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yes/Data Science Boot Camp/Homework /1. Assignment 1/"/>
    </mc:Choice>
  </mc:AlternateContent>
  <xr:revisionPtr revIDLastSave="0" documentId="13_ncr:1_{FA65F76C-0186-7348-9640-69C5F7363E9D}" xr6:coauthVersionLast="47" xr6:coauthVersionMax="47" xr10:uidLastSave="{00000000-0000-0000-0000-000000000000}"/>
  <bookViews>
    <workbookView xWindow="0" yWindow="500" windowWidth="25600" windowHeight="14040" xr2:uid="{00000000-000D-0000-FFFF-FFFF00000000}"/>
  </bookViews>
  <sheets>
    <sheet name="Kickstarter Data" sheetId="1" r:id="rId1"/>
    <sheet name="Category Breakdown" sheetId="2" r:id="rId2"/>
    <sheet name="Sub-Category Breakdown" sheetId="6" r:id="rId3"/>
    <sheet name="Monthly Breakdown" sheetId="8" r:id="rId4"/>
    <sheet name="Bonus" sheetId="10" r:id="rId5"/>
    <sheet name="Bonus Statistical Analysis" sheetId="12" r:id="rId6"/>
  </sheets>
  <definedNames>
    <definedName name="_xlnm._FilterDatabase" localSheetId="5" hidden="1">'Bonus Statistical Analysis'!$A$1:$C$3716</definedName>
    <definedName name="_xlnm._FilterDatabase" localSheetId="0" hidden="1">'Kickstarter Data'!$A$1:$T$4115</definedName>
    <definedName name="_xlcn.WorksheetConnection_KickstarterDataA1R41151" hidden="1">'Kickstarter Data'!$A$1:$R$4115</definedName>
    <definedName name="_xlcn.WorksheetConnection_KickstarterDataA1T41151" hidden="1">'Kickstarter Data'!$A$1:$T$4115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R$4115"/>
          <x15:modelTable id="Range 1" name="Range 1" connection="WorksheetConnection_Kickstarter Data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12" l="1" a="1"/>
  <c r="K9" i="12"/>
  <c r="K8" i="12"/>
  <c r="J8" i="12"/>
  <c r="J9" i="12"/>
  <c r="K7" i="12" a="1"/>
  <c r="K7" i="12"/>
  <c r="J7" i="12" a="1"/>
  <c r="J7" i="12"/>
  <c r="K6" i="12"/>
  <c r="J6" i="12"/>
  <c r="K5" i="12"/>
  <c r="J5" i="12"/>
  <c r="K4" i="12"/>
  <c r="J4" i="12"/>
  <c r="K3" i="12"/>
  <c r="J3" i="12"/>
  <c r="K2" i="12"/>
  <c r="J2" i="12"/>
  <c r="D13" i="10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B13" i="10"/>
  <c r="B12" i="10"/>
  <c r="B11" i="10"/>
  <c r="B10" i="10"/>
  <c r="B9" i="10"/>
  <c r="B8" i="10"/>
  <c r="B7" i="10"/>
  <c r="B6" i="10"/>
  <c r="B5" i="10"/>
  <c r="B4" i="10"/>
  <c r="D3" i="10"/>
  <c r="C3" i="10"/>
  <c r="B3" i="10"/>
  <c r="D2" i="10"/>
  <c r="C2" i="10"/>
  <c r="B2" i="10"/>
  <c r="R1494" i="1"/>
  <c r="T509" i="1"/>
  <c r="T1494" i="1"/>
  <c r="T1594" i="1"/>
  <c r="T789" i="1"/>
  <c r="T1196" i="1"/>
  <c r="T1397" i="1"/>
  <c r="T1893" i="1"/>
  <c r="T2085" i="1"/>
  <c r="T724" i="1"/>
  <c r="T2001" i="1"/>
  <c r="T829" i="1"/>
  <c r="T367" i="1"/>
  <c r="T386" i="1"/>
  <c r="T1932" i="1"/>
  <c r="T1387" i="1"/>
  <c r="T2055" i="1"/>
  <c r="T1978" i="1"/>
  <c r="T1403" i="1"/>
  <c r="T486" i="1"/>
  <c r="T2056" i="1"/>
  <c r="T1228" i="1"/>
  <c r="T926" i="1"/>
  <c r="T899" i="1"/>
  <c r="T1243" i="1"/>
  <c r="T596" i="1"/>
  <c r="T415" i="1"/>
  <c r="T1108" i="1"/>
  <c r="T2029" i="1"/>
  <c r="T782" i="1"/>
  <c r="T1878" i="1"/>
  <c r="T2197" i="1"/>
  <c r="T2052" i="1"/>
  <c r="T1774" i="1"/>
  <c r="T634" i="1"/>
  <c r="T360" i="1"/>
  <c r="T511" i="1"/>
  <c r="T293" i="1"/>
  <c r="T1183" i="1"/>
  <c r="T628" i="1"/>
  <c r="T1868" i="1"/>
  <c r="T2153" i="1"/>
  <c r="T512" i="1"/>
  <c r="T127" i="1"/>
  <c r="T2163" i="1"/>
  <c r="T848" i="1"/>
  <c r="T1563" i="1"/>
  <c r="T1321" i="1"/>
  <c r="T1295" i="1"/>
  <c r="T2100" i="1"/>
  <c r="T2143" i="1"/>
  <c r="T670" i="1"/>
  <c r="T954" i="1"/>
  <c r="T1205" i="1"/>
  <c r="T1922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3" i="1"/>
  <c r="T696" i="1"/>
  <c r="T1137" i="1"/>
  <c r="T695" i="1"/>
  <c r="T771" i="1"/>
  <c r="T1270" i="1"/>
  <c r="T2156" i="1"/>
  <c r="T1065" i="1"/>
  <c r="T978" i="1"/>
  <c r="T433" i="1"/>
  <c r="T91" i="1"/>
  <c r="T9" i="1"/>
  <c r="T699" i="1"/>
  <c r="T1345" i="1"/>
  <c r="T265" i="1"/>
  <c r="T2092" i="1"/>
  <c r="T1728" i="1"/>
  <c r="T2190" i="1"/>
  <c r="T736" i="1"/>
  <c r="T1399" i="1"/>
  <c r="T1529" i="1"/>
  <c r="T1685" i="1"/>
  <c r="T985" i="1"/>
  <c r="T2020" i="1"/>
  <c r="T849" i="1"/>
  <c r="T1479" i="1"/>
  <c r="T1158" i="1"/>
  <c r="T1580" i="1"/>
  <c r="T620" i="1"/>
  <c r="T1000" i="1"/>
  <c r="T1411" i="1"/>
  <c r="T1409" i="1"/>
  <c r="T1422" i="1"/>
  <c r="T2135" i="1"/>
  <c r="T2115" i="1"/>
  <c r="T683" i="1"/>
  <c r="T1481" i="1"/>
  <c r="T856" i="1"/>
  <c r="T1332" i="1"/>
  <c r="T1999" i="1"/>
  <c r="T1731" i="1"/>
  <c r="T190" i="1"/>
  <c r="T217" i="1"/>
  <c r="T630" i="1"/>
  <c r="T423" i="1"/>
  <c r="T1574" i="1"/>
  <c r="T522" i="1"/>
  <c r="T1643" i="1"/>
  <c r="T523" i="1"/>
  <c r="T1037" i="1"/>
  <c r="T2004" i="1"/>
  <c r="T1056" i="1"/>
  <c r="T1533" i="1"/>
  <c r="T3631" i="1"/>
  <c r="T3586" i="1"/>
  <c r="T3706" i="1"/>
  <c r="T3403" i="1"/>
  <c r="T3707" i="1"/>
  <c r="T2616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9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8" i="1"/>
  <c r="T3666" i="1"/>
  <c r="T2847" i="1"/>
  <c r="T3406" i="1"/>
  <c r="T3718" i="1"/>
  <c r="T3689" i="1"/>
  <c r="T3719" i="1"/>
  <c r="T3648" i="1"/>
  <c r="T2582" i="1"/>
  <c r="T3720" i="1"/>
  <c r="T3308" i="1"/>
  <c r="T3721" i="1"/>
  <c r="T2237" i="1"/>
  <c r="T3647" i="1"/>
  <c r="T2906" i="1"/>
  <c r="T2478" i="1"/>
  <c r="T2949" i="1"/>
  <c r="T3690" i="1"/>
  <c r="T3722" i="1"/>
  <c r="T3723" i="1"/>
  <c r="T3724" i="1"/>
  <c r="T2805" i="1"/>
  <c r="T3725" i="1"/>
  <c r="T2319" i="1"/>
  <c r="T3726" i="1"/>
  <c r="T2521" i="1"/>
  <c r="T2375" i="1"/>
  <c r="T2503" i="1"/>
  <c r="T3727" i="1"/>
  <c r="T2354" i="1"/>
  <c r="T2934" i="1"/>
  <c r="T2833" i="1"/>
  <c r="T3728" i="1"/>
  <c r="T2575" i="1"/>
  <c r="T3729" i="1"/>
  <c r="T3542" i="1"/>
  <c r="T3348" i="1"/>
  <c r="T2857" i="1"/>
  <c r="T3693" i="1"/>
  <c r="T3730" i="1"/>
  <c r="T3493" i="1"/>
  <c r="T3731" i="1"/>
  <c r="T2303" i="1"/>
  <c r="T2701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2" i="1"/>
  <c r="T3656" i="1"/>
  <c r="T3424" i="1"/>
  <c r="T2252" i="1"/>
  <c r="T2651" i="1"/>
  <c r="T3063" i="1"/>
  <c r="T2551" i="1"/>
  <c r="T3258" i="1"/>
  <c r="T3737" i="1"/>
  <c r="T2634" i="1"/>
  <c r="T3738" i="1"/>
  <c r="T3739" i="1"/>
  <c r="T3740" i="1"/>
  <c r="T3213" i="1"/>
  <c r="T3741" i="1"/>
  <c r="T3742" i="1"/>
  <c r="T3743" i="1"/>
  <c r="T3355" i="1"/>
  <c r="T3744" i="1"/>
  <c r="T2984" i="1"/>
  <c r="T3745" i="1"/>
  <c r="T2316" i="1"/>
  <c r="T3746" i="1"/>
  <c r="T3747" i="1"/>
  <c r="T3376" i="1"/>
  <c r="T3748" i="1"/>
  <c r="T2457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7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70" i="1"/>
  <c r="T1176" i="1"/>
  <c r="T1590" i="1"/>
  <c r="T1876" i="1"/>
  <c r="T1640" i="1"/>
  <c r="T1567" i="1"/>
  <c r="T1177" i="1"/>
  <c r="T802" i="1"/>
  <c r="T1018" i="1"/>
  <c r="T738" i="1"/>
  <c r="T1382" i="1"/>
  <c r="T631" i="1"/>
  <c r="T855" i="1"/>
  <c r="T1433" i="1"/>
  <c r="T1010" i="1"/>
  <c r="T1106" i="1"/>
  <c r="T958" i="1"/>
  <c r="T516" i="1"/>
  <c r="T1516" i="1"/>
  <c r="T178" i="1"/>
  <c r="T240" i="1"/>
  <c r="T1093" i="1"/>
  <c r="T1432" i="1"/>
  <c r="T2060" i="1"/>
  <c r="T225" i="1"/>
  <c r="T716" i="1"/>
  <c r="T297" i="1"/>
  <c r="T2166" i="1"/>
  <c r="T1986" i="1"/>
  <c r="T1937" i="1"/>
  <c r="T1163" i="1"/>
  <c r="T1101" i="1"/>
  <c r="T1286" i="1"/>
  <c r="T1381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7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1" i="1"/>
  <c r="T3133" i="1"/>
  <c r="T3749" i="1"/>
  <c r="T2829" i="1"/>
  <c r="T3750" i="1"/>
  <c r="T3025" i="1"/>
  <c r="T2620" i="1"/>
  <c r="T2726" i="1"/>
  <c r="T3751" i="1"/>
  <c r="T2860" i="1"/>
  <c r="T3686" i="1"/>
  <c r="T3752" i="1"/>
  <c r="T3753" i="1"/>
  <c r="T2729" i="1"/>
  <c r="T3754" i="1"/>
  <c r="T3509" i="1"/>
  <c r="T3755" i="1"/>
  <c r="T2327" i="1"/>
  <c r="T3504" i="1"/>
  <c r="T2861" i="1"/>
  <c r="T3680" i="1"/>
  <c r="T2777" i="1"/>
  <c r="T3623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8" i="1"/>
  <c r="T2652" i="1"/>
  <c r="T2552" i="1"/>
  <c r="T2979" i="1"/>
  <c r="T3592" i="1"/>
  <c r="T3762" i="1"/>
  <c r="T3040" i="1"/>
  <c r="T3763" i="1"/>
  <c r="T3764" i="1"/>
  <c r="T2377" i="1"/>
  <c r="T2530" i="1"/>
  <c r="T2813" i="1"/>
  <c r="T3510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8" i="1"/>
  <c r="T2954" i="1"/>
  <c r="T3234" i="1"/>
  <c r="T3443" i="1"/>
  <c r="T3773" i="1"/>
  <c r="T2969" i="1"/>
  <c r="T3483" i="1"/>
  <c r="T2617" i="1"/>
  <c r="T2939" i="1"/>
  <c r="T2449" i="1"/>
  <c r="T3774" i="1"/>
  <c r="T3127" i="1"/>
  <c r="T3775" i="1"/>
  <c r="T2472" i="1"/>
  <c r="T1771" i="1"/>
  <c r="T1527" i="1"/>
  <c r="T1001" i="1"/>
  <c r="T825" i="1"/>
  <c r="T1251" i="1"/>
  <c r="T2174" i="1"/>
  <c r="T1025" i="1"/>
  <c r="T1947" i="1"/>
  <c r="T970" i="1"/>
  <c r="T636" i="1"/>
  <c r="T1305" i="1"/>
  <c r="T2120" i="1"/>
  <c r="T785" i="1"/>
  <c r="T2057" i="1"/>
  <c r="T1523" i="1"/>
  <c r="T1724" i="1"/>
  <c r="T907" i="1"/>
  <c r="T830" i="1"/>
  <c r="T133" i="1"/>
  <c r="T1982" i="1"/>
  <c r="T3660" i="1"/>
  <c r="T3304" i="1"/>
  <c r="T3702" i="1"/>
  <c r="T3386" i="1"/>
  <c r="T3151" i="1"/>
  <c r="T2427" i="1"/>
  <c r="T3528" i="1"/>
  <c r="T3776" i="1"/>
  <c r="T3526" i="1"/>
  <c r="T2989" i="1"/>
  <c r="T3266" i="1"/>
  <c r="T2852" i="1"/>
  <c r="T3777" i="1"/>
  <c r="T3325" i="1"/>
  <c r="T2346" i="1"/>
  <c r="T3778" i="1"/>
  <c r="T3012" i="1"/>
  <c r="T3203" i="1"/>
  <c r="T3779" i="1"/>
  <c r="T3607" i="1"/>
  <c r="T3640" i="1"/>
  <c r="T3368" i="1"/>
  <c r="T3780" i="1"/>
  <c r="T3525" i="1"/>
  <c r="T3670" i="1"/>
  <c r="T3781" i="1"/>
  <c r="T3610" i="1"/>
  <c r="T3782" i="1"/>
  <c r="T3180" i="1"/>
  <c r="T3238" i="1"/>
  <c r="T3463" i="1"/>
  <c r="T3343" i="1"/>
  <c r="T3783" i="1"/>
  <c r="T3362" i="1"/>
  <c r="T3262" i="1"/>
  <c r="T3341" i="1"/>
  <c r="T3696" i="1"/>
  <c r="T3444" i="1"/>
  <c r="T3643" i="1"/>
  <c r="T3112" i="1"/>
  <c r="T3587" i="1"/>
  <c r="T3784" i="1"/>
  <c r="T3785" i="1"/>
  <c r="T3644" i="1"/>
  <c r="T3181" i="1"/>
  <c r="T3786" i="1"/>
  <c r="T3300" i="1"/>
  <c r="T2735" i="1"/>
  <c r="T2937" i="1"/>
  <c r="T3635" i="1"/>
  <c r="T2889" i="1"/>
  <c r="T3550" i="1"/>
  <c r="T2941" i="1"/>
  <c r="T2470" i="1"/>
  <c r="T3501" i="1"/>
  <c r="T3342" i="1"/>
  <c r="T3593" i="1"/>
  <c r="T3407" i="1"/>
  <c r="T2367" i="1"/>
  <c r="T3549" i="1"/>
  <c r="T3064" i="1"/>
  <c r="T3122" i="1"/>
  <c r="T3787" i="1"/>
  <c r="T2914" i="1"/>
  <c r="T3788" i="1"/>
  <c r="T3003" i="1"/>
  <c r="T3445" i="1"/>
  <c r="T3789" i="1"/>
  <c r="T3198" i="1"/>
  <c r="T3285" i="1"/>
  <c r="T3790" i="1"/>
  <c r="T3791" i="1"/>
  <c r="T3792" i="1"/>
  <c r="T2496" i="1"/>
  <c r="T3793" i="1"/>
  <c r="T3794" i="1"/>
  <c r="T3795" i="1"/>
  <c r="T2970" i="1"/>
  <c r="T3796" i="1"/>
  <c r="T3705" i="1"/>
  <c r="T3184" i="1"/>
  <c r="T3175" i="1"/>
  <c r="T2824" i="1"/>
  <c r="T3797" i="1"/>
  <c r="T3798" i="1"/>
  <c r="T3799" i="1"/>
  <c r="T2556" i="1"/>
  <c r="T3611" i="1"/>
  <c r="T3800" i="1"/>
  <c r="T3460" i="1"/>
  <c r="T3530" i="1"/>
  <c r="T3124" i="1"/>
  <c r="T3801" i="1"/>
  <c r="T2641" i="1"/>
  <c r="T3612" i="1"/>
  <c r="T3657" i="1"/>
  <c r="T3446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4" i="1"/>
  <c r="T2964" i="1"/>
  <c r="T3201" i="1"/>
  <c r="T3353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3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7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8" i="1"/>
  <c r="T1857" i="1"/>
  <c r="T411" i="1"/>
  <c r="T1454" i="1"/>
  <c r="T632" i="1"/>
  <c r="T610" i="1"/>
  <c r="T722" i="1"/>
  <c r="T383" i="1"/>
  <c r="T832" i="1"/>
  <c r="T735" i="1"/>
  <c r="T1009" i="1"/>
  <c r="T124" i="1"/>
  <c r="T795" i="1"/>
  <c r="T1371" i="1"/>
  <c r="T391" i="1"/>
  <c r="T1337" i="1"/>
  <c r="T1754" i="1"/>
  <c r="T1149" i="1"/>
  <c r="T461" i="1"/>
  <c r="T1749" i="1"/>
  <c r="T308" i="1"/>
  <c r="T1131" i="1"/>
  <c r="T2086" i="1"/>
  <c r="T2048" i="1"/>
  <c r="T1455" i="1"/>
  <c r="T1719" i="1"/>
  <c r="T896" i="1"/>
  <c r="T1111" i="1"/>
  <c r="T674" i="1"/>
  <c r="T1607" i="1"/>
  <c r="T1795" i="1"/>
  <c r="T920" i="1"/>
  <c r="T199" i="1"/>
  <c r="T1789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2" i="1"/>
  <c r="T3217" i="1"/>
  <c r="T2217" i="1"/>
  <c r="T3091" i="1"/>
  <c r="T2261" i="1"/>
  <c r="T3267" i="1"/>
  <c r="T3359" i="1"/>
  <c r="T2995" i="1"/>
  <c r="T1576" i="1"/>
  <c r="T598" i="1"/>
  <c r="T2167" i="1"/>
  <c r="T458" i="1"/>
  <c r="T1729" i="1"/>
  <c r="T300" i="1"/>
  <c r="T507" i="1"/>
  <c r="T1019" i="1"/>
  <c r="T245" i="1"/>
  <c r="T1216" i="1"/>
  <c r="T493" i="1"/>
  <c r="T1596" i="1"/>
  <c r="T2013" i="1"/>
  <c r="T1692" i="1"/>
  <c r="T1472" i="1"/>
  <c r="T1105" i="1"/>
  <c r="T1866" i="1"/>
  <c r="T1325" i="1"/>
  <c r="T994" i="1"/>
  <c r="T2090" i="1"/>
  <c r="T441" i="1"/>
  <c r="T1116" i="1"/>
  <c r="T1869" i="1"/>
  <c r="T784" i="1"/>
  <c r="T2157" i="1"/>
  <c r="T1492" i="1"/>
  <c r="T1543" i="1"/>
  <c r="T1482" i="1"/>
  <c r="T2112" i="1"/>
  <c r="T1604" i="1"/>
  <c r="T1496" i="1"/>
  <c r="T1581" i="1"/>
  <c r="T444" i="1"/>
  <c r="T385" i="1"/>
  <c r="T692" i="1"/>
  <c r="T1359" i="1"/>
  <c r="T983" i="1"/>
  <c r="T553" i="1"/>
  <c r="T409" i="1"/>
  <c r="T1247" i="1"/>
  <c r="T583" i="1"/>
  <c r="T2103" i="1"/>
  <c r="T877" i="1"/>
  <c r="T307" i="1"/>
  <c r="T581" i="1"/>
  <c r="T2015" i="1"/>
  <c r="T1847" i="1"/>
  <c r="T1645" i="1"/>
  <c r="T1360" i="1"/>
  <c r="T1579" i="1"/>
  <c r="T1303" i="1"/>
  <c r="T203" i="1"/>
  <c r="T1987" i="1"/>
  <c r="T1820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99" i="1"/>
  <c r="T2162" i="1"/>
  <c r="T862" i="1"/>
  <c r="T416" i="1"/>
  <c r="T635" i="1"/>
  <c r="T1500" i="1"/>
  <c r="T2180" i="1"/>
  <c r="T909" i="1"/>
  <c r="T1632" i="1"/>
  <c r="T220" i="1"/>
  <c r="T2138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2" i="1"/>
  <c r="T3138" i="1"/>
  <c r="T2396" i="1"/>
  <c r="T2974" i="1"/>
  <c r="T3239" i="1"/>
  <c r="T2517" i="1"/>
  <c r="T2317" i="1"/>
  <c r="T3182" i="1"/>
  <c r="T2212" i="1"/>
  <c r="T2312" i="1"/>
  <c r="T3813" i="1"/>
  <c r="T2782" i="1"/>
  <c r="T2727" i="1"/>
  <c r="T2901" i="1"/>
  <c r="T2950" i="1"/>
  <c r="T2314" i="1"/>
  <c r="T2712" i="1"/>
  <c r="T2328" i="1"/>
  <c r="T3020" i="1"/>
  <c r="T2318" i="1"/>
  <c r="T3814" i="1"/>
  <c r="T2982" i="1"/>
  <c r="T2344" i="1"/>
  <c r="T3345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4" i="1"/>
  <c r="T2854" i="1"/>
  <c r="T3320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6" i="1"/>
  <c r="T2399" i="1"/>
  <c r="T3117" i="1"/>
  <c r="T3826" i="1"/>
  <c r="T3156" i="1"/>
  <c r="T3371" i="1"/>
  <c r="T3113" i="1"/>
  <c r="T2557" i="1"/>
  <c r="T3031" i="1"/>
  <c r="T2738" i="1"/>
  <c r="T2722" i="1"/>
  <c r="T2627" i="1"/>
  <c r="T3016" i="1"/>
  <c r="T3070" i="1"/>
  <c r="T3827" i="1"/>
  <c r="T2649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9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7" i="1"/>
  <c r="T2244" i="1"/>
  <c r="T2767" i="1"/>
  <c r="T3041" i="1"/>
  <c r="T1587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6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4" i="1"/>
  <c r="T1266" i="1"/>
  <c r="T1683" i="1"/>
  <c r="T642" i="1"/>
  <c r="T1318" i="1"/>
  <c r="T1084" i="1"/>
  <c r="T1772" i="1"/>
  <c r="T485" i="1"/>
  <c r="T666" i="1"/>
  <c r="T3395" i="1"/>
  <c r="T3829" i="1"/>
  <c r="T3104" i="1"/>
  <c r="T2748" i="1"/>
  <c r="T3529" i="1"/>
  <c r="T3002" i="1"/>
  <c r="T3830" i="1"/>
  <c r="T3561" i="1"/>
  <c r="T3121" i="1"/>
  <c r="T3831" i="1"/>
  <c r="T3832" i="1"/>
  <c r="T3833" i="1"/>
  <c r="T3834" i="1"/>
  <c r="T3185" i="1"/>
  <c r="T3835" i="1"/>
  <c r="T3836" i="1"/>
  <c r="T3837" i="1"/>
  <c r="T3838" i="1"/>
  <c r="T3839" i="1"/>
  <c r="T3840" i="1"/>
  <c r="T3186" i="1"/>
  <c r="T3841" i="1"/>
  <c r="T2200" i="1"/>
  <c r="T3842" i="1"/>
  <c r="T2737" i="1"/>
  <c r="T2992" i="1"/>
  <c r="T2935" i="1"/>
  <c r="T2442" i="1"/>
  <c r="T3477" i="1"/>
  <c r="T2334" i="1"/>
  <c r="T3268" i="1"/>
  <c r="T3843" i="1"/>
  <c r="T3543" i="1"/>
  <c r="T3132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40" i="1"/>
  <c r="T3172" i="1"/>
  <c r="T2613" i="1"/>
  <c r="T2538" i="1"/>
  <c r="T2853" i="1"/>
  <c r="T2544" i="1"/>
  <c r="T3567" i="1"/>
  <c r="T2780" i="1"/>
  <c r="T3321" i="1"/>
  <c r="T3008" i="1"/>
  <c r="T3570" i="1"/>
  <c r="T2844" i="1"/>
  <c r="T3100" i="1"/>
  <c r="T2870" i="1"/>
  <c r="T3473" i="1"/>
  <c r="T2311" i="1"/>
  <c r="T3846" i="1"/>
  <c r="T2976" i="1"/>
  <c r="T3333" i="1"/>
  <c r="T3310" i="1"/>
  <c r="T3574" i="1"/>
  <c r="T2356" i="1"/>
  <c r="T3322" i="1"/>
  <c r="T3465" i="1"/>
  <c r="T3485" i="1"/>
  <c r="T3582" i="1"/>
  <c r="T2754" i="1"/>
  <c r="T3023" i="1"/>
  <c r="T3421" i="1"/>
  <c r="T3847" i="1"/>
  <c r="T3642" i="1"/>
  <c r="T3848" i="1"/>
  <c r="T3427" i="1"/>
  <c r="T3330" i="1"/>
  <c r="T3849" i="1"/>
  <c r="T3316" i="1"/>
  <c r="T3093" i="1"/>
  <c r="T3511" i="1"/>
  <c r="T3500" i="1"/>
  <c r="T3428" i="1"/>
  <c r="T3850" i="1"/>
  <c r="T2605" i="1"/>
  <c r="T3280" i="1"/>
  <c r="T3675" i="1"/>
  <c r="T2862" i="1"/>
  <c r="T2806" i="1"/>
  <c r="T2324" i="1"/>
  <c r="T3370" i="1"/>
  <c r="T3548" i="1"/>
  <c r="T3851" i="1"/>
  <c r="T3852" i="1"/>
  <c r="T3853" i="1"/>
  <c r="T3350" i="1"/>
  <c r="T3854" i="1"/>
  <c r="T3489" i="1"/>
  <c r="T2742" i="1"/>
  <c r="T3855" i="1"/>
  <c r="T3327" i="1"/>
  <c r="T3478" i="1"/>
  <c r="T2707" i="1"/>
  <c r="T3856" i="1"/>
  <c r="T2823" i="1"/>
  <c r="T3287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6" i="1"/>
  <c r="T3461" i="1"/>
  <c r="T3356" i="1"/>
  <c r="T3512" i="1"/>
  <c r="T3862" i="1"/>
  <c r="T3603" i="1"/>
  <c r="T2818" i="1"/>
  <c r="T2977" i="1"/>
  <c r="T3669" i="1"/>
  <c r="T3863" i="1"/>
  <c r="T3661" i="1"/>
  <c r="T2843" i="1"/>
  <c r="T2655" i="1"/>
  <c r="T3655" i="1"/>
  <c r="T2899" i="1"/>
  <c r="T2910" i="1"/>
  <c r="T1503" i="1"/>
  <c r="T1465" i="1"/>
  <c r="T1370" i="1"/>
  <c r="T1566" i="1"/>
  <c r="T381" i="1"/>
  <c r="T1306" i="1"/>
  <c r="T574" i="1"/>
  <c r="T1233" i="1"/>
  <c r="T145" i="1"/>
  <c r="T1591" i="1"/>
  <c r="T119" i="1"/>
  <c r="T572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6" i="1"/>
  <c r="T180" i="1"/>
  <c r="T1910" i="1"/>
  <c r="T655" i="1"/>
  <c r="T1761" i="1"/>
  <c r="T616" i="1"/>
  <c r="T45" i="1"/>
  <c r="T480" i="1"/>
  <c r="T1713" i="1"/>
  <c r="T331" i="1"/>
  <c r="T390" i="1"/>
  <c r="T1605" i="1"/>
  <c r="T1119" i="1"/>
  <c r="T158" i="1"/>
  <c r="T1092" i="1"/>
  <c r="T2784" i="1"/>
  <c r="T2890" i="1"/>
  <c r="T2918" i="1"/>
  <c r="T3864" i="1"/>
  <c r="T2406" i="1"/>
  <c r="T3205" i="1"/>
  <c r="T3865" i="1"/>
  <c r="T3866" i="1"/>
  <c r="T3240" i="1"/>
  <c r="T2659" i="1"/>
  <c r="T3867" i="1"/>
  <c r="T2983" i="1"/>
  <c r="T3868" i="1"/>
  <c r="T3869" i="1"/>
  <c r="T2547" i="1"/>
  <c r="T3870" i="1"/>
  <c r="T2966" i="1"/>
  <c r="T2263" i="1"/>
  <c r="T3307" i="1"/>
  <c r="T2612" i="1"/>
  <c r="T1600" i="1"/>
  <c r="T842" i="1"/>
  <c r="T931" i="1"/>
  <c r="T797" i="1"/>
  <c r="T445" i="1"/>
  <c r="T1541" i="1"/>
  <c r="T259" i="1"/>
  <c r="T1809" i="1"/>
  <c r="T547" i="1"/>
  <c r="T4" i="1"/>
  <c r="T263" i="1"/>
  <c r="T249" i="1"/>
  <c r="T915" i="1"/>
  <c r="T140" i="1"/>
  <c r="T228" i="1"/>
  <c r="T1558" i="1"/>
  <c r="T1035" i="1"/>
  <c r="T1882" i="1"/>
  <c r="T737" i="1"/>
  <c r="T883" i="1"/>
  <c r="T361" i="1"/>
  <c r="T880" i="1"/>
  <c r="T2006" i="1"/>
  <c r="T1808" i="1"/>
  <c r="T941" i="1"/>
  <c r="T1254" i="1"/>
  <c r="T997" i="1"/>
  <c r="T1810" i="1"/>
  <c r="T1428" i="1"/>
  <c r="T1625" i="1"/>
  <c r="T419" i="1"/>
  <c r="T375" i="1"/>
  <c r="T1546" i="1"/>
  <c r="T1416" i="1"/>
  <c r="T420" i="1"/>
  <c r="T1142" i="1"/>
  <c r="T1138" i="1"/>
  <c r="T1148" i="1"/>
  <c r="T776" i="1"/>
  <c r="T232" i="1"/>
  <c r="T1929" i="1"/>
  <c r="T1824" i="1"/>
  <c r="T1274" i="1"/>
  <c r="T194" i="1"/>
  <c r="T2011" i="1"/>
  <c r="T751" i="1"/>
  <c r="T1259" i="1"/>
  <c r="T481" i="1"/>
  <c r="T1187" i="1"/>
  <c r="T1760" i="1"/>
  <c r="T804" i="1"/>
  <c r="T1790" i="1"/>
  <c r="T519" i="1"/>
  <c r="T1211" i="1"/>
  <c r="T1526" i="1"/>
  <c r="T767" i="1"/>
  <c r="T573" i="1"/>
  <c r="T1696" i="1"/>
  <c r="T2108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7" i="1"/>
  <c r="T1751" i="1"/>
  <c r="T98" i="1"/>
  <c r="T756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2" i="1"/>
  <c r="T2194" i="1"/>
  <c r="T893" i="1"/>
  <c r="T2044" i="1"/>
  <c r="T710" i="1"/>
  <c r="T1016" i="1"/>
  <c r="T1152" i="1"/>
  <c r="T1470" i="1"/>
  <c r="T1613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4" i="1"/>
  <c r="T1039" i="1"/>
  <c r="T1744" i="1"/>
  <c r="T798" i="1"/>
  <c r="T1102" i="1"/>
  <c r="T1342" i="1"/>
  <c r="T1030" i="1"/>
  <c r="T1200" i="1"/>
  <c r="T717" i="1"/>
  <c r="T357" i="1"/>
  <c r="T68" i="1"/>
  <c r="T1226" i="1"/>
  <c r="T1720" i="1"/>
  <c r="T3096" i="1"/>
  <c r="T3344" i="1"/>
  <c r="T3487" i="1"/>
  <c r="T3317" i="1"/>
  <c r="T2781" i="1"/>
  <c r="T3874" i="1"/>
  <c r="T3624" i="1"/>
  <c r="T3422" i="1"/>
  <c r="T2884" i="1"/>
  <c r="T2863" i="1"/>
  <c r="T3448" i="1"/>
  <c r="T2540" i="1"/>
  <c r="T3875" i="1"/>
  <c r="T3147" i="1"/>
  <c r="T3449" i="1"/>
  <c r="T2785" i="1"/>
  <c r="T2987" i="1"/>
  <c r="T3505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06" i="1"/>
  <c r="T3246" i="1"/>
  <c r="T2432" i="1"/>
  <c r="T2968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7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3" i="1"/>
  <c r="T3263" i="1"/>
  <c r="T3893" i="1"/>
  <c r="T3038" i="1"/>
  <c r="T3419" i="1"/>
  <c r="T3894" i="1"/>
  <c r="T3024" i="1"/>
  <c r="T3895" i="1"/>
  <c r="T2393" i="1"/>
  <c r="T2753" i="1"/>
  <c r="T3254" i="1"/>
  <c r="T3896" i="1"/>
  <c r="T2739" i="1"/>
  <c r="T3897" i="1"/>
  <c r="T3898" i="1"/>
  <c r="T3662" i="1"/>
  <c r="T3072" i="1"/>
  <c r="T3415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5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4" i="1"/>
  <c r="T3013" i="1"/>
  <c r="T2499" i="1"/>
  <c r="T2903" i="1"/>
  <c r="T2621" i="1"/>
  <c r="T3906" i="1"/>
  <c r="T2309" i="1"/>
  <c r="T3284" i="1"/>
  <c r="T2858" i="1"/>
  <c r="T3017" i="1"/>
  <c r="T2850" i="1"/>
  <c r="T2471" i="1"/>
  <c r="T2633" i="1"/>
  <c r="T3305" i="1"/>
  <c r="T2684" i="1"/>
  <c r="T3222" i="1"/>
  <c r="T3907" i="1"/>
  <c r="T3323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59" i="1"/>
  <c r="T2089" i="1"/>
  <c r="T800" i="1"/>
  <c r="T1973" i="1"/>
  <c r="T1919" i="1"/>
  <c r="T488" i="1"/>
  <c r="T1887" i="1"/>
  <c r="T906" i="1"/>
  <c r="T162" i="1"/>
  <c r="T748" i="1"/>
  <c r="T1190" i="1"/>
  <c r="T1843" i="1"/>
  <c r="T1699" i="1"/>
  <c r="T1021" i="1"/>
  <c r="T1560" i="1"/>
  <c r="T479" i="1"/>
  <c r="T1487" i="1"/>
  <c r="T595" i="1"/>
  <c r="T1060" i="1"/>
  <c r="T818" i="1"/>
  <c r="T1816" i="1"/>
  <c r="T1911" i="1"/>
  <c r="T914" i="1"/>
  <c r="T412" i="1"/>
  <c r="T1898" i="1"/>
  <c r="T930" i="1"/>
  <c r="T1934" i="1"/>
  <c r="T1612" i="1"/>
  <c r="T169" i="1"/>
  <c r="T407" i="1"/>
  <c r="T1825" i="1"/>
  <c r="T2105" i="1"/>
  <c r="T1998" i="1"/>
  <c r="T740" i="1"/>
  <c r="T1621" i="1"/>
  <c r="T1602" i="1"/>
  <c r="T1497" i="1"/>
  <c r="T2154" i="1"/>
  <c r="T349" i="1"/>
  <c r="T1859" i="1"/>
  <c r="T2127" i="1"/>
  <c r="T760" i="1"/>
  <c r="T1213" i="1"/>
  <c r="T1141" i="1"/>
  <c r="T1171" i="1"/>
  <c r="T1518" i="1"/>
  <c r="T741" i="1"/>
  <c r="T1991" i="1"/>
  <c r="T515" i="1"/>
  <c r="T1963" i="1"/>
  <c r="T1976" i="1"/>
  <c r="T322" i="1"/>
  <c r="T861" i="1"/>
  <c r="T505" i="1"/>
  <c r="T2031" i="1"/>
  <c r="T1504" i="1"/>
  <c r="T608" i="1"/>
  <c r="T1073" i="1"/>
  <c r="T22" i="1"/>
  <c r="T1723" i="1"/>
  <c r="T1708" i="1"/>
  <c r="T1290" i="1"/>
  <c r="T794" i="1"/>
  <c r="T872" i="1"/>
  <c r="T380" i="1"/>
  <c r="T705" i="1"/>
  <c r="T1707" i="1"/>
  <c r="T530" i="1"/>
  <c r="T1717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68" i="1"/>
  <c r="T2450" i="1"/>
  <c r="T2374" i="1"/>
  <c r="T2274" i="1"/>
  <c r="T2730" i="1"/>
  <c r="T3562" i="1"/>
  <c r="T2657" i="1"/>
  <c r="T3916" i="1"/>
  <c r="T2515" i="1"/>
  <c r="T3917" i="1"/>
  <c r="T2897" i="1"/>
  <c r="T2441" i="1"/>
  <c r="T3454" i="1"/>
  <c r="T3665" i="1"/>
  <c r="T3179" i="1"/>
  <c r="T2227" i="1"/>
  <c r="T3918" i="1"/>
  <c r="T3919" i="1"/>
  <c r="T2721" i="1"/>
  <c r="T3920" i="1"/>
  <c r="T2873" i="1"/>
  <c r="T3275" i="1"/>
  <c r="T2698" i="1"/>
  <c r="T3921" i="1"/>
  <c r="T3095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8" i="1"/>
  <c r="T3255" i="1"/>
  <c r="T2500" i="1"/>
  <c r="T3360" i="1"/>
  <c r="T3515" i="1"/>
  <c r="T3928" i="1"/>
  <c r="T1140" i="1"/>
  <c r="T1246" i="1"/>
  <c r="T2016" i="1"/>
  <c r="T900" i="1"/>
  <c r="T1022" i="1"/>
  <c r="T459" i="1"/>
  <c r="T1502" i="1"/>
  <c r="T650" i="1"/>
  <c r="T780" i="1"/>
  <c r="T255" i="1"/>
  <c r="T1680" i="1"/>
  <c r="T175" i="1"/>
  <c r="T1289" i="1"/>
  <c r="T1160" i="1"/>
  <c r="T858" i="1"/>
  <c r="T1689" i="1"/>
  <c r="T962" i="1"/>
  <c r="T999" i="1"/>
  <c r="T1388" i="1"/>
  <c r="T366" i="1"/>
  <c r="T418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15" i="1"/>
  <c r="T2869" i="1"/>
  <c r="T2926" i="1"/>
  <c r="T2233" i="1"/>
  <c r="T3130" i="1"/>
  <c r="T2675" i="1"/>
  <c r="T2333" i="1"/>
  <c r="T2482" i="1"/>
  <c r="T2221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0" i="1"/>
  <c r="T3537" i="1"/>
  <c r="T2628" i="1"/>
  <c r="T3930" i="1"/>
  <c r="T2270" i="1"/>
  <c r="T3931" i="1"/>
  <c r="T3057" i="1"/>
  <c r="T2257" i="1"/>
  <c r="T3932" i="1"/>
  <c r="T3052" i="1"/>
  <c r="T2799" i="1"/>
  <c r="T575" i="1"/>
  <c r="T2176" i="1"/>
  <c r="T966" i="1"/>
  <c r="T2079" i="1"/>
  <c r="T1488" i="1"/>
  <c r="T1926" i="1"/>
  <c r="T1980" i="1"/>
  <c r="T2061" i="1"/>
  <c r="T359" i="1"/>
  <c r="T1835" i="1"/>
  <c r="T1670" i="1"/>
  <c r="T506" i="1"/>
  <c r="T172" i="1"/>
  <c r="T913" i="1"/>
  <c r="T1582" i="1"/>
  <c r="T258" i="1"/>
  <c r="T128" i="1"/>
  <c r="T2063" i="1"/>
  <c r="T243" i="1"/>
  <c r="T1239" i="1"/>
  <c r="T1812" i="1"/>
  <c r="T743" i="1"/>
  <c r="T766" i="1"/>
  <c r="T1860" i="1"/>
  <c r="T2155" i="1"/>
  <c r="T546" i="1"/>
  <c r="T823" i="1"/>
  <c r="T1339" i="1"/>
  <c r="T2034" i="1"/>
  <c r="T1838" i="1"/>
  <c r="T2077" i="1"/>
  <c r="T932" i="1"/>
  <c r="T1798" i="1"/>
  <c r="T1768" i="1"/>
  <c r="T426" i="1"/>
  <c r="T1883" i="1"/>
  <c r="T2144" i="1"/>
  <c r="T1248" i="1"/>
  <c r="T615" i="1"/>
  <c r="T591" i="1"/>
  <c r="T3933" i="1"/>
  <c r="T2758" i="1"/>
  <c r="T3357" i="1"/>
  <c r="T2296" i="1"/>
  <c r="T3679" i="1"/>
  <c r="T3318" i="1"/>
  <c r="T3563" i="1"/>
  <c r="T2871" i="1"/>
  <c r="T3934" i="1"/>
  <c r="T2704" i="1"/>
  <c r="T2214" i="1"/>
  <c r="T3166" i="1"/>
  <c r="T3334" i="1"/>
  <c r="T3627" i="1"/>
  <c r="T3312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7" i="1"/>
  <c r="T560" i="1"/>
  <c r="T1575" i="1"/>
  <c r="T1007" i="1"/>
  <c r="T1818" i="1"/>
  <c r="T770" i="1"/>
  <c r="T1733" i="1"/>
  <c r="T491" i="1"/>
  <c r="T594" i="1"/>
  <c r="T1219" i="1"/>
  <c r="T2993" i="1"/>
  <c r="T3149" i="1"/>
  <c r="T2281" i="1"/>
  <c r="T3507" i="1"/>
  <c r="T3462" i="1"/>
  <c r="T2297" i="1"/>
  <c r="T3399" i="1"/>
  <c r="T3088" i="1"/>
  <c r="T2610" i="1"/>
  <c r="T2326" i="1"/>
  <c r="T3604" i="1"/>
  <c r="T2242" i="1"/>
  <c r="T3134" i="1"/>
  <c r="T2736" i="1"/>
  <c r="T3101" i="1"/>
  <c r="T3311" i="1"/>
  <c r="T2256" i="1"/>
  <c r="T3176" i="1"/>
  <c r="T2277" i="1"/>
  <c r="T2295" i="1"/>
  <c r="T556" i="1"/>
  <c r="T971" i="1"/>
  <c r="T196" i="1"/>
  <c r="T1011" i="1"/>
  <c r="T1169" i="1"/>
  <c r="T268" i="1"/>
  <c r="T1646" i="1"/>
  <c r="T1658" i="1"/>
  <c r="T2037" i="1"/>
  <c r="T700" i="1"/>
  <c r="T824" i="1"/>
  <c r="T1361" i="1"/>
  <c r="T330" i="1"/>
  <c r="T775" i="1"/>
  <c r="T1271" i="1"/>
  <c r="T946" i="1"/>
  <c r="T283" i="1"/>
  <c r="T964" i="1"/>
  <c r="T1151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4" i="1"/>
  <c r="T2299" i="1"/>
  <c r="T3349" i="1"/>
  <c r="T3187" i="1"/>
  <c r="T2559" i="1"/>
  <c r="T2787" i="1"/>
  <c r="T3484" i="1"/>
  <c r="T3939" i="1"/>
  <c r="T3940" i="1"/>
  <c r="T2766" i="1"/>
  <c r="T3941" i="1"/>
  <c r="T3942" i="1"/>
  <c r="T2439" i="1"/>
  <c r="T3249" i="1"/>
  <c r="T2639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30" i="1"/>
  <c r="T15" i="1"/>
  <c r="T58" i="1"/>
  <c r="T974" i="1"/>
  <c r="T623" i="1"/>
  <c r="T147" i="1"/>
  <c r="T65" i="1"/>
  <c r="T1003" i="1"/>
  <c r="T1145" i="1"/>
  <c r="T1051" i="1"/>
  <c r="T1273" i="1"/>
  <c r="T778" i="1"/>
  <c r="T1972" i="1"/>
  <c r="T1622" i="1"/>
  <c r="T973" i="1"/>
  <c r="T835" i="1"/>
  <c r="T986" i="1"/>
  <c r="T833" i="1"/>
  <c r="T1879" i="1"/>
  <c r="T1732" i="1"/>
  <c r="T827" i="1"/>
  <c r="T2145" i="1"/>
  <c r="T1822" i="1"/>
  <c r="T2113" i="1"/>
  <c r="T2033" i="1"/>
  <c r="T607" i="1"/>
  <c r="T558" i="1"/>
  <c r="T1054" i="1"/>
  <c r="T567" i="1"/>
  <c r="T475" i="1"/>
  <c r="T652" i="1"/>
  <c r="T181" i="1"/>
  <c r="T1357" i="1"/>
  <c r="T1312" i="1"/>
  <c r="T1341" i="1"/>
  <c r="T1393" i="1"/>
  <c r="T2030" i="1"/>
  <c r="T1395" i="1"/>
  <c r="T2177" i="1"/>
  <c r="T1507" i="1"/>
  <c r="T1519" i="1"/>
  <c r="T210" i="1"/>
  <c r="T1936" i="1"/>
  <c r="T463" i="1"/>
  <c r="T579" i="1"/>
  <c r="T1961" i="1"/>
  <c r="T1941" i="1"/>
  <c r="T3299" i="1"/>
  <c r="T3363" i="1"/>
  <c r="T2713" i="1"/>
  <c r="T2702" i="1"/>
  <c r="T3119" i="1"/>
  <c r="T3560" i="1"/>
  <c r="T2411" i="1"/>
  <c r="T3466" i="1"/>
  <c r="T2654" i="1"/>
  <c r="T3436" i="1"/>
  <c r="T2859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3" i="1"/>
  <c r="T3270" i="1"/>
  <c r="T3061" i="1"/>
  <c r="T3944" i="1"/>
  <c r="T3232" i="1"/>
  <c r="T3409" i="1"/>
  <c r="T3464" i="1"/>
  <c r="T3651" i="1"/>
  <c r="T3236" i="1"/>
  <c r="T3033" i="1"/>
  <c r="T3001" i="1"/>
  <c r="T2419" i="1"/>
  <c r="T2798" i="1"/>
  <c r="T3256" i="1"/>
  <c r="T3218" i="1"/>
  <c r="T968" i="1"/>
  <c r="T1089" i="1"/>
  <c r="T609" i="1"/>
  <c r="T1709" i="1"/>
  <c r="T538" i="1"/>
  <c r="T470" i="1"/>
  <c r="T857" i="1"/>
  <c r="T812" i="1"/>
  <c r="T2191" i="1"/>
  <c r="T299" i="1"/>
  <c r="T1418" i="1"/>
  <c r="T2171" i="1"/>
  <c r="T702" i="1"/>
  <c r="T1674" i="1"/>
  <c r="T187" i="1"/>
  <c r="T720" i="1"/>
  <c r="T2068" i="1"/>
  <c r="T537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3" i="1"/>
  <c r="T1698" i="1"/>
  <c r="T2192" i="1"/>
  <c r="T1829" i="1"/>
  <c r="T446" i="1"/>
  <c r="T1118" i="1"/>
  <c r="T267" i="1"/>
  <c r="T1012" i="1"/>
  <c r="T260" i="1"/>
  <c r="T144" i="1"/>
  <c r="T403" i="1"/>
  <c r="T1450" i="1"/>
  <c r="T1895" i="1"/>
  <c r="T791" i="1"/>
  <c r="T1844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7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2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5" i="1"/>
  <c r="T1570" i="1"/>
  <c r="T328" i="1"/>
  <c r="T1344" i="1"/>
  <c r="T1278" i="1"/>
  <c r="T476" i="1"/>
  <c r="T742" i="1"/>
  <c r="T453" i="1"/>
  <c r="T1990" i="1"/>
  <c r="T1486" i="1"/>
  <c r="T109" i="1"/>
  <c r="T1888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4" i="1"/>
  <c r="T1572" i="1"/>
  <c r="T1578" i="1"/>
  <c r="T822" i="1"/>
  <c r="T1315" i="1"/>
  <c r="T1252" i="1"/>
  <c r="T2329" i="1"/>
  <c r="T2958" i="1"/>
  <c r="T2273" i="1"/>
  <c r="T2508" i="1"/>
  <c r="T2761" i="1"/>
  <c r="T3259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2" i="1"/>
  <c r="T3516" i="1"/>
  <c r="T3947" i="1"/>
  <c r="T3546" i="1"/>
  <c r="T3107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5" i="1"/>
  <c r="T3955" i="1"/>
  <c r="T2414" i="1"/>
  <c r="T3956" i="1"/>
  <c r="T3957" i="1"/>
  <c r="T3958" i="1"/>
  <c r="T2694" i="1"/>
  <c r="T3129" i="1"/>
  <c r="T3413" i="1"/>
  <c r="T3959" i="1"/>
  <c r="T3384" i="1"/>
  <c r="T3960" i="1"/>
  <c r="T2947" i="1"/>
  <c r="T3668" i="1"/>
  <c r="T3568" i="1"/>
  <c r="T3961" i="1"/>
  <c r="T2680" i="1"/>
  <c r="T3962" i="1"/>
  <c r="T3963" i="1"/>
  <c r="T3964" i="1"/>
  <c r="T3366" i="1"/>
  <c r="T3079" i="1"/>
  <c r="T3010" i="1"/>
  <c r="T2891" i="1"/>
  <c r="T3233" i="1"/>
  <c r="T3148" i="1"/>
  <c r="T3965" i="1"/>
  <c r="T3274" i="1"/>
  <c r="T3142" i="1"/>
  <c r="T3458" i="1"/>
  <c r="T3966" i="1"/>
  <c r="T3491" i="1"/>
  <c r="T3967" i="1"/>
  <c r="T3565" i="1"/>
  <c r="T3552" i="1"/>
  <c r="T3968" i="1"/>
  <c r="T3450" i="1"/>
  <c r="T3969" i="1"/>
  <c r="T3970" i="1"/>
  <c r="T3971" i="1"/>
  <c r="T3972" i="1"/>
  <c r="T3261" i="1"/>
  <c r="T3339" i="1"/>
  <c r="T2560" i="1"/>
  <c r="T3973" i="1"/>
  <c r="T2475" i="1"/>
  <c r="T2310" i="1"/>
  <c r="T2451" i="1"/>
  <c r="T3440" i="1"/>
  <c r="T3076" i="1"/>
  <c r="T3974" i="1"/>
  <c r="T3290" i="1"/>
  <c r="T3975" i="1"/>
  <c r="T3224" i="1"/>
  <c r="T2963" i="1"/>
  <c r="T3303" i="1"/>
  <c r="T3600" i="1"/>
  <c r="T3976" i="1"/>
  <c r="T3608" i="1"/>
  <c r="T3977" i="1"/>
  <c r="T2601" i="1"/>
  <c r="T3625" i="1"/>
  <c r="T3451" i="1"/>
  <c r="T3637" i="1"/>
  <c r="T3146" i="1"/>
  <c r="T3596" i="1"/>
  <c r="T3978" i="1"/>
  <c r="T3691" i="1"/>
  <c r="T3684" i="1"/>
  <c r="T3116" i="1"/>
  <c r="T3269" i="1"/>
  <c r="T3687" i="1"/>
  <c r="T3630" i="1"/>
  <c r="T3979" i="1"/>
  <c r="T3486" i="1"/>
  <c r="T3326" i="1"/>
  <c r="T3581" i="1"/>
  <c r="T3980" i="1"/>
  <c r="T3379" i="1"/>
  <c r="T3981" i="1"/>
  <c r="T3441" i="1"/>
  <c r="T1299" i="1"/>
  <c r="T727" i="1"/>
  <c r="T248" i="1"/>
  <c r="T1258" i="1"/>
  <c r="T327" i="1"/>
  <c r="T355" i="1"/>
  <c r="T81" i="1"/>
  <c r="T1329" i="1"/>
  <c r="T1287" i="1"/>
  <c r="T1834" i="1"/>
  <c r="T977" i="1"/>
  <c r="T587" i="1"/>
  <c r="T422" i="1"/>
  <c r="T1949" i="1"/>
  <c r="T295" i="1"/>
  <c r="T298" i="1"/>
  <c r="T1750" i="1"/>
  <c r="T1175" i="1"/>
  <c r="T1755" i="1"/>
  <c r="T1958" i="1"/>
  <c r="T1599" i="1"/>
  <c r="T1150" i="1"/>
  <c r="T952" i="1"/>
  <c r="T1130" i="1"/>
  <c r="T302" i="1"/>
  <c r="T2106" i="1"/>
  <c r="T898" i="1"/>
  <c r="T1349" i="1"/>
  <c r="T1036" i="1"/>
  <c r="T1656" i="1"/>
  <c r="T676" i="1"/>
  <c r="T570" i="1"/>
  <c r="T2110" i="1"/>
  <c r="T2096" i="1"/>
  <c r="T1517" i="1"/>
  <c r="T1490" i="1"/>
  <c r="T337" i="1"/>
  <c r="T687" i="1"/>
  <c r="T592" i="1"/>
  <c r="T2186" i="1"/>
  <c r="T1069" i="1"/>
  <c r="T2072" i="1"/>
  <c r="T1034" i="1"/>
  <c r="T875" i="1"/>
  <c r="T1649" i="1"/>
  <c r="T168" i="1"/>
  <c r="T2082" i="1"/>
  <c r="T1376" i="1"/>
  <c r="T584" i="1"/>
  <c r="T813" i="1"/>
  <c r="T1653" i="1"/>
  <c r="T755" i="1"/>
  <c r="T661" i="1"/>
  <c r="T1918" i="1"/>
  <c r="T686" i="1"/>
  <c r="T2181" i="1"/>
  <c r="T1074" i="1"/>
  <c r="T1451" i="1"/>
  <c r="T247" i="1"/>
  <c r="T1050" i="1"/>
  <c r="T3006" i="1"/>
  <c r="T3535" i="1"/>
  <c r="T3982" i="1"/>
  <c r="T3983" i="1"/>
  <c r="T3984" i="1"/>
  <c r="T3291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31" i="1"/>
  <c r="T401" i="1"/>
  <c r="T1828" i="1"/>
  <c r="T2035" i="1"/>
  <c r="T1063" i="1"/>
  <c r="T1767" i="1"/>
  <c r="T1347" i="1"/>
  <c r="T1557" i="1"/>
  <c r="T2109" i="1"/>
  <c r="T2018" i="1"/>
  <c r="T718" i="1"/>
  <c r="T1153" i="1"/>
  <c r="T1498" i="1"/>
  <c r="T1603" i="1"/>
  <c r="T963" i="1"/>
  <c r="T1191" i="1"/>
  <c r="T1057" i="1"/>
  <c r="T2047" i="1"/>
  <c r="T1636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3" i="1"/>
  <c r="T3994" i="1"/>
  <c r="T3995" i="1"/>
  <c r="T3188" i="1"/>
  <c r="T3996" i="1"/>
  <c r="T3408" i="1"/>
  <c r="T3324" i="1"/>
  <c r="T3039" i="1"/>
  <c r="T3220" i="1"/>
  <c r="T3411" i="1"/>
  <c r="T3997" i="1"/>
  <c r="T3998" i="1"/>
  <c r="T3999" i="1"/>
  <c r="T4000" i="1"/>
  <c r="T4001" i="1"/>
  <c r="T4002" i="1"/>
  <c r="T4003" i="1"/>
  <c r="T3482" i="1"/>
  <c r="T3292" i="1"/>
  <c r="T2691" i="1"/>
  <c r="T3698" i="1"/>
  <c r="T3314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5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5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01" i="1"/>
  <c r="T282" i="1"/>
  <c r="T364" i="1"/>
  <c r="T1815" i="1"/>
  <c r="T369" i="1"/>
  <c r="T1449" i="1"/>
  <c r="T3189" i="1"/>
  <c r="T4007" i="1"/>
  <c r="T2373" i="1"/>
  <c r="T3054" i="1"/>
  <c r="T2695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5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5" i="1"/>
  <c r="T3614" i="1"/>
  <c r="T4008" i="1"/>
  <c r="T4009" i="1"/>
  <c r="T3481" i="1"/>
  <c r="T3685" i="1"/>
  <c r="T2688" i="1"/>
  <c r="T3557" i="1"/>
  <c r="T3264" i="1"/>
  <c r="T3235" i="1"/>
  <c r="T3681" i="1"/>
  <c r="T3329" i="1"/>
  <c r="T2828" i="1"/>
  <c r="T2438" i="1"/>
  <c r="T3385" i="1"/>
  <c r="T4010" i="1"/>
  <c r="T3265" i="1"/>
  <c r="T2284" i="1"/>
  <c r="T2364" i="1"/>
  <c r="T1609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4" i="1"/>
  <c r="T3337" i="1"/>
  <c r="T2408" i="1"/>
  <c r="T4011" i="1"/>
  <c r="T2845" i="1"/>
  <c r="T2486" i="1"/>
  <c r="T2435" i="1"/>
  <c r="T2422" i="1"/>
  <c r="T3168" i="1"/>
  <c r="T3163" i="1"/>
  <c r="T4012" i="1"/>
  <c r="T4013" i="1"/>
  <c r="T2664" i="1"/>
  <c r="T2534" i="1"/>
  <c r="T4014" i="1"/>
  <c r="T2259" i="1"/>
  <c r="T2700" i="1"/>
  <c r="T3279" i="1"/>
  <c r="T2658" i="1"/>
  <c r="T2699" i="1"/>
  <c r="T4015" i="1"/>
  <c r="T3257" i="1"/>
  <c r="T3247" i="1"/>
  <c r="T3423" i="1"/>
  <c r="T3159" i="1"/>
  <c r="T4016" i="1"/>
  <c r="T3059" i="1"/>
  <c r="T3219" i="1"/>
  <c r="T2606" i="1"/>
  <c r="T3414" i="1"/>
  <c r="T2703" i="1"/>
  <c r="T4017" i="1"/>
  <c r="T4018" i="1"/>
  <c r="T3457" i="1"/>
  <c r="T2607" i="1"/>
  <c r="T2971" i="1"/>
  <c r="T2762" i="1"/>
  <c r="T3380" i="1"/>
  <c r="T2448" i="1"/>
  <c r="T3047" i="1"/>
  <c r="T4019" i="1"/>
  <c r="T1473" i="1"/>
  <c r="T854" i="1"/>
  <c r="T1006" i="1"/>
  <c r="T882" i="1"/>
  <c r="T1521" i="1"/>
  <c r="T918" i="1"/>
  <c r="T868" i="1"/>
  <c r="T1727" i="1"/>
  <c r="T1901" i="1"/>
  <c r="T1471" i="1"/>
  <c r="T1726" i="1"/>
  <c r="T1322" i="1"/>
  <c r="T1159" i="1"/>
  <c r="T451" i="1"/>
  <c r="T1556" i="1"/>
  <c r="T976" i="1"/>
  <c r="T1706" i="1"/>
  <c r="T1855" i="1"/>
  <c r="T943" i="1"/>
  <c r="T601" i="1"/>
  <c r="T597" i="1"/>
  <c r="T1802" i="1"/>
  <c r="T678" i="1"/>
  <c r="T989" i="1"/>
  <c r="T1188" i="1"/>
  <c r="T1095" i="1"/>
  <c r="T721" i="1"/>
  <c r="T2054" i="1"/>
  <c r="T1741" i="1"/>
  <c r="T1280" i="1"/>
  <c r="T2043" i="1"/>
  <c r="T1053" i="1"/>
  <c r="T685" i="1"/>
  <c r="T1311" i="1"/>
  <c r="T195" i="1"/>
  <c r="T514" i="1"/>
  <c r="T644" i="1"/>
  <c r="T1419" i="1"/>
  <c r="T1511" i="1"/>
  <c r="T568" i="1"/>
  <c r="T2116" i="1"/>
  <c r="T2099" i="1"/>
  <c r="T769" i="1"/>
  <c r="T934" i="1"/>
  <c r="T1642" i="1"/>
  <c r="T1310" i="1"/>
  <c r="T841" i="1"/>
  <c r="T2024" i="1"/>
  <c r="T1394" i="1"/>
  <c r="T2178" i="1"/>
  <c r="T1154" i="1"/>
  <c r="T998" i="1"/>
  <c r="T1275" i="1"/>
  <c r="T348" i="1"/>
  <c r="T284" i="1"/>
  <c r="T1307" i="1"/>
  <c r="T2148" i="1"/>
  <c r="T840" i="1"/>
  <c r="T1117" i="1"/>
  <c r="T1573" i="1"/>
  <c r="T3190" i="1"/>
  <c r="T4020" i="1"/>
  <c r="T4021" i="1"/>
  <c r="T2835" i="1"/>
  <c r="T2387" i="1"/>
  <c r="T4022" i="1"/>
  <c r="T4023" i="1"/>
  <c r="T3437" i="1"/>
  <c r="T3191" i="1"/>
  <c r="T2915" i="1"/>
  <c r="T4024" i="1"/>
  <c r="T3071" i="1"/>
  <c r="T4025" i="1"/>
  <c r="T2304" i="1"/>
  <c r="T2267" i="1"/>
  <c r="T2872" i="1"/>
  <c r="T2526" i="1"/>
  <c r="T4026" i="1"/>
  <c r="T3084" i="1"/>
  <c r="T2794" i="1"/>
  <c r="T2385" i="1"/>
  <c r="T3340" i="1"/>
  <c r="T3576" i="1"/>
  <c r="T3103" i="1"/>
  <c r="T4027" i="1"/>
  <c r="T3206" i="1"/>
  <c r="T2516" i="1"/>
  <c r="T2302" i="1"/>
  <c r="T3208" i="1"/>
  <c r="T2597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80" i="1"/>
  <c r="T2864" i="1"/>
  <c r="T3470" i="1"/>
  <c r="T4031" i="1"/>
  <c r="T2338" i="1"/>
  <c r="T3173" i="1"/>
  <c r="T2986" i="1"/>
  <c r="T2734" i="1"/>
  <c r="T3319" i="1"/>
  <c r="T4032" i="1"/>
  <c r="T2881" i="1"/>
  <c r="T2507" i="1"/>
  <c r="T2883" i="1"/>
  <c r="T2898" i="1"/>
  <c r="T4033" i="1"/>
  <c r="T2232" i="1"/>
  <c r="T3237" i="1"/>
  <c r="T3626" i="1"/>
  <c r="T3245" i="1"/>
  <c r="T2855" i="1"/>
  <c r="T2548" i="1"/>
  <c r="T2728" i="1"/>
  <c r="T3533" i="1"/>
  <c r="T2985" i="1"/>
  <c r="T3645" i="1"/>
  <c r="T3682" i="1"/>
  <c r="T2347" i="1"/>
  <c r="T2614" i="1"/>
  <c r="T3609" i="1"/>
  <c r="T3676" i="1"/>
  <c r="T2234" i="1"/>
  <c r="T2764" i="1"/>
  <c r="T2487" i="1"/>
  <c r="T2428" i="1"/>
  <c r="T2750" i="1"/>
  <c r="T2433" i="1"/>
  <c r="T656" i="1"/>
  <c r="T2193" i="1"/>
  <c r="T2182" i="1"/>
  <c r="T1652" i="1"/>
  <c r="T1735" i="1"/>
  <c r="T753" i="1"/>
  <c r="T629" i="1"/>
  <c r="T2139" i="1"/>
  <c r="T1777" i="1"/>
  <c r="T1935" i="1"/>
  <c r="T1429" i="1"/>
  <c r="T1484" i="1"/>
  <c r="T1694" i="1"/>
  <c r="T1288" i="1"/>
  <c r="T1940" i="1"/>
  <c r="T673" i="1"/>
  <c r="T593" i="1"/>
  <c r="T1865" i="1"/>
  <c r="T1682" i="1"/>
  <c r="T1348" i="1"/>
  <c r="T3677" i="1"/>
  <c r="T2512" i="1"/>
  <c r="T4034" i="1"/>
  <c r="T3192" i="1"/>
  <c r="T4035" i="1"/>
  <c r="T3508" i="1"/>
  <c r="T2893" i="1"/>
  <c r="T3672" i="1"/>
  <c r="T3011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6" i="1"/>
  <c r="T1040" i="1"/>
  <c r="T1028" i="1"/>
  <c r="T1425" i="1"/>
  <c r="T373" i="1"/>
  <c r="T1424" i="1"/>
  <c r="T2062" i="1"/>
  <c r="T1469" i="1"/>
  <c r="T320" i="1"/>
  <c r="T1786" i="1"/>
  <c r="T2065" i="1"/>
  <c r="T336" i="1"/>
  <c r="T1043" i="1"/>
  <c r="T653" i="1"/>
  <c r="T1856" i="1"/>
  <c r="T1224" i="1"/>
  <c r="T658" i="1"/>
  <c r="T1778" i="1"/>
  <c r="T471" i="1"/>
  <c r="T2026" i="1"/>
  <c r="T810" i="1"/>
  <c r="T1460" i="1"/>
  <c r="T1166" i="1"/>
  <c r="T2128" i="1"/>
  <c r="T312" i="1"/>
  <c r="T2132" i="1"/>
  <c r="T1648" i="1"/>
  <c r="T1538" i="1"/>
  <c r="T2039" i="1"/>
  <c r="T77" i="1"/>
  <c r="T1501" i="1"/>
  <c r="T332" i="1"/>
  <c r="T1610" i="1"/>
  <c r="T1663" i="1"/>
  <c r="T887" i="1"/>
  <c r="T2187" i="1"/>
  <c r="T122" i="1"/>
  <c r="T1263" i="1"/>
  <c r="T1902" i="1"/>
  <c r="T1072" i="1"/>
  <c r="T831" i="1"/>
  <c r="T1309" i="1"/>
  <c r="T304" i="1"/>
  <c r="T1900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1" i="1"/>
  <c r="T1942" i="1"/>
  <c r="T1671" i="1"/>
  <c r="T191" i="1"/>
  <c r="T134" i="1"/>
  <c r="T502" i="1"/>
  <c r="T619" i="1"/>
  <c r="T354" i="1"/>
  <c r="T1201" i="1"/>
  <c r="T1377" i="1"/>
  <c r="T2123" i="1"/>
  <c r="T694" i="1"/>
  <c r="T472" i="1"/>
  <c r="T1080" i="1"/>
  <c r="T1245" i="1"/>
  <c r="T708" i="1"/>
  <c r="T227" i="1"/>
  <c r="T2000" i="1"/>
  <c r="T1249" i="1"/>
  <c r="T1328" i="1"/>
  <c r="T1162" i="1"/>
  <c r="T672" i="1"/>
  <c r="T1185" i="1"/>
  <c r="T1221" i="1"/>
  <c r="T604" i="1"/>
  <c r="T276" i="1"/>
  <c r="T454" i="1"/>
  <c r="T362" i="1"/>
  <c r="T1383" i="1"/>
  <c r="T1430" i="1"/>
  <c r="T2465" i="1"/>
  <c r="T3480" i="1"/>
  <c r="T3354" i="1"/>
  <c r="T4041" i="1"/>
  <c r="T3671" i="1"/>
  <c r="T4042" i="1"/>
  <c r="T4043" i="1"/>
  <c r="T3621" i="1"/>
  <c r="T2967" i="1"/>
  <c r="T3475" i="1"/>
  <c r="T4044" i="1"/>
  <c r="T2224" i="1"/>
  <c r="T2529" i="1"/>
  <c r="T2672" i="1"/>
  <c r="T3571" i="1"/>
  <c r="T2650" i="1"/>
  <c r="T3014" i="1"/>
  <c r="T3540" i="1"/>
  <c r="T2611" i="1"/>
  <c r="T2938" i="1"/>
  <c r="T2238" i="1"/>
  <c r="T3622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2" i="1"/>
  <c r="T3286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8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2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6" i="1"/>
  <c r="T921" i="1"/>
  <c r="T626" i="1"/>
  <c r="T1577" i="1"/>
  <c r="T1920" i="1"/>
  <c r="T2019" i="1"/>
  <c r="T1434" i="1"/>
  <c r="T114" i="1"/>
  <c r="T1067" i="1"/>
  <c r="T280" i="1"/>
  <c r="T1807" i="1"/>
  <c r="T1924" i="1"/>
  <c r="T1023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8" i="1"/>
  <c r="T1666" i="1"/>
  <c r="T1907" i="1"/>
  <c r="T1207" i="1"/>
  <c r="T995" i="1"/>
  <c r="T923" i="1"/>
  <c r="T334" i="1"/>
  <c r="T1020" i="1"/>
  <c r="T865" i="1"/>
  <c r="T1237" i="1"/>
  <c r="T1939" i="1"/>
  <c r="T1235" i="1"/>
  <c r="T1351" i="1"/>
  <c r="T2140" i="1"/>
  <c r="T1763" i="1"/>
  <c r="T949" i="1"/>
  <c r="T2228" i="1"/>
  <c r="T2643" i="1"/>
  <c r="T4052" i="1"/>
  <c r="T2907" i="1"/>
  <c r="T3177" i="1"/>
  <c r="T2656" i="1"/>
  <c r="T4053" i="1"/>
  <c r="T2243" i="1"/>
  <c r="T3551" i="1"/>
  <c r="T2665" i="1"/>
  <c r="T3367" i="1"/>
  <c r="T2258" i="1"/>
  <c r="T3692" i="1"/>
  <c r="T3143" i="1"/>
  <c r="T2253" i="1"/>
  <c r="T2456" i="1"/>
  <c r="T4054" i="1"/>
  <c r="T2933" i="1"/>
  <c r="T4055" i="1"/>
  <c r="T2283" i="1"/>
  <c r="T1624" i="1"/>
  <c r="T874" i="1"/>
  <c r="T730" i="1"/>
  <c r="T866" i="1"/>
  <c r="T712" i="1"/>
  <c r="T2069" i="1"/>
  <c r="T1766" i="1"/>
  <c r="T2027" i="1"/>
  <c r="T2084" i="1"/>
  <c r="T960" i="1"/>
  <c r="T1770" i="1"/>
  <c r="T2070" i="1"/>
  <c r="T1950" i="1"/>
  <c r="T1634" i="1"/>
  <c r="T758" i="1"/>
  <c r="T1212" i="1"/>
  <c r="T1781" i="1"/>
  <c r="T1745" i="1"/>
  <c r="T1564" i="1"/>
  <c r="T754" i="1"/>
  <c r="T1746" i="1"/>
  <c r="T1302" i="1"/>
  <c r="T1194" i="1"/>
  <c r="T379" i="1"/>
  <c r="T624" i="1"/>
  <c r="T889" i="1"/>
  <c r="T2022" i="1"/>
  <c r="T1651" i="1"/>
  <c r="T1989" i="1"/>
  <c r="T1959" i="1"/>
  <c r="T1085" i="1"/>
  <c r="T1437" i="1"/>
  <c r="T1993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7" i="1"/>
  <c r="T368" i="1"/>
  <c r="T622" i="1"/>
  <c r="T1769" i="1"/>
  <c r="T671" i="1"/>
  <c r="T1841" i="1"/>
  <c r="T1821" i="1"/>
  <c r="T643" i="1"/>
  <c r="T424" i="1"/>
  <c r="T1336" i="1"/>
  <c r="T1873" i="1"/>
  <c r="T2042" i="1"/>
  <c r="T937" i="1"/>
  <c r="T1257" i="1"/>
  <c r="T1635" i="1"/>
  <c r="T1014" i="1"/>
  <c r="T1669" i="1"/>
  <c r="T811" i="1"/>
  <c r="T1705" i="1"/>
  <c r="T1513" i="1"/>
  <c r="T1830" i="1"/>
  <c r="T1094" i="1"/>
  <c r="T1811" i="1"/>
  <c r="T2117" i="1"/>
  <c r="T2045" i="1"/>
  <c r="T600" i="1"/>
  <c r="T817" i="1"/>
  <c r="T1027" i="1"/>
  <c r="T150" i="1"/>
  <c r="T345" i="1"/>
  <c r="T905" i="1"/>
  <c r="T1684" i="1"/>
  <c r="T496" i="1"/>
  <c r="T2078" i="1"/>
  <c r="T1814" i="1"/>
  <c r="T955" i="1"/>
  <c r="T564" i="1"/>
  <c r="T590" i="1"/>
  <c r="T1637" i="1"/>
  <c r="T965" i="1"/>
  <c r="T1536" i="1"/>
  <c r="T1784" i="1"/>
  <c r="T316" i="1"/>
  <c r="T1379" i="1"/>
  <c r="T796" i="1"/>
  <c r="T388" i="1"/>
  <c r="T2076" i="1"/>
  <c r="T1195" i="1"/>
  <c r="T2087" i="1"/>
  <c r="T959" i="1"/>
  <c r="T235" i="1"/>
  <c r="T1186" i="1"/>
  <c r="T2075" i="1"/>
  <c r="T1414" i="1"/>
  <c r="T733" i="1"/>
  <c r="T1293" i="1"/>
  <c r="T1927" i="1"/>
  <c r="T1338" i="1"/>
  <c r="T1839" i="1"/>
  <c r="T729" i="1"/>
  <c r="T1823" i="1"/>
  <c r="T1081" i="1"/>
  <c r="T1864" i="1"/>
  <c r="T1885" i="1"/>
  <c r="T474" i="1"/>
  <c r="T939" i="1"/>
  <c r="T1408" i="1"/>
  <c r="T1535" i="1"/>
  <c r="T2102" i="1"/>
  <c r="T1532" i="1"/>
  <c r="T539" i="1"/>
  <c r="T2036" i="1"/>
  <c r="T2183" i="1"/>
  <c r="T1172" i="1"/>
  <c r="T1764" i="1"/>
  <c r="T1551" i="1"/>
  <c r="T544" i="1"/>
  <c r="T2129" i="1"/>
  <c r="T1819" i="1"/>
  <c r="T335" i="1"/>
  <c r="T1849" i="1"/>
  <c r="T647" i="1"/>
  <c r="T1189" i="1"/>
  <c r="T873" i="1"/>
  <c r="T2040" i="1"/>
  <c r="T431" i="1"/>
  <c r="T1545" i="1"/>
  <c r="T1909" i="1"/>
  <c r="T1327" i="1"/>
  <c r="T125" i="1"/>
  <c r="T1792" i="1"/>
  <c r="T711" i="1"/>
  <c r="T1858" i="1"/>
  <c r="T1930" i="1"/>
  <c r="T1673" i="1"/>
  <c r="T1410" i="1"/>
  <c r="T1862" i="1"/>
  <c r="T1046" i="1"/>
  <c r="T221" i="1"/>
  <c r="T1854" i="1"/>
  <c r="T1435" i="1"/>
  <c r="T1588" i="1"/>
  <c r="T215" i="1"/>
  <c r="T892" i="1"/>
  <c r="T1530" i="1"/>
  <c r="T1595" i="1"/>
  <c r="T919" i="1"/>
  <c r="T540" i="1"/>
  <c r="T1628" i="1"/>
  <c r="T2049" i="1"/>
  <c r="T1391" i="1"/>
  <c r="T2158" i="1"/>
  <c r="T2093" i="1"/>
  <c r="T1913" i="1"/>
  <c r="T1319" i="1"/>
  <c r="T1614" i="1"/>
  <c r="T1544" i="1"/>
  <c r="T1756" i="1"/>
  <c r="T1965" i="1"/>
  <c r="T1110" i="1"/>
  <c r="T2094" i="1"/>
  <c r="T2164" i="1"/>
  <c r="T1493" i="1"/>
  <c r="T936" i="1"/>
  <c r="T1601" i="1"/>
  <c r="T1005" i="1"/>
  <c r="T1740" i="1"/>
  <c r="T213" i="1"/>
  <c r="T2175" i="1"/>
  <c r="T1445" i="1"/>
  <c r="T510" i="1"/>
  <c r="T291" i="1"/>
  <c r="T1552" i="1"/>
  <c r="T1097" i="1"/>
  <c r="T1133" i="1"/>
  <c r="T1608" i="1"/>
  <c r="T2017" i="1"/>
  <c r="T1800" i="1"/>
  <c r="T1197" i="1"/>
  <c r="T2159" i="1"/>
  <c r="T805" i="1"/>
  <c r="T548" i="1"/>
  <c r="T2038" i="1"/>
  <c r="T1354" i="1"/>
  <c r="T234" i="1"/>
  <c r="T777" i="1"/>
  <c r="T1264" i="1"/>
  <c r="T1620" i="1"/>
  <c r="T2136" i="1"/>
  <c r="T646" i="1"/>
  <c r="T1626" i="1"/>
  <c r="T2184" i="1"/>
  <c r="T871" i="1"/>
  <c r="T2098" i="1"/>
  <c r="T1943" i="1"/>
  <c r="T1392" i="1"/>
  <c r="T545" i="1"/>
  <c r="T1904" i="1"/>
  <c r="T1231" i="1"/>
  <c r="T527" i="1"/>
  <c r="T1617" i="1"/>
  <c r="T1675" i="1"/>
  <c r="T1283" i="1"/>
  <c r="T2124" i="1"/>
  <c r="T1695" i="1"/>
  <c r="T648" i="1"/>
  <c r="T1260" i="1"/>
  <c r="T2149" i="1"/>
  <c r="T1204" i="1"/>
  <c r="T2046" i="1"/>
  <c r="T1456" i="1"/>
  <c r="T1098" i="1"/>
  <c r="T1438" i="1"/>
  <c r="T1928" i="1"/>
  <c r="T1561" i="1"/>
  <c r="T578" i="1"/>
  <c r="T1477" i="1"/>
  <c r="T1715" i="1"/>
  <c r="T2188" i="1"/>
  <c r="T286" i="1"/>
  <c r="T146" i="1"/>
  <c r="T2121" i="1"/>
  <c r="T1282" i="1"/>
  <c r="T1304" i="1"/>
  <c r="T1198" i="1"/>
  <c r="T344" i="1"/>
  <c r="T442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68" i="1"/>
  <c r="T698" i="1"/>
  <c r="T1923" i="1"/>
  <c r="T808" i="1"/>
  <c r="T1049" i="1"/>
  <c r="T450" i="1"/>
  <c r="T224" i="1"/>
  <c r="T1779" i="1"/>
  <c r="T2119" i="1"/>
  <c r="T1925" i="1"/>
  <c r="T1052" i="1"/>
  <c r="T1586" i="1"/>
  <c r="T980" i="1"/>
  <c r="T1070" i="1"/>
  <c r="T679" i="1"/>
  <c r="T508" i="1"/>
  <c r="T888" i="1"/>
  <c r="T542" i="1"/>
  <c r="T387" i="1"/>
  <c r="T1017" i="1"/>
  <c r="T1988" i="1"/>
  <c r="T414" i="1"/>
  <c r="T682" i="1"/>
  <c r="T819" i="1"/>
  <c r="T1076" i="1"/>
  <c r="T689" i="1"/>
  <c r="T392" i="1"/>
  <c r="T1474" i="1"/>
  <c r="T2125" i="1"/>
  <c r="T2172" i="1"/>
  <c r="T1362" i="1"/>
  <c r="T761" i="1"/>
  <c r="T1250" i="1"/>
  <c r="T1737" i="1"/>
  <c r="T1461" i="1"/>
  <c r="T1405" i="1"/>
  <c r="T1977" i="1"/>
  <c r="T1467" i="1"/>
  <c r="T1323" i="1"/>
  <c r="T2189" i="1"/>
  <c r="T1606" i="1"/>
  <c r="T1842" i="1"/>
  <c r="T1547" i="1"/>
  <c r="T305" i="1"/>
  <c r="T1402" i="1"/>
  <c r="T1995" i="1"/>
  <c r="T1894" i="1"/>
  <c r="T2160" i="1"/>
  <c r="T903" i="1"/>
  <c r="T1192" i="1"/>
  <c r="T1702" i="1"/>
  <c r="T2179" i="1"/>
  <c r="T2173" i="1"/>
  <c r="T1182" i="1"/>
  <c r="T1867" i="1"/>
  <c r="T1962" i="1"/>
  <c r="T351" i="1"/>
  <c r="T2118" i="1"/>
  <c r="T1038" i="1"/>
  <c r="T1831" i="1"/>
  <c r="T1431" i="1"/>
  <c r="T1788" i="1"/>
  <c r="T935" i="1"/>
  <c r="T1903" i="1"/>
  <c r="T612" i="1"/>
  <c r="T2146" i="1"/>
  <c r="T675" i="1"/>
  <c r="T884" i="1"/>
  <c r="T714" i="1"/>
  <c r="T404" i="1"/>
  <c r="T1657" i="1"/>
  <c r="T432" i="1"/>
  <c r="T301" i="1"/>
  <c r="T662" i="1"/>
  <c r="T869" i="1"/>
  <c r="T788" i="1"/>
  <c r="T1495" i="1"/>
  <c r="T1759" i="1"/>
  <c r="T1524" i="1"/>
  <c r="T2141" i="1"/>
  <c r="T2021" i="1"/>
  <c r="T1752" i="1"/>
  <c r="T1008" i="1"/>
  <c r="T1796" i="1"/>
  <c r="T1787" i="1"/>
  <c r="T1512" i="1"/>
  <c r="T1803" i="1"/>
  <c r="T2150" i="1"/>
  <c r="T1407" i="1"/>
  <c r="T1048" i="1"/>
  <c r="T2169" i="1"/>
  <c r="T2010" i="1"/>
  <c r="T2088" i="1"/>
  <c r="T498" i="1"/>
  <c r="T1629" i="1"/>
  <c r="T1268" i="1"/>
  <c r="T1739" i="1"/>
  <c r="T455" i="1"/>
  <c r="T1462" i="1"/>
  <c r="T2002" i="1"/>
  <c r="T633" i="1"/>
  <c r="T1514" i="1"/>
  <c r="T1244" i="1"/>
  <c r="T1135" i="1"/>
  <c r="T2005" i="1"/>
  <c r="T1013" i="1"/>
  <c r="T801" i="1"/>
  <c r="T2185" i="1"/>
  <c r="T1691" i="1"/>
  <c r="T1417" i="1"/>
  <c r="T1872" i="1"/>
  <c r="T2195" i="1"/>
  <c r="T645" i="1"/>
  <c r="T2091" i="1"/>
  <c r="T2170" i="1"/>
  <c r="T1029" i="1"/>
  <c r="T2111" i="1"/>
  <c r="T148" i="1"/>
  <c r="T1265" i="1"/>
  <c r="T975" i="1"/>
  <c r="T881" i="1"/>
  <c r="T1215" i="1"/>
  <c r="T709" i="1"/>
  <c r="T2003" i="1"/>
  <c r="T688" i="1"/>
  <c r="T2081" i="1"/>
  <c r="T319" i="1"/>
  <c r="T693" i="1"/>
  <c r="T1157" i="1"/>
  <c r="T728" i="1"/>
  <c r="T897" i="1"/>
  <c r="T1313" i="1"/>
  <c r="T1716" i="1"/>
  <c r="T1180" i="1"/>
  <c r="T252" i="1"/>
  <c r="T649" i="1"/>
  <c r="T1550" i="1"/>
  <c r="T2083" i="1"/>
  <c r="T342" i="1"/>
  <c r="T1071" i="1"/>
  <c r="T292" i="1"/>
  <c r="T639" i="1"/>
  <c r="T1464" i="1"/>
  <c r="T2133" i="1"/>
  <c r="T434" i="1"/>
  <c r="T374" i="1"/>
  <c r="T566" i="1"/>
  <c r="T492" i="1"/>
  <c r="T2151" i="1"/>
  <c r="T1954" i="1"/>
  <c r="T1367" i="1"/>
  <c r="T759" i="1"/>
  <c r="T886" i="1"/>
  <c r="T1921" i="1"/>
  <c r="T1061" i="1"/>
  <c r="T1480" i="1"/>
  <c r="T1199" i="1"/>
  <c r="T2074" i="1"/>
  <c r="T850" i="1"/>
  <c r="T1505" i="1"/>
  <c r="T1701" i="1"/>
  <c r="T1806" i="1"/>
  <c r="T2126" i="1"/>
  <c r="T4056" i="1"/>
  <c r="T3703" i="1"/>
  <c r="T3591" i="1"/>
  <c r="T2262" i="1"/>
  <c r="T2522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7" i="1"/>
  <c r="T2023" i="1"/>
  <c r="T1585" i="1"/>
  <c r="T2161" i="1"/>
  <c r="T1583" i="1"/>
  <c r="T185" i="1"/>
  <c r="T1997" i="1"/>
  <c r="T321" i="1"/>
  <c r="T950" i="1"/>
  <c r="T1441" i="1"/>
  <c r="T1144" i="1"/>
  <c r="T1979" i="1"/>
  <c r="T1782" i="1"/>
  <c r="T2147" i="1"/>
  <c r="T1134" i="1"/>
  <c r="T1852" i="1"/>
  <c r="T1584" i="1"/>
  <c r="T1218" i="1"/>
  <c r="T982" i="1"/>
  <c r="T2114" i="1"/>
  <c r="T1655" i="1"/>
  <c r="T1627" i="1"/>
  <c r="T543" i="1"/>
  <c r="T1210" i="1"/>
  <c r="T1945" i="1"/>
  <c r="T1837" i="1"/>
  <c r="T1041" i="1"/>
  <c r="T2122" i="1"/>
  <c r="T528" i="1"/>
  <c r="T660" i="1"/>
  <c r="T1679" i="1"/>
  <c r="T1725" i="1"/>
  <c r="T1179" i="1"/>
  <c r="T1075" i="1"/>
  <c r="T1100" i="1"/>
  <c r="T531" i="1"/>
  <c r="T1139" i="1"/>
  <c r="T533" i="1"/>
  <c r="T1448" i="1"/>
  <c r="T1851" i="1"/>
  <c r="T2053" i="1"/>
  <c r="T1223" i="1"/>
  <c r="T904" i="1"/>
  <c r="T851" i="1"/>
  <c r="T677" i="1"/>
  <c r="T723" i="1"/>
  <c r="T654" i="1"/>
  <c r="T1330" i="1"/>
  <c r="T2066" i="1"/>
  <c r="T417" i="1"/>
  <c r="T1291" i="1"/>
  <c r="T1161" i="1"/>
  <c r="T1956" i="1"/>
  <c r="T820" i="1"/>
  <c r="T2032" i="1"/>
  <c r="T1225" i="1"/>
  <c r="T781" i="1"/>
  <c r="T562" i="1"/>
  <c r="T1631" i="1"/>
  <c r="T815" i="1"/>
  <c r="T285" i="1"/>
  <c r="T137" i="1"/>
  <c r="T1276" i="1"/>
  <c r="T520" i="1"/>
  <c r="T1026" i="1"/>
  <c r="T429" i="1"/>
  <c r="T1845" i="1"/>
  <c r="T1743" i="1"/>
  <c r="T1721" i="1"/>
  <c r="T408" i="1"/>
  <c r="T1964" i="1"/>
  <c r="T198" i="1"/>
  <c r="T236" i="1"/>
  <c r="T1537" i="1"/>
  <c r="T1955" i="1"/>
  <c r="T1126" i="1"/>
  <c r="T1780" i="1"/>
  <c r="T1722" i="1"/>
  <c r="T701" i="1"/>
  <c r="T113" i="1"/>
  <c r="T1960" i="1"/>
  <c r="T2731" i="1"/>
  <c r="T2779" i="1"/>
  <c r="T2715" i="1"/>
  <c r="T2673" i="1"/>
  <c r="T2586" i="1"/>
  <c r="T4060" i="1"/>
  <c r="T2416" i="1"/>
  <c r="T2626" i="1"/>
  <c r="T3282" i="1"/>
  <c r="T2494" i="1"/>
  <c r="T2543" i="1"/>
  <c r="T2518" i="1"/>
  <c r="T2545" i="1"/>
  <c r="T4061" i="1"/>
  <c r="T3060" i="1"/>
  <c r="T4062" i="1"/>
  <c r="T4063" i="1"/>
  <c r="T2716" i="1"/>
  <c r="T3027" i="1"/>
  <c r="T3193" i="1"/>
  <c r="T1623" i="1"/>
  <c r="T1499" i="1"/>
  <c r="T2012" i="1"/>
  <c r="T605" i="1"/>
  <c r="T1062" i="1"/>
  <c r="T1641" i="1"/>
  <c r="T853" i="1"/>
  <c r="T651" i="1"/>
  <c r="T1908" i="1"/>
  <c r="T1262" i="1"/>
  <c r="T1747" i="1"/>
  <c r="T1170" i="1"/>
  <c r="T1916" i="1"/>
  <c r="T2196" i="1"/>
  <c r="T1412" i="1"/>
  <c r="T2104" i="1"/>
  <c r="T2134" i="1"/>
  <c r="T1047" i="1"/>
  <c r="T1704" i="1"/>
  <c r="T940" i="1"/>
  <c r="T1317" i="1"/>
  <c r="T2165" i="1"/>
  <c r="T2152" i="1"/>
  <c r="T477" i="1"/>
  <c r="T1173" i="1"/>
  <c r="T1281" i="1"/>
  <c r="T2137" i="1"/>
  <c r="T2050" i="1"/>
  <c r="T1375" i="1"/>
  <c r="T504" i="1"/>
  <c r="T1489" i="1"/>
  <c r="T1589" i="1"/>
  <c r="T852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4" i="1"/>
  <c r="T3094" i="1"/>
  <c r="T3673" i="1"/>
  <c r="T2201" i="1"/>
  <c r="T3111" i="1"/>
  <c r="T2908" i="1"/>
  <c r="T2909" i="1"/>
  <c r="T2749" i="1"/>
  <c r="T4066" i="1"/>
  <c r="T2527" i="1"/>
  <c r="T4067" i="1"/>
  <c r="T3688" i="1"/>
  <c r="T3544" i="1"/>
  <c r="T2400" i="1"/>
  <c r="T2142" i="1"/>
  <c r="T1884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27" i="1"/>
  <c r="T1294" i="1"/>
  <c r="T1466" i="1"/>
  <c r="T878" i="1"/>
  <c r="T438" i="1"/>
  <c r="T2130" i="1"/>
  <c r="T2058" i="1"/>
  <c r="T211" i="1"/>
  <c r="T1420" i="1"/>
  <c r="T1525" i="1"/>
  <c r="T942" i="1"/>
  <c r="T1234" i="1"/>
  <c r="T384" i="1"/>
  <c r="T1082" i="1"/>
  <c r="T1773" i="1"/>
  <c r="T1951" i="1"/>
  <c r="T1886" i="1"/>
  <c r="T7" i="1"/>
  <c r="T2743" i="1"/>
  <c r="T2484" i="1"/>
  <c r="T2498" i="1"/>
  <c r="T2306" i="1"/>
  <c r="T3049" i="1"/>
  <c r="T2991" i="1"/>
  <c r="T2572" i="1"/>
  <c r="T2569" i="1"/>
  <c r="T2786" i="1"/>
  <c r="T2921" i="1"/>
  <c r="T2366" i="1"/>
  <c r="T3442" i="1"/>
  <c r="T3599" i="1"/>
  <c r="T2570" i="1"/>
  <c r="T3015" i="1"/>
  <c r="T3615" i="1"/>
  <c r="T2846" i="1"/>
  <c r="T3065" i="1"/>
  <c r="T3578" i="1"/>
  <c r="T2549" i="1"/>
  <c r="T2865" i="1"/>
  <c r="T3638" i="1"/>
  <c r="T4068" i="1"/>
  <c r="T3150" i="1"/>
  <c r="T2431" i="1"/>
  <c r="T3306" i="1"/>
  <c r="T2638" i="1"/>
  <c r="T3452" i="1"/>
  <c r="T2931" i="1"/>
  <c r="T2596" i="1"/>
  <c r="T2999" i="1"/>
  <c r="T4069" i="1"/>
  <c r="T4070" i="1"/>
  <c r="T4071" i="1"/>
  <c r="T4072" i="1"/>
  <c r="T2255" i="1"/>
  <c r="T2868" i="1"/>
  <c r="T3556" i="1"/>
  <c r="T4073" i="1"/>
  <c r="T2631" i="1"/>
  <c r="T2866" i="1"/>
  <c r="T4074" i="1"/>
  <c r="T4075" i="1"/>
  <c r="T4076" i="1"/>
  <c r="T4077" i="1"/>
  <c r="T4078" i="1"/>
  <c r="T3083" i="1"/>
  <c r="T2429" i="1"/>
  <c r="T3109" i="1"/>
  <c r="T2561" i="1"/>
  <c r="T2379" i="1"/>
  <c r="T4079" i="1"/>
  <c r="T2492" i="1"/>
  <c r="T2930" i="1"/>
  <c r="T2867" i="1"/>
  <c r="T2690" i="1"/>
  <c r="T2554" i="1"/>
  <c r="T2378" i="1"/>
  <c r="T3144" i="1"/>
  <c r="T2841" i="1"/>
  <c r="T3226" i="1"/>
  <c r="T2271" i="1"/>
  <c r="T4080" i="1"/>
  <c r="T3595" i="1"/>
  <c r="T2661" i="1"/>
  <c r="T2223" i="1"/>
  <c r="T2590" i="1"/>
  <c r="T2744" i="1"/>
  <c r="T3426" i="1"/>
  <c r="T2962" i="1"/>
  <c r="T2343" i="1"/>
  <c r="T3663" i="1"/>
  <c r="T2710" i="1"/>
  <c r="T2351" i="1"/>
  <c r="T3381" i="1"/>
  <c r="T4081" i="1"/>
  <c r="T3397" i="1"/>
  <c r="T3438" i="1"/>
  <c r="T3080" i="1"/>
  <c r="T2842" i="1"/>
  <c r="T4082" i="1"/>
  <c r="T2757" i="1"/>
  <c r="T2647" i="1"/>
  <c r="T2591" i="1"/>
  <c r="T2714" i="1"/>
  <c r="T3393" i="1"/>
  <c r="T3183" i="1"/>
  <c r="T2632" i="1"/>
  <c r="T3035" i="1"/>
  <c r="T4083" i="1"/>
  <c r="T4084" i="1"/>
  <c r="T3654" i="1"/>
  <c r="T2578" i="1"/>
  <c r="T2677" i="1"/>
  <c r="T2293" i="1"/>
  <c r="T4085" i="1"/>
  <c r="T2202" i="1"/>
  <c r="T2644" i="1"/>
  <c r="T3519" i="1"/>
  <c r="T3430" i="1"/>
  <c r="T3204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2" i="1"/>
  <c r="T2459" i="1"/>
  <c r="T3106" i="1"/>
  <c r="T3346" i="1"/>
  <c r="T2953" i="1"/>
  <c r="T4092" i="1"/>
  <c r="T2810" i="1"/>
  <c r="T2608" i="1"/>
  <c r="T3293" i="1"/>
  <c r="T2462" i="1"/>
  <c r="T2692" i="1"/>
  <c r="T2775" i="1"/>
  <c r="T3538" i="1"/>
  <c r="T3199" i="1"/>
  <c r="T2502" i="1"/>
  <c r="T2209" i="1"/>
  <c r="T2384" i="1"/>
  <c r="T4093" i="1"/>
  <c r="T2275" i="1"/>
  <c r="T3114" i="1"/>
  <c r="T2689" i="1"/>
  <c r="T3078" i="1"/>
  <c r="T2542" i="1"/>
  <c r="T2905" i="1"/>
  <c r="T2520" i="1"/>
  <c r="T2361" i="1"/>
  <c r="T2808" i="1"/>
  <c r="T2381" i="1"/>
  <c r="T2720" i="1"/>
  <c r="T2340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39" i="1"/>
  <c r="T3077" i="1"/>
  <c r="T2708" i="1"/>
  <c r="T3453" i="1"/>
  <c r="T3131" i="1"/>
  <c r="T3664" i="1"/>
  <c r="T3418" i="1"/>
  <c r="T2815" i="1"/>
  <c r="T2916" i="1"/>
  <c r="T2461" i="1"/>
  <c r="T2768" i="1"/>
  <c r="T4096" i="1"/>
  <c r="T3139" i="1"/>
  <c r="T4097" i="1"/>
  <c r="T3632" i="1"/>
  <c r="T2615" i="1"/>
  <c r="T3174" i="1"/>
  <c r="T2745" i="1"/>
  <c r="T3227" i="1"/>
  <c r="T2564" i="1"/>
  <c r="T3225" i="1"/>
  <c r="T2218" i="1"/>
  <c r="T4098" i="1"/>
  <c r="T3145" i="1"/>
  <c r="T2856" i="1"/>
  <c r="T4099" i="1"/>
  <c r="T2783" i="1"/>
  <c r="T2420" i="1"/>
  <c r="T4100" i="1"/>
  <c r="T2574" i="1"/>
  <c r="T4101" i="1"/>
  <c r="T2790" i="1"/>
  <c r="T2446" i="1"/>
  <c r="T3108" i="1"/>
  <c r="T2345" i="1"/>
  <c r="T2279" i="1"/>
  <c r="T2668" i="1"/>
  <c r="T2646" i="1"/>
  <c r="T2236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09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58" i="1"/>
  <c r="T3170" i="1"/>
  <c r="T2434" i="1"/>
  <c r="T2412" i="1"/>
  <c r="T4107" i="1"/>
  <c r="T2740" i="1"/>
  <c r="T4108" i="1"/>
  <c r="T3472" i="1"/>
  <c r="T4109" i="1"/>
  <c r="T2579" i="1"/>
  <c r="T3062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7" i="1"/>
  <c r="T4111" i="1"/>
  <c r="T4112" i="1"/>
  <c r="T3162" i="1"/>
  <c r="T4113" i="1"/>
  <c r="T4114" i="1"/>
  <c r="T2426" i="1"/>
  <c r="T2711" i="1"/>
  <c r="T2495" i="1"/>
  <c r="T2788" i="1"/>
  <c r="T2215" i="1"/>
  <c r="T3055" i="1"/>
  <c r="T3067" i="1"/>
  <c r="T4115" i="1"/>
  <c r="T2413" i="1"/>
  <c r="T2960" i="1"/>
  <c r="T3579" i="1"/>
  <c r="T3439" i="1"/>
  <c r="T555" i="1"/>
  <c r="S509" i="1"/>
  <c r="S1494" i="1"/>
  <c r="S1594" i="1"/>
  <c r="S789" i="1"/>
  <c r="S1196" i="1"/>
  <c r="S1397" i="1"/>
  <c r="S1893" i="1"/>
  <c r="S2085" i="1"/>
  <c r="S724" i="1"/>
  <c r="S2001" i="1"/>
  <c r="S829" i="1"/>
  <c r="S367" i="1"/>
  <c r="S386" i="1"/>
  <c r="S1932" i="1"/>
  <c r="S1387" i="1"/>
  <c r="S2055" i="1"/>
  <c r="S1978" i="1"/>
  <c r="S1403" i="1"/>
  <c r="S486" i="1"/>
  <c r="S2056" i="1"/>
  <c r="S1228" i="1"/>
  <c r="S926" i="1"/>
  <c r="S899" i="1"/>
  <c r="S1243" i="1"/>
  <c r="S596" i="1"/>
  <c r="S415" i="1"/>
  <c r="S1108" i="1"/>
  <c r="S2029" i="1"/>
  <c r="S782" i="1"/>
  <c r="S1878" i="1"/>
  <c r="S2197" i="1"/>
  <c r="S2052" i="1"/>
  <c r="S1774" i="1"/>
  <c r="S634" i="1"/>
  <c r="S360" i="1"/>
  <c r="S511" i="1"/>
  <c r="S293" i="1"/>
  <c r="S1183" i="1"/>
  <c r="S628" i="1"/>
  <c r="S1868" i="1"/>
  <c r="S2153" i="1"/>
  <c r="S512" i="1"/>
  <c r="S127" i="1"/>
  <c r="S2163" i="1"/>
  <c r="S848" i="1"/>
  <c r="S1563" i="1"/>
  <c r="S1321" i="1"/>
  <c r="S1295" i="1"/>
  <c r="S2100" i="1"/>
  <c r="S2143" i="1"/>
  <c r="S670" i="1"/>
  <c r="S954" i="1"/>
  <c r="S1205" i="1"/>
  <c r="S1922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3" i="1"/>
  <c r="S696" i="1"/>
  <c r="S1137" i="1"/>
  <c r="S695" i="1"/>
  <c r="S771" i="1"/>
  <c r="S1270" i="1"/>
  <c r="S2156" i="1"/>
  <c r="S1065" i="1"/>
  <c r="S978" i="1"/>
  <c r="S433" i="1"/>
  <c r="S91" i="1"/>
  <c r="S9" i="1"/>
  <c r="S699" i="1"/>
  <c r="S1345" i="1"/>
  <c r="S265" i="1"/>
  <c r="S2092" i="1"/>
  <c r="S1728" i="1"/>
  <c r="S2190" i="1"/>
  <c r="S736" i="1"/>
  <c r="S1399" i="1"/>
  <c r="S1529" i="1"/>
  <c r="S1685" i="1"/>
  <c r="S985" i="1"/>
  <c r="S2020" i="1"/>
  <c r="S849" i="1"/>
  <c r="S1479" i="1"/>
  <c r="S1158" i="1"/>
  <c r="S1580" i="1"/>
  <c r="S620" i="1"/>
  <c r="S1000" i="1"/>
  <c r="S1411" i="1"/>
  <c r="S1409" i="1"/>
  <c r="S1422" i="1"/>
  <c r="S2135" i="1"/>
  <c r="S2115" i="1"/>
  <c r="S683" i="1"/>
  <c r="S1481" i="1"/>
  <c r="S856" i="1"/>
  <c r="S1332" i="1"/>
  <c r="S1999" i="1"/>
  <c r="S1731" i="1"/>
  <c r="S190" i="1"/>
  <c r="S217" i="1"/>
  <c r="S630" i="1"/>
  <c r="S423" i="1"/>
  <c r="S1574" i="1"/>
  <c r="S522" i="1"/>
  <c r="S1643" i="1"/>
  <c r="S523" i="1"/>
  <c r="S1037" i="1"/>
  <c r="S2004" i="1"/>
  <c r="S1056" i="1"/>
  <c r="S1533" i="1"/>
  <c r="S3631" i="1"/>
  <c r="S3586" i="1"/>
  <c r="S3706" i="1"/>
  <c r="S3403" i="1"/>
  <c r="S3707" i="1"/>
  <c r="S2616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9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8" i="1"/>
  <c r="S3666" i="1"/>
  <c r="S2847" i="1"/>
  <c r="S3406" i="1"/>
  <c r="S3718" i="1"/>
  <c r="S3689" i="1"/>
  <c r="S3719" i="1"/>
  <c r="S3648" i="1"/>
  <c r="S2582" i="1"/>
  <c r="S3720" i="1"/>
  <c r="S3308" i="1"/>
  <c r="S3721" i="1"/>
  <c r="S2237" i="1"/>
  <c r="S3647" i="1"/>
  <c r="S2906" i="1"/>
  <c r="S2478" i="1"/>
  <c r="S2949" i="1"/>
  <c r="S3690" i="1"/>
  <c r="S3722" i="1"/>
  <c r="S3723" i="1"/>
  <c r="S3724" i="1"/>
  <c r="S2805" i="1"/>
  <c r="S3725" i="1"/>
  <c r="S2319" i="1"/>
  <c r="S3726" i="1"/>
  <c r="S2521" i="1"/>
  <c r="S2375" i="1"/>
  <c r="S2503" i="1"/>
  <c r="S3727" i="1"/>
  <c r="S2354" i="1"/>
  <c r="S2934" i="1"/>
  <c r="S2833" i="1"/>
  <c r="S3728" i="1"/>
  <c r="S2575" i="1"/>
  <c r="S3729" i="1"/>
  <c r="S3542" i="1"/>
  <c r="S3348" i="1"/>
  <c r="S2857" i="1"/>
  <c r="S3693" i="1"/>
  <c r="S3730" i="1"/>
  <c r="S3493" i="1"/>
  <c r="S3731" i="1"/>
  <c r="S2303" i="1"/>
  <c r="S2701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2" i="1"/>
  <c r="S3656" i="1"/>
  <c r="S3424" i="1"/>
  <c r="S2252" i="1"/>
  <c r="S2651" i="1"/>
  <c r="S3063" i="1"/>
  <c r="S2551" i="1"/>
  <c r="S3258" i="1"/>
  <c r="S3737" i="1"/>
  <c r="S2634" i="1"/>
  <c r="S3738" i="1"/>
  <c r="S3739" i="1"/>
  <c r="S3740" i="1"/>
  <c r="S3213" i="1"/>
  <c r="S3741" i="1"/>
  <c r="S3742" i="1"/>
  <c r="S3743" i="1"/>
  <c r="S3355" i="1"/>
  <c r="S3744" i="1"/>
  <c r="S2984" i="1"/>
  <c r="S3745" i="1"/>
  <c r="S2316" i="1"/>
  <c r="S3746" i="1"/>
  <c r="S3747" i="1"/>
  <c r="S3376" i="1"/>
  <c r="S3748" i="1"/>
  <c r="S2457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7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70" i="1"/>
  <c r="S1176" i="1"/>
  <c r="S1590" i="1"/>
  <c r="S1876" i="1"/>
  <c r="S1640" i="1"/>
  <c r="S1567" i="1"/>
  <c r="S1177" i="1"/>
  <c r="S802" i="1"/>
  <c r="S1018" i="1"/>
  <c r="S738" i="1"/>
  <c r="S1382" i="1"/>
  <c r="S631" i="1"/>
  <c r="S855" i="1"/>
  <c r="S1433" i="1"/>
  <c r="S1010" i="1"/>
  <c r="S1106" i="1"/>
  <c r="S958" i="1"/>
  <c r="S516" i="1"/>
  <c r="S1516" i="1"/>
  <c r="S178" i="1"/>
  <c r="S240" i="1"/>
  <c r="S1093" i="1"/>
  <c r="S1432" i="1"/>
  <c r="S2060" i="1"/>
  <c r="S225" i="1"/>
  <c r="S716" i="1"/>
  <c r="S297" i="1"/>
  <c r="S2166" i="1"/>
  <c r="S1986" i="1"/>
  <c r="S1937" i="1"/>
  <c r="S1163" i="1"/>
  <c r="S1101" i="1"/>
  <c r="S1286" i="1"/>
  <c r="S1381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7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1" i="1"/>
  <c r="S3133" i="1"/>
  <c r="S3749" i="1"/>
  <c r="S2829" i="1"/>
  <c r="S3750" i="1"/>
  <c r="S3025" i="1"/>
  <c r="S2620" i="1"/>
  <c r="S2726" i="1"/>
  <c r="S3751" i="1"/>
  <c r="S2860" i="1"/>
  <c r="S3686" i="1"/>
  <c r="S3752" i="1"/>
  <c r="S3753" i="1"/>
  <c r="S2729" i="1"/>
  <c r="S3754" i="1"/>
  <c r="S3509" i="1"/>
  <c r="S3755" i="1"/>
  <c r="S2327" i="1"/>
  <c r="S3504" i="1"/>
  <c r="S2861" i="1"/>
  <c r="S3680" i="1"/>
  <c r="S2777" i="1"/>
  <c r="S3623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8" i="1"/>
  <c r="S2652" i="1"/>
  <c r="S2552" i="1"/>
  <c r="S2979" i="1"/>
  <c r="S3592" i="1"/>
  <c r="S3762" i="1"/>
  <c r="S3040" i="1"/>
  <c r="S3763" i="1"/>
  <c r="S3764" i="1"/>
  <c r="S2377" i="1"/>
  <c r="S2530" i="1"/>
  <c r="S2813" i="1"/>
  <c r="S3510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8" i="1"/>
  <c r="S2954" i="1"/>
  <c r="S3234" i="1"/>
  <c r="S3443" i="1"/>
  <c r="S3773" i="1"/>
  <c r="S2969" i="1"/>
  <c r="S3483" i="1"/>
  <c r="S2617" i="1"/>
  <c r="S2939" i="1"/>
  <c r="S2449" i="1"/>
  <c r="S3774" i="1"/>
  <c r="S3127" i="1"/>
  <c r="S3775" i="1"/>
  <c r="S2472" i="1"/>
  <c r="S1771" i="1"/>
  <c r="S1527" i="1"/>
  <c r="S1001" i="1"/>
  <c r="S825" i="1"/>
  <c r="S1251" i="1"/>
  <c r="S2174" i="1"/>
  <c r="S1025" i="1"/>
  <c r="S1947" i="1"/>
  <c r="S970" i="1"/>
  <c r="S636" i="1"/>
  <c r="S1305" i="1"/>
  <c r="S2120" i="1"/>
  <c r="S785" i="1"/>
  <c r="S2057" i="1"/>
  <c r="S1523" i="1"/>
  <c r="S1724" i="1"/>
  <c r="S907" i="1"/>
  <c r="S830" i="1"/>
  <c r="S133" i="1"/>
  <c r="S1982" i="1"/>
  <c r="S3660" i="1"/>
  <c r="S3304" i="1"/>
  <c r="S3702" i="1"/>
  <c r="S3386" i="1"/>
  <c r="S3151" i="1"/>
  <c r="S2427" i="1"/>
  <c r="S3528" i="1"/>
  <c r="S3776" i="1"/>
  <c r="S3526" i="1"/>
  <c r="S2989" i="1"/>
  <c r="S3266" i="1"/>
  <c r="S2852" i="1"/>
  <c r="S3777" i="1"/>
  <c r="S3325" i="1"/>
  <c r="S2346" i="1"/>
  <c r="S3778" i="1"/>
  <c r="S3012" i="1"/>
  <c r="S3203" i="1"/>
  <c r="S3779" i="1"/>
  <c r="S3607" i="1"/>
  <c r="S3640" i="1"/>
  <c r="S3368" i="1"/>
  <c r="S3780" i="1"/>
  <c r="S3525" i="1"/>
  <c r="S3670" i="1"/>
  <c r="S3781" i="1"/>
  <c r="S3610" i="1"/>
  <c r="S3782" i="1"/>
  <c r="S3180" i="1"/>
  <c r="S3238" i="1"/>
  <c r="S3463" i="1"/>
  <c r="S3343" i="1"/>
  <c r="S3783" i="1"/>
  <c r="S3362" i="1"/>
  <c r="S3262" i="1"/>
  <c r="S3341" i="1"/>
  <c r="S3696" i="1"/>
  <c r="S3444" i="1"/>
  <c r="S3643" i="1"/>
  <c r="S3112" i="1"/>
  <c r="S3587" i="1"/>
  <c r="S3784" i="1"/>
  <c r="S3785" i="1"/>
  <c r="S3644" i="1"/>
  <c r="S3181" i="1"/>
  <c r="S3786" i="1"/>
  <c r="S3300" i="1"/>
  <c r="S2735" i="1"/>
  <c r="S2937" i="1"/>
  <c r="S3635" i="1"/>
  <c r="S2889" i="1"/>
  <c r="S3550" i="1"/>
  <c r="S2941" i="1"/>
  <c r="S2470" i="1"/>
  <c r="S3501" i="1"/>
  <c r="S3342" i="1"/>
  <c r="S3593" i="1"/>
  <c r="S3407" i="1"/>
  <c r="S2367" i="1"/>
  <c r="S3549" i="1"/>
  <c r="S3064" i="1"/>
  <c r="S3122" i="1"/>
  <c r="S3787" i="1"/>
  <c r="S2914" i="1"/>
  <c r="S3788" i="1"/>
  <c r="S3003" i="1"/>
  <c r="S3445" i="1"/>
  <c r="S3789" i="1"/>
  <c r="S3198" i="1"/>
  <c r="S3285" i="1"/>
  <c r="S3790" i="1"/>
  <c r="S3791" i="1"/>
  <c r="S3792" i="1"/>
  <c r="S2496" i="1"/>
  <c r="S3793" i="1"/>
  <c r="S3794" i="1"/>
  <c r="S3795" i="1"/>
  <c r="S2970" i="1"/>
  <c r="S3796" i="1"/>
  <c r="S3705" i="1"/>
  <c r="S3184" i="1"/>
  <c r="S3175" i="1"/>
  <c r="S2824" i="1"/>
  <c r="S3797" i="1"/>
  <c r="S3798" i="1"/>
  <c r="S3799" i="1"/>
  <c r="S2556" i="1"/>
  <c r="S3611" i="1"/>
  <c r="S3800" i="1"/>
  <c r="S3460" i="1"/>
  <c r="S3530" i="1"/>
  <c r="S3124" i="1"/>
  <c r="S3801" i="1"/>
  <c r="S2641" i="1"/>
  <c r="S3612" i="1"/>
  <c r="S3657" i="1"/>
  <c r="S3446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4" i="1"/>
  <c r="S2964" i="1"/>
  <c r="S3201" i="1"/>
  <c r="S3353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3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7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8" i="1"/>
  <c r="S1857" i="1"/>
  <c r="S411" i="1"/>
  <c r="S1454" i="1"/>
  <c r="S632" i="1"/>
  <c r="S610" i="1"/>
  <c r="S722" i="1"/>
  <c r="S383" i="1"/>
  <c r="S832" i="1"/>
  <c r="S735" i="1"/>
  <c r="S1009" i="1"/>
  <c r="S124" i="1"/>
  <c r="S795" i="1"/>
  <c r="S1371" i="1"/>
  <c r="S391" i="1"/>
  <c r="S1337" i="1"/>
  <c r="S1754" i="1"/>
  <c r="S1149" i="1"/>
  <c r="S461" i="1"/>
  <c r="S1749" i="1"/>
  <c r="S308" i="1"/>
  <c r="S1131" i="1"/>
  <c r="S2086" i="1"/>
  <c r="S2048" i="1"/>
  <c r="S1455" i="1"/>
  <c r="S1719" i="1"/>
  <c r="S896" i="1"/>
  <c r="S1111" i="1"/>
  <c r="S674" i="1"/>
  <c r="S1607" i="1"/>
  <c r="S1795" i="1"/>
  <c r="S920" i="1"/>
  <c r="S199" i="1"/>
  <c r="S1789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2" i="1"/>
  <c r="S3217" i="1"/>
  <c r="S2217" i="1"/>
  <c r="S3091" i="1"/>
  <c r="S2261" i="1"/>
  <c r="S3267" i="1"/>
  <c r="S3359" i="1"/>
  <c r="S2995" i="1"/>
  <c r="S1576" i="1"/>
  <c r="S598" i="1"/>
  <c r="S2167" i="1"/>
  <c r="S458" i="1"/>
  <c r="S1729" i="1"/>
  <c r="S300" i="1"/>
  <c r="S507" i="1"/>
  <c r="S1019" i="1"/>
  <c r="S245" i="1"/>
  <c r="S1216" i="1"/>
  <c r="S493" i="1"/>
  <c r="S1596" i="1"/>
  <c r="S2013" i="1"/>
  <c r="S1692" i="1"/>
  <c r="S1472" i="1"/>
  <c r="S1105" i="1"/>
  <c r="S1866" i="1"/>
  <c r="S1325" i="1"/>
  <c r="S994" i="1"/>
  <c r="S2090" i="1"/>
  <c r="S441" i="1"/>
  <c r="S1116" i="1"/>
  <c r="S1869" i="1"/>
  <c r="S784" i="1"/>
  <c r="S2157" i="1"/>
  <c r="S1492" i="1"/>
  <c r="S1543" i="1"/>
  <c r="S1482" i="1"/>
  <c r="S2112" i="1"/>
  <c r="S1604" i="1"/>
  <c r="S1496" i="1"/>
  <c r="S1581" i="1"/>
  <c r="S444" i="1"/>
  <c r="S385" i="1"/>
  <c r="S692" i="1"/>
  <c r="S1359" i="1"/>
  <c r="S983" i="1"/>
  <c r="S553" i="1"/>
  <c r="S409" i="1"/>
  <c r="S1247" i="1"/>
  <c r="S583" i="1"/>
  <c r="S2103" i="1"/>
  <c r="S877" i="1"/>
  <c r="S307" i="1"/>
  <c r="S581" i="1"/>
  <c r="S2015" i="1"/>
  <c r="S1847" i="1"/>
  <c r="S1645" i="1"/>
  <c r="S1360" i="1"/>
  <c r="S1579" i="1"/>
  <c r="S1303" i="1"/>
  <c r="S203" i="1"/>
  <c r="S1987" i="1"/>
  <c r="S1820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99" i="1"/>
  <c r="S2162" i="1"/>
  <c r="S862" i="1"/>
  <c r="S416" i="1"/>
  <c r="S635" i="1"/>
  <c r="S1500" i="1"/>
  <c r="S2180" i="1"/>
  <c r="S909" i="1"/>
  <c r="S1632" i="1"/>
  <c r="S220" i="1"/>
  <c r="S2138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2" i="1"/>
  <c r="S3138" i="1"/>
  <c r="S2396" i="1"/>
  <c r="S2974" i="1"/>
  <c r="S3239" i="1"/>
  <c r="S2517" i="1"/>
  <c r="S2317" i="1"/>
  <c r="S3182" i="1"/>
  <c r="S2212" i="1"/>
  <c r="S2312" i="1"/>
  <c r="S3813" i="1"/>
  <c r="S2782" i="1"/>
  <c r="S2727" i="1"/>
  <c r="S2901" i="1"/>
  <c r="S2950" i="1"/>
  <c r="S2314" i="1"/>
  <c r="S2712" i="1"/>
  <c r="S2328" i="1"/>
  <c r="S3020" i="1"/>
  <c r="S2318" i="1"/>
  <c r="S3814" i="1"/>
  <c r="S2982" i="1"/>
  <c r="S2344" i="1"/>
  <c r="S3345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4" i="1"/>
  <c r="S2854" i="1"/>
  <c r="S3320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6" i="1"/>
  <c r="S2399" i="1"/>
  <c r="S3117" i="1"/>
  <c r="S3826" i="1"/>
  <c r="S3156" i="1"/>
  <c r="S3371" i="1"/>
  <c r="S3113" i="1"/>
  <c r="S2557" i="1"/>
  <c r="S3031" i="1"/>
  <c r="S2738" i="1"/>
  <c r="S2722" i="1"/>
  <c r="S2627" i="1"/>
  <c r="S3016" i="1"/>
  <c r="S3070" i="1"/>
  <c r="S3827" i="1"/>
  <c r="S2649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9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7" i="1"/>
  <c r="S2244" i="1"/>
  <c r="S2767" i="1"/>
  <c r="S3041" i="1"/>
  <c r="S1587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6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4" i="1"/>
  <c r="S1266" i="1"/>
  <c r="S1683" i="1"/>
  <c r="S642" i="1"/>
  <c r="S1318" i="1"/>
  <c r="S1084" i="1"/>
  <c r="S1772" i="1"/>
  <c r="S485" i="1"/>
  <c r="S666" i="1"/>
  <c r="S3395" i="1"/>
  <c r="S3829" i="1"/>
  <c r="S3104" i="1"/>
  <c r="S2748" i="1"/>
  <c r="S3529" i="1"/>
  <c r="S3002" i="1"/>
  <c r="S3830" i="1"/>
  <c r="S3561" i="1"/>
  <c r="S3121" i="1"/>
  <c r="S3831" i="1"/>
  <c r="S3832" i="1"/>
  <c r="S3833" i="1"/>
  <c r="S3834" i="1"/>
  <c r="S3185" i="1"/>
  <c r="S3835" i="1"/>
  <c r="S3836" i="1"/>
  <c r="S3837" i="1"/>
  <c r="S3838" i="1"/>
  <c r="S3839" i="1"/>
  <c r="S3840" i="1"/>
  <c r="S3186" i="1"/>
  <c r="S3841" i="1"/>
  <c r="S2200" i="1"/>
  <c r="S3842" i="1"/>
  <c r="S2737" i="1"/>
  <c r="S2992" i="1"/>
  <c r="S2935" i="1"/>
  <c r="S2442" i="1"/>
  <c r="S3477" i="1"/>
  <c r="S2334" i="1"/>
  <c r="S3268" i="1"/>
  <c r="S3843" i="1"/>
  <c r="S3543" i="1"/>
  <c r="S3132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40" i="1"/>
  <c r="S3172" i="1"/>
  <c r="S2613" i="1"/>
  <c r="S2538" i="1"/>
  <c r="S2853" i="1"/>
  <c r="S2544" i="1"/>
  <c r="S3567" i="1"/>
  <c r="S2780" i="1"/>
  <c r="S3321" i="1"/>
  <c r="S3008" i="1"/>
  <c r="S3570" i="1"/>
  <c r="S2844" i="1"/>
  <c r="S3100" i="1"/>
  <c r="S2870" i="1"/>
  <c r="S3473" i="1"/>
  <c r="S2311" i="1"/>
  <c r="S3846" i="1"/>
  <c r="S2976" i="1"/>
  <c r="S3333" i="1"/>
  <c r="S3310" i="1"/>
  <c r="S3574" i="1"/>
  <c r="S2356" i="1"/>
  <c r="S3322" i="1"/>
  <c r="S3465" i="1"/>
  <c r="S3485" i="1"/>
  <c r="S3582" i="1"/>
  <c r="S2754" i="1"/>
  <c r="S3023" i="1"/>
  <c r="S3421" i="1"/>
  <c r="S3847" i="1"/>
  <c r="S3642" i="1"/>
  <c r="S3848" i="1"/>
  <c r="S3427" i="1"/>
  <c r="S3330" i="1"/>
  <c r="S3849" i="1"/>
  <c r="S3316" i="1"/>
  <c r="S3093" i="1"/>
  <c r="S3511" i="1"/>
  <c r="S3500" i="1"/>
  <c r="S3428" i="1"/>
  <c r="S3850" i="1"/>
  <c r="S2605" i="1"/>
  <c r="S3280" i="1"/>
  <c r="S3675" i="1"/>
  <c r="S2862" i="1"/>
  <c r="S2806" i="1"/>
  <c r="S2324" i="1"/>
  <c r="S3370" i="1"/>
  <c r="S3548" i="1"/>
  <c r="S3851" i="1"/>
  <c r="S3852" i="1"/>
  <c r="S3853" i="1"/>
  <c r="S3350" i="1"/>
  <c r="S3854" i="1"/>
  <c r="S3489" i="1"/>
  <c r="S2742" i="1"/>
  <c r="S3855" i="1"/>
  <c r="S3327" i="1"/>
  <c r="S3478" i="1"/>
  <c r="S2707" i="1"/>
  <c r="S3856" i="1"/>
  <c r="S2823" i="1"/>
  <c r="S3287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6" i="1"/>
  <c r="S3461" i="1"/>
  <c r="S3356" i="1"/>
  <c r="S3512" i="1"/>
  <c r="S3862" i="1"/>
  <c r="S3603" i="1"/>
  <c r="S2818" i="1"/>
  <c r="S2977" i="1"/>
  <c r="S3669" i="1"/>
  <c r="S3863" i="1"/>
  <c r="S3661" i="1"/>
  <c r="S2843" i="1"/>
  <c r="S2655" i="1"/>
  <c r="S3655" i="1"/>
  <c r="S2899" i="1"/>
  <c r="S2910" i="1"/>
  <c r="S1503" i="1"/>
  <c r="S1465" i="1"/>
  <c r="S1370" i="1"/>
  <c r="S1566" i="1"/>
  <c r="S381" i="1"/>
  <c r="S1306" i="1"/>
  <c r="S574" i="1"/>
  <c r="S1233" i="1"/>
  <c r="S145" i="1"/>
  <c r="S1591" i="1"/>
  <c r="S119" i="1"/>
  <c r="S572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6" i="1"/>
  <c r="S180" i="1"/>
  <c r="S1910" i="1"/>
  <c r="S655" i="1"/>
  <c r="S1761" i="1"/>
  <c r="S616" i="1"/>
  <c r="S45" i="1"/>
  <c r="S480" i="1"/>
  <c r="S1713" i="1"/>
  <c r="S331" i="1"/>
  <c r="S390" i="1"/>
  <c r="S1605" i="1"/>
  <c r="S1119" i="1"/>
  <c r="S158" i="1"/>
  <c r="S1092" i="1"/>
  <c r="S2784" i="1"/>
  <c r="S2890" i="1"/>
  <c r="S2918" i="1"/>
  <c r="S3864" i="1"/>
  <c r="S2406" i="1"/>
  <c r="S3205" i="1"/>
  <c r="S3865" i="1"/>
  <c r="S3866" i="1"/>
  <c r="S3240" i="1"/>
  <c r="S2659" i="1"/>
  <c r="S3867" i="1"/>
  <c r="S2983" i="1"/>
  <c r="S3868" i="1"/>
  <c r="S3869" i="1"/>
  <c r="S2547" i="1"/>
  <c r="S3870" i="1"/>
  <c r="S2966" i="1"/>
  <c r="S2263" i="1"/>
  <c r="S3307" i="1"/>
  <c r="S2612" i="1"/>
  <c r="S1600" i="1"/>
  <c r="S842" i="1"/>
  <c r="S931" i="1"/>
  <c r="S797" i="1"/>
  <c r="S445" i="1"/>
  <c r="S1541" i="1"/>
  <c r="S259" i="1"/>
  <c r="S1809" i="1"/>
  <c r="S547" i="1"/>
  <c r="S4" i="1"/>
  <c r="S263" i="1"/>
  <c r="S249" i="1"/>
  <c r="S915" i="1"/>
  <c r="S140" i="1"/>
  <c r="S228" i="1"/>
  <c r="S1558" i="1"/>
  <c r="S1035" i="1"/>
  <c r="S1882" i="1"/>
  <c r="S737" i="1"/>
  <c r="S883" i="1"/>
  <c r="S361" i="1"/>
  <c r="S880" i="1"/>
  <c r="S2006" i="1"/>
  <c r="S1808" i="1"/>
  <c r="S941" i="1"/>
  <c r="S1254" i="1"/>
  <c r="S997" i="1"/>
  <c r="S1810" i="1"/>
  <c r="S1428" i="1"/>
  <c r="S1625" i="1"/>
  <c r="S419" i="1"/>
  <c r="S375" i="1"/>
  <c r="S1546" i="1"/>
  <c r="S1416" i="1"/>
  <c r="S420" i="1"/>
  <c r="S1142" i="1"/>
  <c r="S1138" i="1"/>
  <c r="S1148" i="1"/>
  <c r="S776" i="1"/>
  <c r="S232" i="1"/>
  <c r="S1929" i="1"/>
  <c r="S1824" i="1"/>
  <c r="S1274" i="1"/>
  <c r="S194" i="1"/>
  <c r="S2011" i="1"/>
  <c r="S751" i="1"/>
  <c r="S1259" i="1"/>
  <c r="S481" i="1"/>
  <c r="S1187" i="1"/>
  <c r="S1760" i="1"/>
  <c r="S804" i="1"/>
  <c r="S1790" i="1"/>
  <c r="S519" i="1"/>
  <c r="S1211" i="1"/>
  <c r="S1526" i="1"/>
  <c r="S767" i="1"/>
  <c r="S573" i="1"/>
  <c r="S1696" i="1"/>
  <c r="S2108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7" i="1"/>
  <c r="S1751" i="1"/>
  <c r="S98" i="1"/>
  <c r="S756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2" i="1"/>
  <c r="S2194" i="1"/>
  <c r="S893" i="1"/>
  <c r="S2044" i="1"/>
  <c r="S710" i="1"/>
  <c r="S1016" i="1"/>
  <c r="S1152" i="1"/>
  <c r="S1470" i="1"/>
  <c r="S1613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4" i="1"/>
  <c r="S1039" i="1"/>
  <c r="S1744" i="1"/>
  <c r="S798" i="1"/>
  <c r="S1102" i="1"/>
  <c r="S1342" i="1"/>
  <c r="S1030" i="1"/>
  <c r="S1200" i="1"/>
  <c r="S717" i="1"/>
  <c r="S357" i="1"/>
  <c r="S68" i="1"/>
  <c r="S1226" i="1"/>
  <c r="S1720" i="1"/>
  <c r="S3096" i="1"/>
  <c r="S3344" i="1"/>
  <c r="S3487" i="1"/>
  <c r="S3317" i="1"/>
  <c r="S2781" i="1"/>
  <c r="S3874" i="1"/>
  <c r="S3624" i="1"/>
  <c r="S3422" i="1"/>
  <c r="S2884" i="1"/>
  <c r="S2863" i="1"/>
  <c r="S3448" i="1"/>
  <c r="S2540" i="1"/>
  <c r="S3875" i="1"/>
  <c r="S3147" i="1"/>
  <c r="S3449" i="1"/>
  <c r="S2785" i="1"/>
  <c r="S2987" i="1"/>
  <c r="S3505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06" i="1"/>
  <c r="S3246" i="1"/>
  <c r="S2432" i="1"/>
  <c r="S2968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7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3" i="1"/>
  <c r="S3263" i="1"/>
  <c r="S3893" i="1"/>
  <c r="S3038" i="1"/>
  <c r="S3419" i="1"/>
  <c r="S3894" i="1"/>
  <c r="S3024" i="1"/>
  <c r="S3895" i="1"/>
  <c r="S2393" i="1"/>
  <c r="S2753" i="1"/>
  <c r="S3254" i="1"/>
  <c r="S3896" i="1"/>
  <c r="S2739" i="1"/>
  <c r="S3897" i="1"/>
  <c r="S3898" i="1"/>
  <c r="S3662" i="1"/>
  <c r="S3072" i="1"/>
  <c r="S3415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5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4" i="1"/>
  <c r="S3013" i="1"/>
  <c r="S2499" i="1"/>
  <c r="S2903" i="1"/>
  <c r="S2621" i="1"/>
  <c r="S3906" i="1"/>
  <c r="S2309" i="1"/>
  <c r="S3284" i="1"/>
  <c r="S2858" i="1"/>
  <c r="S3017" i="1"/>
  <c r="S2850" i="1"/>
  <c r="S2471" i="1"/>
  <c r="S2633" i="1"/>
  <c r="S3305" i="1"/>
  <c r="S2684" i="1"/>
  <c r="S3222" i="1"/>
  <c r="S3907" i="1"/>
  <c r="S3323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59" i="1"/>
  <c r="S2089" i="1"/>
  <c r="S800" i="1"/>
  <c r="S1973" i="1"/>
  <c r="S1919" i="1"/>
  <c r="S488" i="1"/>
  <c r="S1887" i="1"/>
  <c r="S906" i="1"/>
  <c r="S162" i="1"/>
  <c r="S748" i="1"/>
  <c r="S1190" i="1"/>
  <c r="S1843" i="1"/>
  <c r="S1699" i="1"/>
  <c r="S1021" i="1"/>
  <c r="S1560" i="1"/>
  <c r="S479" i="1"/>
  <c r="S1487" i="1"/>
  <c r="S595" i="1"/>
  <c r="S1060" i="1"/>
  <c r="S818" i="1"/>
  <c r="S1816" i="1"/>
  <c r="S1911" i="1"/>
  <c r="S914" i="1"/>
  <c r="S412" i="1"/>
  <c r="S1898" i="1"/>
  <c r="S930" i="1"/>
  <c r="S1934" i="1"/>
  <c r="S1612" i="1"/>
  <c r="S169" i="1"/>
  <c r="S407" i="1"/>
  <c r="S1825" i="1"/>
  <c r="S2105" i="1"/>
  <c r="S1998" i="1"/>
  <c r="S740" i="1"/>
  <c r="S1621" i="1"/>
  <c r="S1602" i="1"/>
  <c r="S1497" i="1"/>
  <c r="S2154" i="1"/>
  <c r="S349" i="1"/>
  <c r="S1859" i="1"/>
  <c r="S2127" i="1"/>
  <c r="S760" i="1"/>
  <c r="S1213" i="1"/>
  <c r="S1141" i="1"/>
  <c r="S1171" i="1"/>
  <c r="S1518" i="1"/>
  <c r="S741" i="1"/>
  <c r="S1991" i="1"/>
  <c r="S515" i="1"/>
  <c r="S1963" i="1"/>
  <c r="S1976" i="1"/>
  <c r="S322" i="1"/>
  <c r="S861" i="1"/>
  <c r="S505" i="1"/>
  <c r="S2031" i="1"/>
  <c r="S1504" i="1"/>
  <c r="S608" i="1"/>
  <c r="S1073" i="1"/>
  <c r="S22" i="1"/>
  <c r="S1723" i="1"/>
  <c r="S1708" i="1"/>
  <c r="S1290" i="1"/>
  <c r="S794" i="1"/>
  <c r="S872" i="1"/>
  <c r="S380" i="1"/>
  <c r="S705" i="1"/>
  <c r="S1707" i="1"/>
  <c r="S530" i="1"/>
  <c r="S1717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68" i="1"/>
  <c r="S2450" i="1"/>
  <c r="S2374" i="1"/>
  <c r="S2274" i="1"/>
  <c r="S2730" i="1"/>
  <c r="S3562" i="1"/>
  <c r="S2657" i="1"/>
  <c r="S3916" i="1"/>
  <c r="S2515" i="1"/>
  <c r="S3917" i="1"/>
  <c r="S2897" i="1"/>
  <c r="S2441" i="1"/>
  <c r="S3454" i="1"/>
  <c r="S3665" i="1"/>
  <c r="S3179" i="1"/>
  <c r="S2227" i="1"/>
  <c r="S3918" i="1"/>
  <c r="S3919" i="1"/>
  <c r="S2721" i="1"/>
  <c r="S3920" i="1"/>
  <c r="S2873" i="1"/>
  <c r="S3275" i="1"/>
  <c r="S2698" i="1"/>
  <c r="S3921" i="1"/>
  <c r="S3095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8" i="1"/>
  <c r="S3255" i="1"/>
  <c r="S2500" i="1"/>
  <c r="S3360" i="1"/>
  <c r="S3515" i="1"/>
  <c r="S3928" i="1"/>
  <c r="S1140" i="1"/>
  <c r="S1246" i="1"/>
  <c r="S2016" i="1"/>
  <c r="S900" i="1"/>
  <c r="S1022" i="1"/>
  <c r="S459" i="1"/>
  <c r="S1502" i="1"/>
  <c r="S650" i="1"/>
  <c r="S780" i="1"/>
  <c r="S255" i="1"/>
  <c r="S1680" i="1"/>
  <c r="S175" i="1"/>
  <c r="S1289" i="1"/>
  <c r="S1160" i="1"/>
  <c r="S858" i="1"/>
  <c r="S1689" i="1"/>
  <c r="S962" i="1"/>
  <c r="S999" i="1"/>
  <c r="S1388" i="1"/>
  <c r="S366" i="1"/>
  <c r="S418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15" i="1"/>
  <c r="S2869" i="1"/>
  <c r="S2926" i="1"/>
  <c r="S2233" i="1"/>
  <c r="S3130" i="1"/>
  <c r="S2675" i="1"/>
  <c r="S2333" i="1"/>
  <c r="S2482" i="1"/>
  <c r="S2221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0" i="1"/>
  <c r="S3537" i="1"/>
  <c r="S2628" i="1"/>
  <c r="S3930" i="1"/>
  <c r="S2270" i="1"/>
  <c r="S3931" i="1"/>
  <c r="S3057" i="1"/>
  <c r="S2257" i="1"/>
  <c r="S3932" i="1"/>
  <c r="S3052" i="1"/>
  <c r="S2799" i="1"/>
  <c r="S575" i="1"/>
  <c r="S2176" i="1"/>
  <c r="S966" i="1"/>
  <c r="S2079" i="1"/>
  <c r="S1488" i="1"/>
  <c r="S1926" i="1"/>
  <c r="S1980" i="1"/>
  <c r="S2061" i="1"/>
  <c r="S359" i="1"/>
  <c r="S1835" i="1"/>
  <c r="S1670" i="1"/>
  <c r="S506" i="1"/>
  <c r="S172" i="1"/>
  <c r="S913" i="1"/>
  <c r="S1582" i="1"/>
  <c r="S258" i="1"/>
  <c r="S128" i="1"/>
  <c r="S2063" i="1"/>
  <c r="S243" i="1"/>
  <c r="S1239" i="1"/>
  <c r="S1812" i="1"/>
  <c r="S743" i="1"/>
  <c r="S766" i="1"/>
  <c r="S1860" i="1"/>
  <c r="S2155" i="1"/>
  <c r="S546" i="1"/>
  <c r="S823" i="1"/>
  <c r="S1339" i="1"/>
  <c r="S2034" i="1"/>
  <c r="S1838" i="1"/>
  <c r="S2077" i="1"/>
  <c r="S932" i="1"/>
  <c r="S1798" i="1"/>
  <c r="S1768" i="1"/>
  <c r="S426" i="1"/>
  <c r="S1883" i="1"/>
  <c r="S2144" i="1"/>
  <c r="S1248" i="1"/>
  <c r="S615" i="1"/>
  <c r="S591" i="1"/>
  <c r="S3933" i="1"/>
  <c r="S2758" i="1"/>
  <c r="S3357" i="1"/>
  <c r="S2296" i="1"/>
  <c r="S3679" i="1"/>
  <c r="S3318" i="1"/>
  <c r="S3563" i="1"/>
  <c r="S2871" i="1"/>
  <c r="S3934" i="1"/>
  <c r="S2704" i="1"/>
  <c r="S2214" i="1"/>
  <c r="S3166" i="1"/>
  <c r="S3334" i="1"/>
  <c r="S3627" i="1"/>
  <c r="S3312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7" i="1"/>
  <c r="S560" i="1"/>
  <c r="S1575" i="1"/>
  <c r="S1007" i="1"/>
  <c r="S1818" i="1"/>
  <c r="S770" i="1"/>
  <c r="S1733" i="1"/>
  <c r="S491" i="1"/>
  <c r="S594" i="1"/>
  <c r="S1219" i="1"/>
  <c r="S2993" i="1"/>
  <c r="S3149" i="1"/>
  <c r="S2281" i="1"/>
  <c r="S3507" i="1"/>
  <c r="S3462" i="1"/>
  <c r="S2297" i="1"/>
  <c r="S3399" i="1"/>
  <c r="S3088" i="1"/>
  <c r="S2610" i="1"/>
  <c r="S2326" i="1"/>
  <c r="S3604" i="1"/>
  <c r="S2242" i="1"/>
  <c r="S3134" i="1"/>
  <c r="S2736" i="1"/>
  <c r="S3101" i="1"/>
  <c r="S3311" i="1"/>
  <c r="S2256" i="1"/>
  <c r="S3176" i="1"/>
  <c r="S2277" i="1"/>
  <c r="S2295" i="1"/>
  <c r="S556" i="1"/>
  <c r="S971" i="1"/>
  <c r="S196" i="1"/>
  <c r="S1011" i="1"/>
  <c r="S1169" i="1"/>
  <c r="S268" i="1"/>
  <c r="S1646" i="1"/>
  <c r="S1658" i="1"/>
  <c r="S2037" i="1"/>
  <c r="S700" i="1"/>
  <c r="S824" i="1"/>
  <c r="S1361" i="1"/>
  <c r="S330" i="1"/>
  <c r="S775" i="1"/>
  <c r="S1271" i="1"/>
  <c r="S946" i="1"/>
  <c r="S283" i="1"/>
  <c r="S964" i="1"/>
  <c r="S1151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4" i="1"/>
  <c r="S2299" i="1"/>
  <c r="S3349" i="1"/>
  <c r="S3187" i="1"/>
  <c r="S2559" i="1"/>
  <c r="S2787" i="1"/>
  <c r="S3484" i="1"/>
  <c r="S3939" i="1"/>
  <c r="S3940" i="1"/>
  <c r="S2766" i="1"/>
  <c r="S3941" i="1"/>
  <c r="S3942" i="1"/>
  <c r="S2439" i="1"/>
  <c r="S3249" i="1"/>
  <c r="S2639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30" i="1"/>
  <c r="S15" i="1"/>
  <c r="S58" i="1"/>
  <c r="S974" i="1"/>
  <c r="S623" i="1"/>
  <c r="S147" i="1"/>
  <c r="S65" i="1"/>
  <c r="S1003" i="1"/>
  <c r="S1145" i="1"/>
  <c r="S1051" i="1"/>
  <c r="S1273" i="1"/>
  <c r="S778" i="1"/>
  <c r="S1972" i="1"/>
  <c r="S1622" i="1"/>
  <c r="S973" i="1"/>
  <c r="S835" i="1"/>
  <c r="S986" i="1"/>
  <c r="S833" i="1"/>
  <c r="S1879" i="1"/>
  <c r="S1732" i="1"/>
  <c r="S827" i="1"/>
  <c r="S2145" i="1"/>
  <c r="S1822" i="1"/>
  <c r="S2113" i="1"/>
  <c r="S2033" i="1"/>
  <c r="S607" i="1"/>
  <c r="S558" i="1"/>
  <c r="S1054" i="1"/>
  <c r="S567" i="1"/>
  <c r="S475" i="1"/>
  <c r="S652" i="1"/>
  <c r="S181" i="1"/>
  <c r="S1357" i="1"/>
  <c r="S1312" i="1"/>
  <c r="S1341" i="1"/>
  <c r="S1393" i="1"/>
  <c r="S2030" i="1"/>
  <c r="S1395" i="1"/>
  <c r="S2177" i="1"/>
  <c r="S1507" i="1"/>
  <c r="S1519" i="1"/>
  <c r="S210" i="1"/>
  <c r="S1936" i="1"/>
  <c r="S463" i="1"/>
  <c r="S579" i="1"/>
  <c r="S1961" i="1"/>
  <c r="S1941" i="1"/>
  <c r="S3299" i="1"/>
  <c r="S3363" i="1"/>
  <c r="S2713" i="1"/>
  <c r="S2702" i="1"/>
  <c r="S3119" i="1"/>
  <c r="S3560" i="1"/>
  <c r="S2411" i="1"/>
  <c r="S3466" i="1"/>
  <c r="S2654" i="1"/>
  <c r="S3436" i="1"/>
  <c r="S2859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3" i="1"/>
  <c r="S3270" i="1"/>
  <c r="S3061" i="1"/>
  <c r="S3944" i="1"/>
  <c r="S3232" i="1"/>
  <c r="S3409" i="1"/>
  <c r="S3464" i="1"/>
  <c r="S3651" i="1"/>
  <c r="S3236" i="1"/>
  <c r="S3033" i="1"/>
  <c r="S3001" i="1"/>
  <c r="S2419" i="1"/>
  <c r="S2798" i="1"/>
  <c r="S3256" i="1"/>
  <c r="S3218" i="1"/>
  <c r="S968" i="1"/>
  <c r="S1089" i="1"/>
  <c r="S609" i="1"/>
  <c r="S1709" i="1"/>
  <c r="S538" i="1"/>
  <c r="S470" i="1"/>
  <c r="S857" i="1"/>
  <c r="S812" i="1"/>
  <c r="S2191" i="1"/>
  <c r="S299" i="1"/>
  <c r="S1418" i="1"/>
  <c r="S2171" i="1"/>
  <c r="S702" i="1"/>
  <c r="S1674" i="1"/>
  <c r="S187" i="1"/>
  <c r="S720" i="1"/>
  <c r="S2068" i="1"/>
  <c r="S537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3" i="1"/>
  <c r="S1698" i="1"/>
  <c r="S2192" i="1"/>
  <c r="S1829" i="1"/>
  <c r="S446" i="1"/>
  <c r="S1118" i="1"/>
  <c r="S267" i="1"/>
  <c r="S1012" i="1"/>
  <c r="S260" i="1"/>
  <c r="S144" i="1"/>
  <c r="S403" i="1"/>
  <c r="S1450" i="1"/>
  <c r="S1895" i="1"/>
  <c r="S791" i="1"/>
  <c r="S1844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7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2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5" i="1"/>
  <c r="S1570" i="1"/>
  <c r="S328" i="1"/>
  <c r="S1344" i="1"/>
  <c r="S1278" i="1"/>
  <c r="S476" i="1"/>
  <c r="S742" i="1"/>
  <c r="S453" i="1"/>
  <c r="S1990" i="1"/>
  <c r="S1486" i="1"/>
  <c r="S109" i="1"/>
  <c r="S1888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4" i="1"/>
  <c r="S1572" i="1"/>
  <c r="S1578" i="1"/>
  <c r="S822" i="1"/>
  <c r="S1315" i="1"/>
  <c r="S1252" i="1"/>
  <c r="S2329" i="1"/>
  <c r="S2958" i="1"/>
  <c r="S2273" i="1"/>
  <c r="S2508" i="1"/>
  <c r="S2761" i="1"/>
  <c r="S3259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2" i="1"/>
  <c r="S3516" i="1"/>
  <c r="S3947" i="1"/>
  <c r="S3546" i="1"/>
  <c r="S3107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5" i="1"/>
  <c r="S3955" i="1"/>
  <c r="S2414" i="1"/>
  <c r="S3956" i="1"/>
  <c r="S3957" i="1"/>
  <c r="S3958" i="1"/>
  <c r="S2694" i="1"/>
  <c r="S3129" i="1"/>
  <c r="S3413" i="1"/>
  <c r="S3959" i="1"/>
  <c r="S3384" i="1"/>
  <c r="S3960" i="1"/>
  <c r="S2947" i="1"/>
  <c r="S3668" i="1"/>
  <c r="S3568" i="1"/>
  <c r="S3961" i="1"/>
  <c r="S2680" i="1"/>
  <c r="S3962" i="1"/>
  <c r="S3963" i="1"/>
  <c r="S3964" i="1"/>
  <c r="S3366" i="1"/>
  <c r="S3079" i="1"/>
  <c r="S3010" i="1"/>
  <c r="S2891" i="1"/>
  <c r="S3233" i="1"/>
  <c r="S3148" i="1"/>
  <c r="S3965" i="1"/>
  <c r="S3274" i="1"/>
  <c r="S3142" i="1"/>
  <c r="S3458" i="1"/>
  <c r="S3966" i="1"/>
  <c r="S3491" i="1"/>
  <c r="S3967" i="1"/>
  <c r="S3565" i="1"/>
  <c r="S3552" i="1"/>
  <c r="S3968" i="1"/>
  <c r="S3450" i="1"/>
  <c r="S3969" i="1"/>
  <c r="S3970" i="1"/>
  <c r="S3971" i="1"/>
  <c r="S3972" i="1"/>
  <c r="S3261" i="1"/>
  <c r="S3339" i="1"/>
  <c r="S2560" i="1"/>
  <c r="S3973" i="1"/>
  <c r="S2475" i="1"/>
  <c r="S2310" i="1"/>
  <c r="S2451" i="1"/>
  <c r="S3440" i="1"/>
  <c r="S3076" i="1"/>
  <c r="S3974" i="1"/>
  <c r="S3290" i="1"/>
  <c r="S3975" i="1"/>
  <c r="S3224" i="1"/>
  <c r="S2963" i="1"/>
  <c r="S3303" i="1"/>
  <c r="S3600" i="1"/>
  <c r="S3976" i="1"/>
  <c r="S3608" i="1"/>
  <c r="S3977" i="1"/>
  <c r="S2601" i="1"/>
  <c r="S3625" i="1"/>
  <c r="S3451" i="1"/>
  <c r="S3637" i="1"/>
  <c r="S3146" i="1"/>
  <c r="S3596" i="1"/>
  <c r="S3978" i="1"/>
  <c r="S3691" i="1"/>
  <c r="S3684" i="1"/>
  <c r="S3116" i="1"/>
  <c r="S3269" i="1"/>
  <c r="S3687" i="1"/>
  <c r="S3630" i="1"/>
  <c r="S3979" i="1"/>
  <c r="S3486" i="1"/>
  <c r="S3326" i="1"/>
  <c r="S3581" i="1"/>
  <c r="S3980" i="1"/>
  <c r="S3379" i="1"/>
  <c r="S3981" i="1"/>
  <c r="S3441" i="1"/>
  <c r="S1299" i="1"/>
  <c r="S727" i="1"/>
  <c r="S248" i="1"/>
  <c r="S1258" i="1"/>
  <c r="S327" i="1"/>
  <c r="S355" i="1"/>
  <c r="S81" i="1"/>
  <c r="S1329" i="1"/>
  <c r="S1287" i="1"/>
  <c r="S1834" i="1"/>
  <c r="S977" i="1"/>
  <c r="S587" i="1"/>
  <c r="S422" i="1"/>
  <c r="S1949" i="1"/>
  <c r="S295" i="1"/>
  <c r="S298" i="1"/>
  <c r="S1750" i="1"/>
  <c r="S1175" i="1"/>
  <c r="S1755" i="1"/>
  <c r="S1958" i="1"/>
  <c r="S1599" i="1"/>
  <c r="S1150" i="1"/>
  <c r="S952" i="1"/>
  <c r="S1130" i="1"/>
  <c r="S302" i="1"/>
  <c r="S2106" i="1"/>
  <c r="S898" i="1"/>
  <c r="S1349" i="1"/>
  <c r="S1036" i="1"/>
  <c r="S1656" i="1"/>
  <c r="S676" i="1"/>
  <c r="S570" i="1"/>
  <c r="S2110" i="1"/>
  <c r="S2096" i="1"/>
  <c r="S1517" i="1"/>
  <c r="S1490" i="1"/>
  <c r="S337" i="1"/>
  <c r="S687" i="1"/>
  <c r="S592" i="1"/>
  <c r="S2186" i="1"/>
  <c r="S1069" i="1"/>
  <c r="S2072" i="1"/>
  <c r="S1034" i="1"/>
  <c r="S875" i="1"/>
  <c r="S1649" i="1"/>
  <c r="S168" i="1"/>
  <c r="S2082" i="1"/>
  <c r="S1376" i="1"/>
  <c r="S584" i="1"/>
  <c r="S813" i="1"/>
  <c r="S1653" i="1"/>
  <c r="S755" i="1"/>
  <c r="S661" i="1"/>
  <c r="S1918" i="1"/>
  <c r="S686" i="1"/>
  <c r="S2181" i="1"/>
  <c r="S1074" i="1"/>
  <c r="S1451" i="1"/>
  <c r="S247" i="1"/>
  <c r="S1050" i="1"/>
  <c r="S3006" i="1"/>
  <c r="S3535" i="1"/>
  <c r="S3982" i="1"/>
  <c r="S3983" i="1"/>
  <c r="S3984" i="1"/>
  <c r="S3291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31" i="1"/>
  <c r="S401" i="1"/>
  <c r="S1828" i="1"/>
  <c r="S2035" i="1"/>
  <c r="S1063" i="1"/>
  <c r="S1767" i="1"/>
  <c r="S1347" i="1"/>
  <c r="S1557" i="1"/>
  <c r="S2109" i="1"/>
  <c r="S2018" i="1"/>
  <c r="S718" i="1"/>
  <c r="S1153" i="1"/>
  <c r="S1498" i="1"/>
  <c r="S1603" i="1"/>
  <c r="S963" i="1"/>
  <c r="S1191" i="1"/>
  <c r="S1057" i="1"/>
  <c r="S2047" i="1"/>
  <c r="S1636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3" i="1"/>
  <c r="S3994" i="1"/>
  <c r="S3995" i="1"/>
  <c r="S3188" i="1"/>
  <c r="S3996" i="1"/>
  <c r="S3408" i="1"/>
  <c r="S3324" i="1"/>
  <c r="S3039" i="1"/>
  <c r="S3220" i="1"/>
  <c r="S3411" i="1"/>
  <c r="S3997" i="1"/>
  <c r="S3998" i="1"/>
  <c r="S3999" i="1"/>
  <c r="S4000" i="1"/>
  <c r="S4001" i="1"/>
  <c r="S4002" i="1"/>
  <c r="S4003" i="1"/>
  <c r="S3482" i="1"/>
  <c r="S3292" i="1"/>
  <c r="S2691" i="1"/>
  <c r="S3698" i="1"/>
  <c r="S3314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5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5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01" i="1"/>
  <c r="S282" i="1"/>
  <c r="S364" i="1"/>
  <c r="S1815" i="1"/>
  <c r="S369" i="1"/>
  <c r="S1449" i="1"/>
  <c r="S3189" i="1"/>
  <c r="S4007" i="1"/>
  <c r="S2373" i="1"/>
  <c r="S3054" i="1"/>
  <c r="S2695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5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5" i="1"/>
  <c r="S3614" i="1"/>
  <c r="S4008" i="1"/>
  <c r="S4009" i="1"/>
  <c r="S3481" i="1"/>
  <c r="S3685" i="1"/>
  <c r="S2688" i="1"/>
  <c r="S3557" i="1"/>
  <c r="S3264" i="1"/>
  <c r="S3235" i="1"/>
  <c r="S3681" i="1"/>
  <c r="S3329" i="1"/>
  <c r="S2828" i="1"/>
  <c r="S2438" i="1"/>
  <c r="S3385" i="1"/>
  <c r="S4010" i="1"/>
  <c r="S3265" i="1"/>
  <c r="S2284" i="1"/>
  <c r="S2364" i="1"/>
  <c r="S1609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4" i="1"/>
  <c r="S3337" i="1"/>
  <c r="S2408" i="1"/>
  <c r="S4011" i="1"/>
  <c r="S2845" i="1"/>
  <c r="S2486" i="1"/>
  <c r="S2435" i="1"/>
  <c r="S2422" i="1"/>
  <c r="S3168" i="1"/>
  <c r="S3163" i="1"/>
  <c r="S4012" i="1"/>
  <c r="S4013" i="1"/>
  <c r="S2664" i="1"/>
  <c r="S2534" i="1"/>
  <c r="S4014" i="1"/>
  <c r="S2259" i="1"/>
  <c r="S2700" i="1"/>
  <c r="S3279" i="1"/>
  <c r="S2658" i="1"/>
  <c r="S2699" i="1"/>
  <c r="S4015" i="1"/>
  <c r="S3257" i="1"/>
  <c r="S3247" i="1"/>
  <c r="S3423" i="1"/>
  <c r="S3159" i="1"/>
  <c r="S4016" i="1"/>
  <c r="S3059" i="1"/>
  <c r="S3219" i="1"/>
  <c r="S2606" i="1"/>
  <c r="S3414" i="1"/>
  <c r="S2703" i="1"/>
  <c r="S4017" i="1"/>
  <c r="S4018" i="1"/>
  <c r="S3457" i="1"/>
  <c r="S2607" i="1"/>
  <c r="S2971" i="1"/>
  <c r="S2762" i="1"/>
  <c r="S3380" i="1"/>
  <c r="S2448" i="1"/>
  <c r="S3047" i="1"/>
  <c r="S4019" i="1"/>
  <c r="S1473" i="1"/>
  <c r="S854" i="1"/>
  <c r="S1006" i="1"/>
  <c r="S882" i="1"/>
  <c r="S1521" i="1"/>
  <c r="S918" i="1"/>
  <c r="S868" i="1"/>
  <c r="S1727" i="1"/>
  <c r="S1901" i="1"/>
  <c r="S1471" i="1"/>
  <c r="S1726" i="1"/>
  <c r="S1322" i="1"/>
  <c r="S1159" i="1"/>
  <c r="S451" i="1"/>
  <c r="S1556" i="1"/>
  <c r="S976" i="1"/>
  <c r="S1706" i="1"/>
  <c r="S1855" i="1"/>
  <c r="S943" i="1"/>
  <c r="S601" i="1"/>
  <c r="S597" i="1"/>
  <c r="S1802" i="1"/>
  <c r="S678" i="1"/>
  <c r="S989" i="1"/>
  <c r="S1188" i="1"/>
  <c r="S1095" i="1"/>
  <c r="S721" i="1"/>
  <c r="S2054" i="1"/>
  <c r="S1741" i="1"/>
  <c r="S1280" i="1"/>
  <c r="S2043" i="1"/>
  <c r="S1053" i="1"/>
  <c r="S685" i="1"/>
  <c r="S1311" i="1"/>
  <c r="S195" i="1"/>
  <c r="S514" i="1"/>
  <c r="S644" i="1"/>
  <c r="S1419" i="1"/>
  <c r="S1511" i="1"/>
  <c r="S568" i="1"/>
  <c r="S2116" i="1"/>
  <c r="S2099" i="1"/>
  <c r="S769" i="1"/>
  <c r="S934" i="1"/>
  <c r="S1642" i="1"/>
  <c r="S1310" i="1"/>
  <c r="S841" i="1"/>
  <c r="S2024" i="1"/>
  <c r="S1394" i="1"/>
  <c r="S2178" i="1"/>
  <c r="S1154" i="1"/>
  <c r="S998" i="1"/>
  <c r="S1275" i="1"/>
  <c r="S348" i="1"/>
  <c r="S284" i="1"/>
  <c r="S1307" i="1"/>
  <c r="S2148" i="1"/>
  <c r="S840" i="1"/>
  <c r="S1117" i="1"/>
  <c r="S1573" i="1"/>
  <c r="S3190" i="1"/>
  <c r="S4020" i="1"/>
  <c r="S4021" i="1"/>
  <c r="S2835" i="1"/>
  <c r="S2387" i="1"/>
  <c r="S4022" i="1"/>
  <c r="S4023" i="1"/>
  <c r="S3437" i="1"/>
  <c r="S3191" i="1"/>
  <c r="S2915" i="1"/>
  <c r="S4024" i="1"/>
  <c r="S3071" i="1"/>
  <c r="S4025" i="1"/>
  <c r="S2304" i="1"/>
  <c r="S2267" i="1"/>
  <c r="S2872" i="1"/>
  <c r="S2526" i="1"/>
  <c r="S4026" i="1"/>
  <c r="S3084" i="1"/>
  <c r="S2794" i="1"/>
  <c r="S2385" i="1"/>
  <c r="S3340" i="1"/>
  <c r="S3576" i="1"/>
  <c r="S3103" i="1"/>
  <c r="S4027" i="1"/>
  <c r="S3206" i="1"/>
  <c r="S2516" i="1"/>
  <c r="S2302" i="1"/>
  <c r="S3208" i="1"/>
  <c r="S2597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80" i="1"/>
  <c r="S2864" i="1"/>
  <c r="S3470" i="1"/>
  <c r="S4031" i="1"/>
  <c r="S2338" i="1"/>
  <c r="S3173" i="1"/>
  <c r="S2986" i="1"/>
  <c r="S2734" i="1"/>
  <c r="S3319" i="1"/>
  <c r="S4032" i="1"/>
  <c r="S2881" i="1"/>
  <c r="S2507" i="1"/>
  <c r="S2883" i="1"/>
  <c r="S2898" i="1"/>
  <c r="S4033" i="1"/>
  <c r="S2232" i="1"/>
  <c r="S3237" i="1"/>
  <c r="S3626" i="1"/>
  <c r="S3245" i="1"/>
  <c r="S2855" i="1"/>
  <c r="S2548" i="1"/>
  <c r="S2728" i="1"/>
  <c r="S3533" i="1"/>
  <c r="S2985" i="1"/>
  <c r="S3645" i="1"/>
  <c r="S3682" i="1"/>
  <c r="S2347" i="1"/>
  <c r="S2614" i="1"/>
  <c r="S3609" i="1"/>
  <c r="S3676" i="1"/>
  <c r="S2234" i="1"/>
  <c r="S2764" i="1"/>
  <c r="S2487" i="1"/>
  <c r="S2428" i="1"/>
  <c r="S2750" i="1"/>
  <c r="S2433" i="1"/>
  <c r="S656" i="1"/>
  <c r="S2193" i="1"/>
  <c r="S2182" i="1"/>
  <c r="S1652" i="1"/>
  <c r="S1735" i="1"/>
  <c r="S753" i="1"/>
  <c r="S629" i="1"/>
  <c r="S2139" i="1"/>
  <c r="S1777" i="1"/>
  <c r="S1935" i="1"/>
  <c r="S1429" i="1"/>
  <c r="S1484" i="1"/>
  <c r="S1694" i="1"/>
  <c r="S1288" i="1"/>
  <c r="S1940" i="1"/>
  <c r="S673" i="1"/>
  <c r="S593" i="1"/>
  <c r="S1865" i="1"/>
  <c r="S1682" i="1"/>
  <c r="S1348" i="1"/>
  <c r="S3677" i="1"/>
  <c r="S2512" i="1"/>
  <c r="S4034" i="1"/>
  <c r="S3192" i="1"/>
  <c r="S4035" i="1"/>
  <c r="S3508" i="1"/>
  <c r="S2893" i="1"/>
  <c r="S3672" i="1"/>
  <c r="S3011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6" i="1"/>
  <c r="S1040" i="1"/>
  <c r="S1028" i="1"/>
  <c r="S1425" i="1"/>
  <c r="S373" i="1"/>
  <c r="S1424" i="1"/>
  <c r="S2062" i="1"/>
  <c r="S1469" i="1"/>
  <c r="S320" i="1"/>
  <c r="S1786" i="1"/>
  <c r="S2065" i="1"/>
  <c r="S336" i="1"/>
  <c r="S1043" i="1"/>
  <c r="S653" i="1"/>
  <c r="S1856" i="1"/>
  <c r="S1224" i="1"/>
  <c r="S658" i="1"/>
  <c r="S1778" i="1"/>
  <c r="S471" i="1"/>
  <c r="S2026" i="1"/>
  <c r="S810" i="1"/>
  <c r="S1460" i="1"/>
  <c r="S1166" i="1"/>
  <c r="S2128" i="1"/>
  <c r="S312" i="1"/>
  <c r="S2132" i="1"/>
  <c r="S1648" i="1"/>
  <c r="S1538" i="1"/>
  <c r="S2039" i="1"/>
  <c r="S77" i="1"/>
  <c r="S1501" i="1"/>
  <c r="S332" i="1"/>
  <c r="S1610" i="1"/>
  <c r="S1663" i="1"/>
  <c r="S887" i="1"/>
  <c r="S2187" i="1"/>
  <c r="S122" i="1"/>
  <c r="S1263" i="1"/>
  <c r="S1902" i="1"/>
  <c r="S1072" i="1"/>
  <c r="S831" i="1"/>
  <c r="S1309" i="1"/>
  <c r="S304" i="1"/>
  <c r="S1900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1" i="1"/>
  <c r="S1942" i="1"/>
  <c r="S1671" i="1"/>
  <c r="S191" i="1"/>
  <c r="S134" i="1"/>
  <c r="S502" i="1"/>
  <c r="S619" i="1"/>
  <c r="S354" i="1"/>
  <c r="S1201" i="1"/>
  <c r="S1377" i="1"/>
  <c r="S2123" i="1"/>
  <c r="S694" i="1"/>
  <c r="S472" i="1"/>
  <c r="S1080" i="1"/>
  <c r="S1245" i="1"/>
  <c r="S708" i="1"/>
  <c r="S227" i="1"/>
  <c r="S2000" i="1"/>
  <c r="S1249" i="1"/>
  <c r="S1328" i="1"/>
  <c r="S1162" i="1"/>
  <c r="S672" i="1"/>
  <c r="S1185" i="1"/>
  <c r="S1221" i="1"/>
  <c r="S604" i="1"/>
  <c r="S276" i="1"/>
  <c r="S454" i="1"/>
  <c r="S362" i="1"/>
  <c r="S1383" i="1"/>
  <c r="S1430" i="1"/>
  <c r="S2465" i="1"/>
  <c r="S3480" i="1"/>
  <c r="S3354" i="1"/>
  <c r="S4041" i="1"/>
  <c r="S3671" i="1"/>
  <c r="S4042" i="1"/>
  <c r="S4043" i="1"/>
  <c r="S3621" i="1"/>
  <c r="S2967" i="1"/>
  <c r="S3475" i="1"/>
  <c r="S4044" i="1"/>
  <c r="S2224" i="1"/>
  <c r="S2529" i="1"/>
  <c r="S2672" i="1"/>
  <c r="S3571" i="1"/>
  <c r="S2650" i="1"/>
  <c r="S3014" i="1"/>
  <c r="S3540" i="1"/>
  <c r="S2611" i="1"/>
  <c r="S2938" i="1"/>
  <c r="S2238" i="1"/>
  <c r="S3622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2" i="1"/>
  <c r="S3286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8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2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6" i="1"/>
  <c r="S921" i="1"/>
  <c r="S626" i="1"/>
  <c r="S1577" i="1"/>
  <c r="S1920" i="1"/>
  <c r="S2019" i="1"/>
  <c r="S1434" i="1"/>
  <c r="S114" i="1"/>
  <c r="S1067" i="1"/>
  <c r="S280" i="1"/>
  <c r="S1807" i="1"/>
  <c r="S1924" i="1"/>
  <c r="S1023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8" i="1"/>
  <c r="S1666" i="1"/>
  <c r="S1907" i="1"/>
  <c r="S1207" i="1"/>
  <c r="S995" i="1"/>
  <c r="S923" i="1"/>
  <c r="S334" i="1"/>
  <c r="S1020" i="1"/>
  <c r="S865" i="1"/>
  <c r="S1237" i="1"/>
  <c r="S1939" i="1"/>
  <c r="S1235" i="1"/>
  <c r="S1351" i="1"/>
  <c r="S2140" i="1"/>
  <c r="S1763" i="1"/>
  <c r="S949" i="1"/>
  <c r="S2228" i="1"/>
  <c r="S2643" i="1"/>
  <c r="S4052" i="1"/>
  <c r="S2907" i="1"/>
  <c r="S3177" i="1"/>
  <c r="S2656" i="1"/>
  <c r="S4053" i="1"/>
  <c r="S2243" i="1"/>
  <c r="S3551" i="1"/>
  <c r="S2665" i="1"/>
  <c r="S3367" i="1"/>
  <c r="S2258" i="1"/>
  <c r="S3692" i="1"/>
  <c r="S3143" i="1"/>
  <c r="S2253" i="1"/>
  <c r="S2456" i="1"/>
  <c r="S4054" i="1"/>
  <c r="S2933" i="1"/>
  <c r="S4055" i="1"/>
  <c r="S2283" i="1"/>
  <c r="S1624" i="1"/>
  <c r="S874" i="1"/>
  <c r="S730" i="1"/>
  <c r="S866" i="1"/>
  <c r="S712" i="1"/>
  <c r="S2069" i="1"/>
  <c r="S1766" i="1"/>
  <c r="S2027" i="1"/>
  <c r="S2084" i="1"/>
  <c r="S960" i="1"/>
  <c r="S1770" i="1"/>
  <c r="S2070" i="1"/>
  <c r="S1950" i="1"/>
  <c r="S1634" i="1"/>
  <c r="S758" i="1"/>
  <c r="S1212" i="1"/>
  <c r="S1781" i="1"/>
  <c r="S1745" i="1"/>
  <c r="S1564" i="1"/>
  <c r="S754" i="1"/>
  <c r="S1746" i="1"/>
  <c r="S1302" i="1"/>
  <c r="S1194" i="1"/>
  <c r="S379" i="1"/>
  <c r="S624" i="1"/>
  <c r="S889" i="1"/>
  <c r="S2022" i="1"/>
  <c r="S1651" i="1"/>
  <c r="S1989" i="1"/>
  <c r="S1959" i="1"/>
  <c r="S1085" i="1"/>
  <c r="S1437" i="1"/>
  <c r="S1993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7" i="1"/>
  <c r="S368" i="1"/>
  <c r="S622" i="1"/>
  <c r="S1769" i="1"/>
  <c r="S671" i="1"/>
  <c r="S1841" i="1"/>
  <c r="S1821" i="1"/>
  <c r="S643" i="1"/>
  <c r="S424" i="1"/>
  <c r="S1336" i="1"/>
  <c r="S1873" i="1"/>
  <c r="S2042" i="1"/>
  <c r="S937" i="1"/>
  <c r="S1257" i="1"/>
  <c r="S1635" i="1"/>
  <c r="S1014" i="1"/>
  <c r="S1669" i="1"/>
  <c r="S811" i="1"/>
  <c r="S1705" i="1"/>
  <c r="S1513" i="1"/>
  <c r="S1830" i="1"/>
  <c r="S1094" i="1"/>
  <c r="S1811" i="1"/>
  <c r="S2117" i="1"/>
  <c r="S2045" i="1"/>
  <c r="S600" i="1"/>
  <c r="S817" i="1"/>
  <c r="S1027" i="1"/>
  <c r="S150" i="1"/>
  <c r="S345" i="1"/>
  <c r="S905" i="1"/>
  <c r="S1684" i="1"/>
  <c r="S496" i="1"/>
  <c r="S2078" i="1"/>
  <c r="S1814" i="1"/>
  <c r="S955" i="1"/>
  <c r="S564" i="1"/>
  <c r="S590" i="1"/>
  <c r="S1637" i="1"/>
  <c r="S965" i="1"/>
  <c r="S1536" i="1"/>
  <c r="S1784" i="1"/>
  <c r="S316" i="1"/>
  <c r="S1379" i="1"/>
  <c r="S796" i="1"/>
  <c r="S388" i="1"/>
  <c r="S2076" i="1"/>
  <c r="S1195" i="1"/>
  <c r="S2087" i="1"/>
  <c r="S959" i="1"/>
  <c r="S235" i="1"/>
  <c r="S1186" i="1"/>
  <c r="S2075" i="1"/>
  <c r="S1414" i="1"/>
  <c r="S733" i="1"/>
  <c r="S1293" i="1"/>
  <c r="S1927" i="1"/>
  <c r="S1338" i="1"/>
  <c r="S1839" i="1"/>
  <c r="S729" i="1"/>
  <c r="S1823" i="1"/>
  <c r="S1081" i="1"/>
  <c r="S1864" i="1"/>
  <c r="S1885" i="1"/>
  <c r="S474" i="1"/>
  <c r="S939" i="1"/>
  <c r="S1408" i="1"/>
  <c r="S1535" i="1"/>
  <c r="S2102" i="1"/>
  <c r="S1532" i="1"/>
  <c r="S539" i="1"/>
  <c r="S2036" i="1"/>
  <c r="S2183" i="1"/>
  <c r="S1172" i="1"/>
  <c r="S1764" i="1"/>
  <c r="S1551" i="1"/>
  <c r="S544" i="1"/>
  <c r="S2129" i="1"/>
  <c r="S1819" i="1"/>
  <c r="S335" i="1"/>
  <c r="S1849" i="1"/>
  <c r="S647" i="1"/>
  <c r="S1189" i="1"/>
  <c r="S873" i="1"/>
  <c r="S2040" i="1"/>
  <c r="S431" i="1"/>
  <c r="S1545" i="1"/>
  <c r="S1909" i="1"/>
  <c r="S1327" i="1"/>
  <c r="S125" i="1"/>
  <c r="S1792" i="1"/>
  <c r="S711" i="1"/>
  <c r="S1858" i="1"/>
  <c r="S1930" i="1"/>
  <c r="S1673" i="1"/>
  <c r="S1410" i="1"/>
  <c r="S1862" i="1"/>
  <c r="S1046" i="1"/>
  <c r="S221" i="1"/>
  <c r="S1854" i="1"/>
  <c r="S1435" i="1"/>
  <c r="S1588" i="1"/>
  <c r="S215" i="1"/>
  <c r="S892" i="1"/>
  <c r="S1530" i="1"/>
  <c r="S1595" i="1"/>
  <c r="S919" i="1"/>
  <c r="S540" i="1"/>
  <c r="S1628" i="1"/>
  <c r="S2049" i="1"/>
  <c r="S1391" i="1"/>
  <c r="S2158" i="1"/>
  <c r="S2093" i="1"/>
  <c r="S1913" i="1"/>
  <c r="S1319" i="1"/>
  <c r="S1614" i="1"/>
  <c r="S1544" i="1"/>
  <c r="S1756" i="1"/>
  <c r="S1965" i="1"/>
  <c r="S1110" i="1"/>
  <c r="S2094" i="1"/>
  <c r="S2164" i="1"/>
  <c r="S1493" i="1"/>
  <c r="S936" i="1"/>
  <c r="S1601" i="1"/>
  <c r="S1005" i="1"/>
  <c r="S1740" i="1"/>
  <c r="S213" i="1"/>
  <c r="S2175" i="1"/>
  <c r="S1445" i="1"/>
  <c r="S510" i="1"/>
  <c r="S291" i="1"/>
  <c r="S1552" i="1"/>
  <c r="S1097" i="1"/>
  <c r="S1133" i="1"/>
  <c r="S1608" i="1"/>
  <c r="S2017" i="1"/>
  <c r="S1800" i="1"/>
  <c r="S1197" i="1"/>
  <c r="S2159" i="1"/>
  <c r="S805" i="1"/>
  <c r="S548" i="1"/>
  <c r="S2038" i="1"/>
  <c r="S1354" i="1"/>
  <c r="S234" i="1"/>
  <c r="S777" i="1"/>
  <c r="S1264" i="1"/>
  <c r="S1620" i="1"/>
  <c r="S2136" i="1"/>
  <c r="S646" i="1"/>
  <c r="S1626" i="1"/>
  <c r="S2184" i="1"/>
  <c r="S871" i="1"/>
  <c r="S2098" i="1"/>
  <c r="S1943" i="1"/>
  <c r="S1392" i="1"/>
  <c r="S545" i="1"/>
  <c r="S1904" i="1"/>
  <c r="S1231" i="1"/>
  <c r="S527" i="1"/>
  <c r="S1617" i="1"/>
  <c r="S1675" i="1"/>
  <c r="S1283" i="1"/>
  <c r="S2124" i="1"/>
  <c r="S1695" i="1"/>
  <c r="S648" i="1"/>
  <c r="S1260" i="1"/>
  <c r="S2149" i="1"/>
  <c r="S1204" i="1"/>
  <c r="S2046" i="1"/>
  <c r="S1456" i="1"/>
  <c r="S1098" i="1"/>
  <c r="S1438" i="1"/>
  <c r="S1928" i="1"/>
  <c r="S1561" i="1"/>
  <c r="S578" i="1"/>
  <c r="S1477" i="1"/>
  <c r="S1715" i="1"/>
  <c r="S2188" i="1"/>
  <c r="S286" i="1"/>
  <c r="S146" i="1"/>
  <c r="S2121" i="1"/>
  <c r="S1282" i="1"/>
  <c r="S1304" i="1"/>
  <c r="S1198" i="1"/>
  <c r="S344" i="1"/>
  <c r="S442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68" i="1"/>
  <c r="S698" i="1"/>
  <c r="S1923" i="1"/>
  <c r="S808" i="1"/>
  <c r="S1049" i="1"/>
  <c r="S450" i="1"/>
  <c r="S224" i="1"/>
  <c r="S1779" i="1"/>
  <c r="S2119" i="1"/>
  <c r="S1925" i="1"/>
  <c r="S1052" i="1"/>
  <c r="S1586" i="1"/>
  <c r="S980" i="1"/>
  <c r="S1070" i="1"/>
  <c r="S679" i="1"/>
  <c r="S508" i="1"/>
  <c r="S888" i="1"/>
  <c r="S542" i="1"/>
  <c r="S387" i="1"/>
  <c r="S1017" i="1"/>
  <c r="S1988" i="1"/>
  <c r="S414" i="1"/>
  <c r="S682" i="1"/>
  <c r="S819" i="1"/>
  <c r="S1076" i="1"/>
  <c r="S689" i="1"/>
  <c r="S392" i="1"/>
  <c r="S1474" i="1"/>
  <c r="S2125" i="1"/>
  <c r="S2172" i="1"/>
  <c r="S1362" i="1"/>
  <c r="S761" i="1"/>
  <c r="S1250" i="1"/>
  <c r="S1737" i="1"/>
  <c r="S1461" i="1"/>
  <c r="S1405" i="1"/>
  <c r="S1977" i="1"/>
  <c r="S1467" i="1"/>
  <c r="S1323" i="1"/>
  <c r="S2189" i="1"/>
  <c r="S1606" i="1"/>
  <c r="S1842" i="1"/>
  <c r="S1547" i="1"/>
  <c r="S305" i="1"/>
  <c r="S1402" i="1"/>
  <c r="S1995" i="1"/>
  <c r="S1894" i="1"/>
  <c r="S2160" i="1"/>
  <c r="S903" i="1"/>
  <c r="S1192" i="1"/>
  <c r="S1702" i="1"/>
  <c r="S2179" i="1"/>
  <c r="S2173" i="1"/>
  <c r="S1182" i="1"/>
  <c r="S1867" i="1"/>
  <c r="S1962" i="1"/>
  <c r="S351" i="1"/>
  <c r="S2118" i="1"/>
  <c r="S1038" i="1"/>
  <c r="S1831" i="1"/>
  <c r="S1431" i="1"/>
  <c r="S1788" i="1"/>
  <c r="S935" i="1"/>
  <c r="S1903" i="1"/>
  <c r="S612" i="1"/>
  <c r="S2146" i="1"/>
  <c r="S675" i="1"/>
  <c r="S884" i="1"/>
  <c r="S714" i="1"/>
  <c r="S404" i="1"/>
  <c r="S1657" i="1"/>
  <c r="S432" i="1"/>
  <c r="S301" i="1"/>
  <c r="S662" i="1"/>
  <c r="S869" i="1"/>
  <c r="S788" i="1"/>
  <c r="S1495" i="1"/>
  <c r="S1759" i="1"/>
  <c r="S1524" i="1"/>
  <c r="S2141" i="1"/>
  <c r="S2021" i="1"/>
  <c r="S1752" i="1"/>
  <c r="S1008" i="1"/>
  <c r="S1796" i="1"/>
  <c r="S1787" i="1"/>
  <c r="S1512" i="1"/>
  <c r="S1803" i="1"/>
  <c r="S2150" i="1"/>
  <c r="S1407" i="1"/>
  <c r="S1048" i="1"/>
  <c r="S2169" i="1"/>
  <c r="S2010" i="1"/>
  <c r="S2088" i="1"/>
  <c r="S498" i="1"/>
  <c r="S1629" i="1"/>
  <c r="S1268" i="1"/>
  <c r="S1739" i="1"/>
  <c r="S455" i="1"/>
  <c r="S1462" i="1"/>
  <c r="S2002" i="1"/>
  <c r="S633" i="1"/>
  <c r="S1514" i="1"/>
  <c r="S1244" i="1"/>
  <c r="S1135" i="1"/>
  <c r="S2005" i="1"/>
  <c r="S1013" i="1"/>
  <c r="S801" i="1"/>
  <c r="S2185" i="1"/>
  <c r="S1691" i="1"/>
  <c r="S1417" i="1"/>
  <c r="S1872" i="1"/>
  <c r="S2195" i="1"/>
  <c r="S645" i="1"/>
  <c r="S2091" i="1"/>
  <c r="S2170" i="1"/>
  <c r="S1029" i="1"/>
  <c r="S2111" i="1"/>
  <c r="S148" i="1"/>
  <c r="S1265" i="1"/>
  <c r="S975" i="1"/>
  <c r="S881" i="1"/>
  <c r="S1215" i="1"/>
  <c r="S709" i="1"/>
  <c r="S2003" i="1"/>
  <c r="S688" i="1"/>
  <c r="S2081" i="1"/>
  <c r="S319" i="1"/>
  <c r="S693" i="1"/>
  <c r="S1157" i="1"/>
  <c r="S728" i="1"/>
  <c r="S897" i="1"/>
  <c r="S1313" i="1"/>
  <c r="S1716" i="1"/>
  <c r="S1180" i="1"/>
  <c r="S252" i="1"/>
  <c r="S649" i="1"/>
  <c r="S1550" i="1"/>
  <c r="S2083" i="1"/>
  <c r="S342" i="1"/>
  <c r="S1071" i="1"/>
  <c r="S292" i="1"/>
  <c r="S639" i="1"/>
  <c r="S1464" i="1"/>
  <c r="S2133" i="1"/>
  <c r="S434" i="1"/>
  <c r="S374" i="1"/>
  <c r="S566" i="1"/>
  <c r="S492" i="1"/>
  <c r="S2151" i="1"/>
  <c r="S1954" i="1"/>
  <c r="S1367" i="1"/>
  <c r="S759" i="1"/>
  <c r="S886" i="1"/>
  <c r="S1921" i="1"/>
  <c r="S1061" i="1"/>
  <c r="S1480" i="1"/>
  <c r="S1199" i="1"/>
  <c r="S2074" i="1"/>
  <c r="S850" i="1"/>
  <c r="S1505" i="1"/>
  <c r="S1701" i="1"/>
  <c r="S1806" i="1"/>
  <c r="S2126" i="1"/>
  <c r="S4056" i="1"/>
  <c r="S3703" i="1"/>
  <c r="S3591" i="1"/>
  <c r="S2262" i="1"/>
  <c r="S2522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7" i="1"/>
  <c r="S2023" i="1"/>
  <c r="S1585" i="1"/>
  <c r="S2161" i="1"/>
  <c r="S1583" i="1"/>
  <c r="S185" i="1"/>
  <c r="S1997" i="1"/>
  <c r="S321" i="1"/>
  <c r="S950" i="1"/>
  <c r="S1441" i="1"/>
  <c r="S1144" i="1"/>
  <c r="S1979" i="1"/>
  <c r="S1782" i="1"/>
  <c r="S2147" i="1"/>
  <c r="S1134" i="1"/>
  <c r="S1852" i="1"/>
  <c r="S1584" i="1"/>
  <c r="S1218" i="1"/>
  <c r="S982" i="1"/>
  <c r="S2114" i="1"/>
  <c r="S1655" i="1"/>
  <c r="S1627" i="1"/>
  <c r="S543" i="1"/>
  <c r="S1210" i="1"/>
  <c r="S1945" i="1"/>
  <c r="S1837" i="1"/>
  <c r="S1041" i="1"/>
  <c r="S2122" i="1"/>
  <c r="S528" i="1"/>
  <c r="S660" i="1"/>
  <c r="S1679" i="1"/>
  <c r="S1725" i="1"/>
  <c r="S1179" i="1"/>
  <c r="S1075" i="1"/>
  <c r="S1100" i="1"/>
  <c r="S531" i="1"/>
  <c r="S1139" i="1"/>
  <c r="S533" i="1"/>
  <c r="S1448" i="1"/>
  <c r="S1851" i="1"/>
  <c r="S2053" i="1"/>
  <c r="S1223" i="1"/>
  <c r="S904" i="1"/>
  <c r="S851" i="1"/>
  <c r="S677" i="1"/>
  <c r="S723" i="1"/>
  <c r="S654" i="1"/>
  <c r="S1330" i="1"/>
  <c r="S2066" i="1"/>
  <c r="S417" i="1"/>
  <c r="S1291" i="1"/>
  <c r="S1161" i="1"/>
  <c r="S1956" i="1"/>
  <c r="S820" i="1"/>
  <c r="S2032" i="1"/>
  <c r="S1225" i="1"/>
  <c r="S781" i="1"/>
  <c r="S562" i="1"/>
  <c r="S1631" i="1"/>
  <c r="S815" i="1"/>
  <c r="S285" i="1"/>
  <c r="S137" i="1"/>
  <c r="S1276" i="1"/>
  <c r="S520" i="1"/>
  <c r="S1026" i="1"/>
  <c r="S429" i="1"/>
  <c r="S1845" i="1"/>
  <c r="S1743" i="1"/>
  <c r="S1721" i="1"/>
  <c r="S408" i="1"/>
  <c r="S1964" i="1"/>
  <c r="S198" i="1"/>
  <c r="S236" i="1"/>
  <c r="S1537" i="1"/>
  <c r="S1955" i="1"/>
  <c r="S1126" i="1"/>
  <c r="S1780" i="1"/>
  <c r="S1722" i="1"/>
  <c r="S701" i="1"/>
  <c r="S113" i="1"/>
  <c r="S1960" i="1"/>
  <c r="S2731" i="1"/>
  <c r="S2779" i="1"/>
  <c r="S2715" i="1"/>
  <c r="S2673" i="1"/>
  <c r="S2586" i="1"/>
  <c r="S4060" i="1"/>
  <c r="S2416" i="1"/>
  <c r="S2626" i="1"/>
  <c r="S3282" i="1"/>
  <c r="S2494" i="1"/>
  <c r="S2543" i="1"/>
  <c r="S2518" i="1"/>
  <c r="S2545" i="1"/>
  <c r="S4061" i="1"/>
  <c r="S3060" i="1"/>
  <c r="S4062" i="1"/>
  <c r="S4063" i="1"/>
  <c r="S2716" i="1"/>
  <c r="S3027" i="1"/>
  <c r="S3193" i="1"/>
  <c r="S1623" i="1"/>
  <c r="S1499" i="1"/>
  <c r="S2012" i="1"/>
  <c r="S605" i="1"/>
  <c r="S1062" i="1"/>
  <c r="S1641" i="1"/>
  <c r="S853" i="1"/>
  <c r="S651" i="1"/>
  <c r="S1908" i="1"/>
  <c r="S1262" i="1"/>
  <c r="S1747" i="1"/>
  <c r="S1170" i="1"/>
  <c r="S1916" i="1"/>
  <c r="S2196" i="1"/>
  <c r="S1412" i="1"/>
  <c r="S2104" i="1"/>
  <c r="S2134" i="1"/>
  <c r="S1047" i="1"/>
  <c r="S1704" i="1"/>
  <c r="S940" i="1"/>
  <c r="S1317" i="1"/>
  <c r="S2165" i="1"/>
  <c r="S2152" i="1"/>
  <c r="S477" i="1"/>
  <c r="S1173" i="1"/>
  <c r="S1281" i="1"/>
  <c r="S2137" i="1"/>
  <c r="S2050" i="1"/>
  <c r="S1375" i="1"/>
  <c r="S504" i="1"/>
  <c r="S1489" i="1"/>
  <c r="S1589" i="1"/>
  <c r="S852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4" i="1"/>
  <c r="S3094" i="1"/>
  <c r="S3673" i="1"/>
  <c r="S2201" i="1"/>
  <c r="S3111" i="1"/>
  <c r="S2908" i="1"/>
  <c r="S2909" i="1"/>
  <c r="S2749" i="1"/>
  <c r="S4066" i="1"/>
  <c r="S2527" i="1"/>
  <c r="S4067" i="1"/>
  <c r="S3688" i="1"/>
  <c r="S3544" i="1"/>
  <c r="S2400" i="1"/>
  <c r="S2142" i="1"/>
  <c r="S1884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27" i="1"/>
  <c r="S1294" i="1"/>
  <c r="S1466" i="1"/>
  <c r="S878" i="1"/>
  <c r="S438" i="1"/>
  <c r="S2130" i="1"/>
  <c r="S2058" i="1"/>
  <c r="S211" i="1"/>
  <c r="S1420" i="1"/>
  <c r="S1525" i="1"/>
  <c r="S942" i="1"/>
  <c r="S1234" i="1"/>
  <c r="S384" i="1"/>
  <c r="S1082" i="1"/>
  <c r="S1773" i="1"/>
  <c r="S1951" i="1"/>
  <c r="S1886" i="1"/>
  <c r="S7" i="1"/>
  <c r="S2743" i="1"/>
  <c r="S2484" i="1"/>
  <c r="S2498" i="1"/>
  <c r="S2306" i="1"/>
  <c r="S3049" i="1"/>
  <c r="S2991" i="1"/>
  <c r="S2572" i="1"/>
  <c r="S2569" i="1"/>
  <c r="S2786" i="1"/>
  <c r="S2921" i="1"/>
  <c r="S2366" i="1"/>
  <c r="S3442" i="1"/>
  <c r="S3599" i="1"/>
  <c r="S2570" i="1"/>
  <c r="S3015" i="1"/>
  <c r="S3615" i="1"/>
  <c r="S2846" i="1"/>
  <c r="S3065" i="1"/>
  <c r="S3578" i="1"/>
  <c r="S2549" i="1"/>
  <c r="S2865" i="1"/>
  <c r="S3638" i="1"/>
  <c r="S4068" i="1"/>
  <c r="S3150" i="1"/>
  <c r="S2431" i="1"/>
  <c r="S3306" i="1"/>
  <c r="S2638" i="1"/>
  <c r="S3452" i="1"/>
  <c r="S2931" i="1"/>
  <c r="S2596" i="1"/>
  <c r="S2999" i="1"/>
  <c r="S4069" i="1"/>
  <c r="S4070" i="1"/>
  <c r="S4071" i="1"/>
  <c r="S4072" i="1"/>
  <c r="S2255" i="1"/>
  <c r="S2868" i="1"/>
  <c r="S3556" i="1"/>
  <c r="S4073" i="1"/>
  <c r="S2631" i="1"/>
  <c r="S2866" i="1"/>
  <c r="S4074" i="1"/>
  <c r="S4075" i="1"/>
  <c r="S4076" i="1"/>
  <c r="S4077" i="1"/>
  <c r="S4078" i="1"/>
  <c r="S3083" i="1"/>
  <c r="S2429" i="1"/>
  <c r="S3109" i="1"/>
  <c r="S2561" i="1"/>
  <c r="S2379" i="1"/>
  <c r="S4079" i="1"/>
  <c r="S2492" i="1"/>
  <c r="S2930" i="1"/>
  <c r="S2867" i="1"/>
  <c r="S2690" i="1"/>
  <c r="S2554" i="1"/>
  <c r="S2378" i="1"/>
  <c r="S3144" i="1"/>
  <c r="S2841" i="1"/>
  <c r="S3226" i="1"/>
  <c r="S2271" i="1"/>
  <c r="S4080" i="1"/>
  <c r="S3595" i="1"/>
  <c r="S2661" i="1"/>
  <c r="S2223" i="1"/>
  <c r="S2590" i="1"/>
  <c r="S2744" i="1"/>
  <c r="S3426" i="1"/>
  <c r="S2962" i="1"/>
  <c r="S2343" i="1"/>
  <c r="S3663" i="1"/>
  <c r="S2710" i="1"/>
  <c r="S2351" i="1"/>
  <c r="S3381" i="1"/>
  <c r="S4081" i="1"/>
  <c r="S3397" i="1"/>
  <c r="S3438" i="1"/>
  <c r="S3080" i="1"/>
  <c r="S2842" i="1"/>
  <c r="S4082" i="1"/>
  <c r="S2757" i="1"/>
  <c r="S2647" i="1"/>
  <c r="S2591" i="1"/>
  <c r="S2714" i="1"/>
  <c r="S3393" i="1"/>
  <c r="S3183" i="1"/>
  <c r="S2632" i="1"/>
  <c r="S3035" i="1"/>
  <c r="S4083" i="1"/>
  <c r="S4084" i="1"/>
  <c r="S3654" i="1"/>
  <c r="S2578" i="1"/>
  <c r="S2677" i="1"/>
  <c r="S2293" i="1"/>
  <c r="S4085" i="1"/>
  <c r="S2202" i="1"/>
  <c r="S2644" i="1"/>
  <c r="S3519" i="1"/>
  <c r="S3430" i="1"/>
  <c r="S3204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2" i="1"/>
  <c r="S2459" i="1"/>
  <c r="S3106" i="1"/>
  <c r="S3346" i="1"/>
  <c r="S2953" i="1"/>
  <c r="S4092" i="1"/>
  <c r="S2810" i="1"/>
  <c r="S2608" i="1"/>
  <c r="S3293" i="1"/>
  <c r="S2462" i="1"/>
  <c r="S2692" i="1"/>
  <c r="S2775" i="1"/>
  <c r="S3538" i="1"/>
  <c r="S3199" i="1"/>
  <c r="S2502" i="1"/>
  <c r="S2209" i="1"/>
  <c r="S2384" i="1"/>
  <c r="S4093" i="1"/>
  <c r="S2275" i="1"/>
  <c r="S3114" i="1"/>
  <c r="S2689" i="1"/>
  <c r="S3078" i="1"/>
  <c r="S2542" i="1"/>
  <c r="S2905" i="1"/>
  <c r="S2520" i="1"/>
  <c r="S2361" i="1"/>
  <c r="S2808" i="1"/>
  <c r="S2381" i="1"/>
  <c r="S2720" i="1"/>
  <c r="S2340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39" i="1"/>
  <c r="S3077" i="1"/>
  <c r="S2708" i="1"/>
  <c r="S3453" i="1"/>
  <c r="S3131" i="1"/>
  <c r="S3664" i="1"/>
  <c r="S3418" i="1"/>
  <c r="S2815" i="1"/>
  <c r="S2916" i="1"/>
  <c r="S2461" i="1"/>
  <c r="S2768" i="1"/>
  <c r="S4096" i="1"/>
  <c r="S3139" i="1"/>
  <c r="S4097" i="1"/>
  <c r="S3632" i="1"/>
  <c r="S2615" i="1"/>
  <c r="S3174" i="1"/>
  <c r="S2745" i="1"/>
  <c r="S3227" i="1"/>
  <c r="S2564" i="1"/>
  <c r="S3225" i="1"/>
  <c r="S2218" i="1"/>
  <c r="S4098" i="1"/>
  <c r="S3145" i="1"/>
  <c r="S2856" i="1"/>
  <c r="S4099" i="1"/>
  <c r="S2783" i="1"/>
  <c r="S2420" i="1"/>
  <c r="S4100" i="1"/>
  <c r="S2574" i="1"/>
  <c r="S4101" i="1"/>
  <c r="S2790" i="1"/>
  <c r="S2446" i="1"/>
  <c r="S3108" i="1"/>
  <c r="S2345" i="1"/>
  <c r="S2279" i="1"/>
  <c r="S2668" i="1"/>
  <c r="S2646" i="1"/>
  <c r="S2236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09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58" i="1"/>
  <c r="S3170" i="1"/>
  <c r="S2434" i="1"/>
  <c r="S2412" i="1"/>
  <c r="S4107" i="1"/>
  <c r="S2740" i="1"/>
  <c r="S4108" i="1"/>
  <c r="S3472" i="1"/>
  <c r="S4109" i="1"/>
  <c r="S2579" i="1"/>
  <c r="S3062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7" i="1"/>
  <c r="S4111" i="1"/>
  <c r="S4112" i="1"/>
  <c r="S3162" i="1"/>
  <c r="S4113" i="1"/>
  <c r="S4114" i="1"/>
  <c r="S2426" i="1"/>
  <c r="S2711" i="1"/>
  <c r="S2495" i="1"/>
  <c r="S2788" i="1"/>
  <c r="S2215" i="1"/>
  <c r="S3055" i="1"/>
  <c r="S3067" i="1"/>
  <c r="S4115" i="1"/>
  <c r="S2413" i="1"/>
  <c r="S2960" i="1"/>
  <c r="S3579" i="1"/>
  <c r="S3439" i="1"/>
  <c r="S555" i="1"/>
  <c r="R509" i="1"/>
  <c r="R1594" i="1"/>
  <c r="R789" i="1"/>
  <c r="R1196" i="1"/>
  <c r="R1397" i="1"/>
  <c r="R1893" i="1"/>
  <c r="R2085" i="1"/>
  <c r="R724" i="1"/>
  <c r="R2001" i="1"/>
  <c r="R829" i="1"/>
  <c r="R367" i="1"/>
  <c r="R386" i="1"/>
  <c r="R1932" i="1"/>
  <c r="R1387" i="1"/>
  <c r="R2055" i="1"/>
  <c r="R1978" i="1"/>
  <c r="R1403" i="1"/>
  <c r="R486" i="1"/>
  <c r="R2056" i="1"/>
  <c r="R1228" i="1"/>
  <c r="R926" i="1"/>
  <c r="R899" i="1"/>
  <c r="R1243" i="1"/>
  <c r="R596" i="1"/>
  <c r="R415" i="1"/>
  <c r="R1108" i="1"/>
  <c r="R2029" i="1"/>
  <c r="R782" i="1"/>
  <c r="R1878" i="1"/>
  <c r="R2197" i="1"/>
  <c r="R2052" i="1"/>
  <c r="R1774" i="1"/>
  <c r="R634" i="1"/>
  <c r="R360" i="1"/>
  <c r="R511" i="1"/>
  <c r="R293" i="1"/>
  <c r="R1183" i="1"/>
  <c r="R628" i="1"/>
  <c r="R1868" i="1"/>
  <c r="R2153" i="1"/>
  <c r="R512" i="1"/>
  <c r="R127" i="1"/>
  <c r="R2163" i="1"/>
  <c r="R848" i="1"/>
  <c r="R1563" i="1"/>
  <c r="R1321" i="1"/>
  <c r="R1295" i="1"/>
  <c r="R2100" i="1"/>
  <c r="R2143" i="1"/>
  <c r="R670" i="1"/>
  <c r="R954" i="1"/>
  <c r="R1205" i="1"/>
  <c r="R1922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3" i="1"/>
  <c r="R696" i="1"/>
  <c r="R1137" i="1"/>
  <c r="R695" i="1"/>
  <c r="R771" i="1"/>
  <c r="R1270" i="1"/>
  <c r="R2156" i="1"/>
  <c r="R1065" i="1"/>
  <c r="R978" i="1"/>
  <c r="R433" i="1"/>
  <c r="R91" i="1"/>
  <c r="R9" i="1"/>
  <c r="R699" i="1"/>
  <c r="R1345" i="1"/>
  <c r="R265" i="1"/>
  <c r="R2092" i="1"/>
  <c r="R1728" i="1"/>
  <c r="R2190" i="1"/>
  <c r="R736" i="1"/>
  <c r="R1399" i="1"/>
  <c r="R1529" i="1"/>
  <c r="R1685" i="1"/>
  <c r="R985" i="1"/>
  <c r="R2020" i="1"/>
  <c r="R849" i="1"/>
  <c r="R1479" i="1"/>
  <c r="R1158" i="1"/>
  <c r="R1580" i="1"/>
  <c r="R620" i="1"/>
  <c r="R1000" i="1"/>
  <c r="R1411" i="1"/>
  <c r="R1409" i="1"/>
  <c r="R1422" i="1"/>
  <c r="R2135" i="1"/>
  <c r="R2115" i="1"/>
  <c r="R683" i="1"/>
  <c r="R1481" i="1"/>
  <c r="R856" i="1"/>
  <c r="R1332" i="1"/>
  <c r="R1999" i="1"/>
  <c r="R1731" i="1"/>
  <c r="R190" i="1"/>
  <c r="R217" i="1"/>
  <c r="R630" i="1"/>
  <c r="R423" i="1"/>
  <c r="R1574" i="1"/>
  <c r="R522" i="1"/>
  <c r="R1643" i="1"/>
  <c r="R523" i="1"/>
  <c r="R1037" i="1"/>
  <c r="R2004" i="1"/>
  <c r="R1056" i="1"/>
  <c r="R1533" i="1"/>
  <c r="R3631" i="1"/>
  <c r="R3586" i="1"/>
  <c r="R3706" i="1"/>
  <c r="R3403" i="1"/>
  <c r="R3707" i="1"/>
  <c r="R2616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9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8" i="1"/>
  <c r="R3666" i="1"/>
  <c r="R2847" i="1"/>
  <c r="R3406" i="1"/>
  <c r="R3718" i="1"/>
  <c r="R3689" i="1"/>
  <c r="R3719" i="1"/>
  <c r="R3648" i="1"/>
  <c r="R2582" i="1"/>
  <c r="R3720" i="1"/>
  <c r="R3308" i="1"/>
  <c r="R3721" i="1"/>
  <c r="R2237" i="1"/>
  <c r="R3647" i="1"/>
  <c r="R2906" i="1"/>
  <c r="R2478" i="1"/>
  <c r="R2949" i="1"/>
  <c r="R3690" i="1"/>
  <c r="R3722" i="1"/>
  <c r="R3723" i="1"/>
  <c r="R3724" i="1"/>
  <c r="R2805" i="1"/>
  <c r="R3725" i="1"/>
  <c r="R2319" i="1"/>
  <c r="R3726" i="1"/>
  <c r="R2521" i="1"/>
  <c r="R2375" i="1"/>
  <c r="R2503" i="1"/>
  <c r="R3727" i="1"/>
  <c r="R2354" i="1"/>
  <c r="R2934" i="1"/>
  <c r="R2833" i="1"/>
  <c r="R3728" i="1"/>
  <c r="R2575" i="1"/>
  <c r="R3729" i="1"/>
  <c r="R3542" i="1"/>
  <c r="R3348" i="1"/>
  <c r="R2857" i="1"/>
  <c r="R3693" i="1"/>
  <c r="R3730" i="1"/>
  <c r="R3493" i="1"/>
  <c r="R3731" i="1"/>
  <c r="R2303" i="1"/>
  <c r="R2701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2" i="1"/>
  <c r="R3656" i="1"/>
  <c r="R3424" i="1"/>
  <c r="R2252" i="1"/>
  <c r="R2651" i="1"/>
  <c r="R3063" i="1"/>
  <c r="R2551" i="1"/>
  <c r="R3258" i="1"/>
  <c r="R3737" i="1"/>
  <c r="R2634" i="1"/>
  <c r="R3738" i="1"/>
  <c r="R3739" i="1"/>
  <c r="R3740" i="1"/>
  <c r="R3213" i="1"/>
  <c r="R3741" i="1"/>
  <c r="R3742" i="1"/>
  <c r="R3743" i="1"/>
  <c r="R3355" i="1"/>
  <c r="R3744" i="1"/>
  <c r="R2984" i="1"/>
  <c r="R3745" i="1"/>
  <c r="R2316" i="1"/>
  <c r="R3746" i="1"/>
  <c r="R3747" i="1"/>
  <c r="R3376" i="1"/>
  <c r="R3748" i="1"/>
  <c r="R2457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7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70" i="1"/>
  <c r="R1176" i="1"/>
  <c r="R1590" i="1"/>
  <c r="R1876" i="1"/>
  <c r="R1640" i="1"/>
  <c r="R1567" i="1"/>
  <c r="R1177" i="1"/>
  <c r="R802" i="1"/>
  <c r="R1018" i="1"/>
  <c r="R738" i="1"/>
  <c r="R1382" i="1"/>
  <c r="R631" i="1"/>
  <c r="R855" i="1"/>
  <c r="R1433" i="1"/>
  <c r="R1010" i="1"/>
  <c r="R1106" i="1"/>
  <c r="R958" i="1"/>
  <c r="R516" i="1"/>
  <c r="R1516" i="1"/>
  <c r="R178" i="1"/>
  <c r="R240" i="1"/>
  <c r="R1093" i="1"/>
  <c r="R1432" i="1"/>
  <c r="R2060" i="1"/>
  <c r="R225" i="1"/>
  <c r="R716" i="1"/>
  <c r="R297" i="1"/>
  <c r="R2166" i="1"/>
  <c r="R1986" i="1"/>
  <c r="R1937" i="1"/>
  <c r="R1163" i="1"/>
  <c r="R1101" i="1"/>
  <c r="R1286" i="1"/>
  <c r="R1381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7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1" i="1"/>
  <c r="R3133" i="1"/>
  <c r="R3749" i="1"/>
  <c r="R2829" i="1"/>
  <c r="R3750" i="1"/>
  <c r="R3025" i="1"/>
  <c r="R2620" i="1"/>
  <c r="R2726" i="1"/>
  <c r="R3751" i="1"/>
  <c r="R2860" i="1"/>
  <c r="R3686" i="1"/>
  <c r="R3752" i="1"/>
  <c r="R3753" i="1"/>
  <c r="R2729" i="1"/>
  <c r="R3754" i="1"/>
  <c r="R3509" i="1"/>
  <c r="R3755" i="1"/>
  <c r="R2327" i="1"/>
  <c r="R3504" i="1"/>
  <c r="R2861" i="1"/>
  <c r="R3680" i="1"/>
  <c r="R2777" i="1"/>
  <c r="R3623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8" i="1"/>
  <c r="R2652" i="1"/>
  <c r="R2552" i="1"/>
  <c r="R2979" i="1"/>
  <c r="R3592" i="1"/>
  <c r="R3762" i="1"/>
  <c r="R3040" i="1"/>
  <c r="R3763" i="1"/>
  <c r="R3764" i="1"/>
  <c r="R2377" i="1"/>
  <c r="R2530" i="1"/>
  <c r="R2813" i="1"/>
  <c r="R3510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8" i="1"/>
  <c r="R2954" i="1"/>
  <c r="R3234" i="1"/>
  <c r="R3443" i="1"/>
  <c r="R3773" i="1"/>
  <c r="R2969" i="1"/>
  <c r="R3483" i="1"/>
  <c r="R2617" i="1"/>
  <c r="R2939" i="1"/>
  <c r="R2449" i="1"/>
  <c r="R3774" i="1"/>
  <c r="R3127" i="1"/>
  <c r="R3775" i="1"/>
  <c r="R2472" i="1"/>
  <c r="R1771" i="1"/>
  <c r="R1527" i="1"/>
  <c r="R1001" i="1"/>
  <c r="R825" i="1"/>
  <c r="R1251" i="1"/>
  <c r="R2174" i="1"/>
  <c r="R1025" i="1"/>
  <c r="R1947" i="1"/>
  <c r="R970" i="1"/>
  <c r="R636" i="1"/>
  <c r="R1305" i="1"/>
  <c r="R2120" i="1"/>
  <c r="R785" i="1"/>
  <c r="R2057" i="1"/>
  <c r="R1523" i="1"/>
  <c r="R1724" i="1"/>
  <c r="R907" i="1"/>
  <c r="R830" i="1"/>
  <c r="R133" i="1"/>
  <c r="R1982" i="1"/>
  <c r="R3660" i="1"/>
  <c r="R3304" i="1"/>
  <c r="R3702" i="1"/>
  <c r="R3386" i="1"/>
  <c r="R3151" i="1"/>
  <c r="R2427" i="1"/>
  <c r="R3528" i="1"/>
  <c r="R3776" i="1"/>
  <c r="R3526" i="1"/>
  <c r="R2989" i="1"/>
  <c r="R3266" i="1"/>
  <c r="R2852" i="1"/>
  <c r="R3777" i="1"/>
  <c r="R3325" i="1"/>
  <c r="R2346" i="1"/>
  <c r="R3778" i="1"/>
  <c r="R3012" i="1"/>
  <c r="R3203" i="1"/>
  <c r="R3779" i="1"/>
  <c r="R3607" i="1"/>
  <c r="R3640" i="1"/>
  <c r="R3368" i="1"/>
  <c r="R3780" i="1"/>
  <c r="R3525" i="1"/>
  <c r="R3670" i="1"/>
  <c r="R3781" i="1"/>
  <c r="R3610" i="1"/>
  <c r="R3782" i="1"/>
  <c r="R3180" i="1"/>
  <c r="R3238" i="1"/>
  <c r="R3463" i="1"/>
  <c r="R3343" i="1"/>
  <c r="R3783" i="1"/>
  <c r="R3362" i="1"/>
  <c r="R3262" i="1"/>
  <c r="R3341" i="1"/>
  <c r="R3696" i="1"/>
  <c r="R3444" i="1"/>
  <c r="R3643" i="1"/>
  <c r="R3112" i="1"/>
  <c r="R3587" i="1"/>
  <c r="R3784" i="1"/>
  <c r="R3785" i="1"/>
  <c r="R3644" i="1"/>
  <c r="R3181" i="1"/>
  <c r="R3786" i="1"/>
  <c r="R3300" i="1"/>
  <c r="R2735" i="1"/>
  <c r="R2937" i="1"/>
  <c r="R3635" i="1"/>
  <c r="R2889" i="1"/>
  <c r="R3550" i="1"/>
  <c r="R2941" i="1"/>
  <c r="R2470" i="1"/>
  <c r="R3501" i="1"/>
  <c r="R3342" i="1"/>
  <c r="R3593" i="1"/>
  <c r="R3407" i="1"/>
  <c r="R2367" i="1"/>
  <c r="R3549" i="1"/>
  <c r="R3064" i="1"/>
  <c r="R3122" i="1"/>
  <c r="R3787" i="1"/>
  <c r="R2914" i="1"/>
  <c r="R3788" i="1"/>
  <c r="R3003" i="1"/>
  <c r="R3445" i="1"/>
  <c r="R3789" i="1"/>
  <c r="R3198" i="1"/>
  <c r="R3285" i="1"/>
  <c r="R3790" i="1"/>
  <c r="R3791" i="1"/>
  <c r="R3792" i="1"/>
  <c r="R2496" i="1"/>
  <c r="R3793" i="1"/>
  <c r="R3794" i="1"/>
  <c r="R3795" i="1"/>
  <c r="R2970" i="1"/>
  <c r="R3796" i="1"/>
  <c r="R3705" i="1"/>
  <c r="R3184" i="1"/>
  <c r="R3175" i="1"/>
  <c r="R2824" i="1"/>
  <c r="R3797" i="1"/>
  <c r="R3798" i="1"/>
  <c r="R3799" i="1"/>
  <c r="R2556" i="1"/>
  <c r="R3611" i="1"/>
  <c r="R3800" i="1"/>
  <c r="R3460" i="1"/>
  <c r="R3530" i="1"/>
  <c r="R3124" i="1"/>
  <c r="R3801" i="1"/>
  <c r="R2641" i="1"/>
  <c r="R3612" i="1"/>
  <c r="R3657" i="1"/>
  <c r="R3446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4" i="1"/>
  <c r="R2964" i="1"/>
  <c r="R3201" i="1"/>
  <c r="R3353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3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7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8" i="1"/>
  <c r="R1857" i="1"/>
  <c r="R411" i="1"/>
  <c r="R1454" i="1"/>
  <c r="R632" i="1"/>
  <c r="R610" i="1"/>
  <c r="R722" i="1"/>
  <c r="R383" i="1"/>
  <c r="R832" i="1"/>
  <c r="R735" i="1"/>
  <c r="R1009" i="1"/>
  <c r="R124" i="1"/>
  <c r="R795" i="1"/>
  <c r="R1371" i="1"/>
  <c r="R391" i="1"/>
  <c r="R1337" i="1"/>
  <c r="R1754" i="1"/>
  <c r="R1149" i="1"/>
  <c r="R461" i="1"/>
  <c r="R1749" i="1"/>
  <c r="R308" i="1"/>
  <c r="R1131" i="1"/>
  <c r="R2086" i="1"/>
  <c r="R2048" i="1"/>
  <c r="R1455" i="1"/>
  <c r="R1719" i="1"/>
  <c r="R896" i="1"/>
  <c r="R1111" i="1"/>
  <c r="R674" i="1"/>
  <c r="R1607" i="1"/>
  <c r="R1795" i="1"/>
  <c r="R920" i="1"/>
  <c r="R199" i="1"/>
  <c r="R1789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2" i="1"/>
  <c r="R3217" i="1"/>
  <c r="R2217" i="1"/>
  <c r="R3091" i="1"/>
  <c r="R2261" i="1"/>
  <c r="R3267" i="1"/>
  <c r="R3359" i="1"/>
  <c r="R2995" i="1"/>
  <c r="R1576" i="1"/>
  <c r="R598" i="1"/>
  <c r="R2167" i="1"/>
  <c r="R458" i="1"/>
  <c r="R1729" i="1"/>
  <c r="R300" i="1"/>
  <c r="R507" i="1"/>
  <c r="R1019" i="1"/>
  <c r="R245" i="1"/>
  <c r="R1216" i="1"/>
  <c r="R493" i="1"/>
  <c r="R1596" i="1"/>
  <c r="R2013" i="1"/>
  <c r="R1692" i="1"/>
  <c r="R1472" i="1"/>
  <c r="R1105" i="1"/>
  <c r="R1866" i="1"/>
  <c r="R1325" i="1"/>
  <c r="R994" i="1"/>
  <c r="R2090" i="1"/>
  <c r="R441" i="1"/>
  <c r="R1116" i="1"/>
  <c r="R1869" i="1"/>
  <c r="R784" i="1"/>
  <c r="R2157" i="1"/>
  <c r="R1492" i="1"/>
  <c r="R1543" i="1"/>
  <c r="R1482" i="1"/>
  <c r="R2112" i="1"/>
  <c r="R1604" i="1"/>
  <c r="R1496" i="1"/>
  <c r="R1581" i="1"/>
  <c r="R444" i="1"/>
  <c r="R385" i="1"/>
  <c r="R692" i="1"/>
  <c r="R1359" i="1"/>
  <c r="R983" i="1"/>
  <c r="R553" i="1"/>
  <c r="R409" i="1"/>
  <c r="R1247" i="1"/>
  <c r="R583" i="1"/>
  <c r="R2103" i="1"/>
  <c r="R877" i="1"/>
  <c r="R307" i="1"/>
  <c r="R581" i="1"/>
  <c r="R2015" i="1"/>
  <c r="R1847" i="1"/>
  <c r="R1645" i="1"/>
  <c r="R1360" i="1"/>
  <c r="R1579" i="1"/>
  <c r="R1303" i="1"/>
  <c r="R203" i="1"/>
  <c r="R1987" i="1"/>
  <c r="R1820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99" i="1"/>
  <c r="R2162" i="1"/>
  <c r="R862" i="1"/>
  <c r="R416" i="1"/>
  <c r="R635" i="1"/>
  <c r="R1500" i="1"/>
  <c r="R2180" i="1"/>
  <c r="R909" i="1"/>
  <c r="R1632" i="1"/>
  <c r="R220" i="1"/>
  <c r="R2138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2" i="1"/>
  <c r="R3138" i="1"/>
  <c r="R2396" i="1"/>
  <c r="R2974" i="1"/>
  <c r="R3239" i="1"/>
  <c r="R2517" i="1"/>
  <c r="R2317" i="1"/>
  <c r="R3182" i="1"/>
  <c r="R2212" i="1"/>
  <c r="R2312" i="1"/>
  <c r="R3813" i="1"/>
  <c r="R2782" i="1"/>
  <c r="R2727" i="1"/>
  <c r="R2901" i="1"/>
  <c r="R2950" i="1"/>
  <c r="R2314" i="1"/>
  <c r="R2712" i="1"/>
  <c r="R2328" i="1"/>
  <c r="R3020" i="1"/>
  <c r="R2318" i="1"/>
  <c r="R3814" i="1"/>
  <c r="R2982" i="1"/>
  <c r="R2344" i="1"/>
  <c r="R3345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4" i="1"/>
  <c r="R2854" i="1"/>
  <c r="R3320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6" i="1"/>
  <c r="R2399" i="1"/>
  <c r="R3117" i="1"/>
  <c r="R3826" i="1"/>
  <c r="R3156" i="1"/>
  <c r="R3371" i="1"/>
  <c r="R3113" i="1"/>
  <c r="R2557" i="1"/>
  <c r="R3031" i="1"/>
  <c r="R2738" i="1"/>
  <c r="R2722" i="1"/>
  <c r="R2627" i="1"/>
  <c r="R3016" i="1"/>
  <c r="R3070" i="1"/>
  <c r="R3827" i="1"/>
  <c r="R2649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9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7" i="1"/>
  <c r="R2244" i="1"/>
  <c r="R2767" i="1"/>
  <c r="R3041" i="1"/>
  <c r="R1587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6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4" i="1"/>
  <c r="R1266" i="1"/>
  <c r="R1683" i="1"/>
  <c r="R642" i="1"/>
  <c r="R1318" i="1"/>
  <c r="R1084" i="1"/>
  <c r="R1772" i="1"/>
  <c r="R485" i="1"/>
  <c r="R666" i="1"/>
  <c r="R3395" i="1"/>
  <c r="R3829" i="1"/>
  <c r="R3104" i="1"/>
  <c r="R2748" i="1"/>
  <c r="R3529" i="1"/>
  <c r="R3002" i="1"/>
  <c r="R3830" i="1"/>
  <c r="R3561" i="1"/>
  <c r="R3121" i="1"/>
  <c r="R3831" i="1"/>
  <c r="R3832" i="1"/>
  <c r="R3833" i="1"/>
  <c r="R3834" i="1"/>
  <c r="R3185" i="1"/>
  <c r="R3835" i="1"/>
  <c r="R3836" i="1"/>
  <c r="R3837" i="1"/>
  <c r="R3838" i="1"/>
  <c r="R3839" i="1"/>
  <c r="R3840" i="1"/>
  <c r="R3186" i="1"/>
  <c r="R3841" i="1"/>
  <c r="R2200" i="1"/>
  <c r="R3842" i="1"/>
  <c r="R2737" i="1"/>
  <c r="R2992" i="1"/>
  <c r="R2935" i="1"/>
  <c r="R2442" i="1"/>
  <c r="R3477" i="1"/>
  <c r="R2334" i="1"/>
  <c r="R3268" i="1"/>
  <c r="R3843" i="1"/>
  <c r="R3543" i="1"/>
  <c r="R3132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40" i="1"/>
  <c r="R3172" i="1"/>
  <c r="R2613" i="1"/>
  <c r="R2538" i="1"/>
  <c r="R2853" i="1"/>
  <c r="R2544" i="1"/>
  <c r="R3567" i="1"/>
  <c r="R2780" i="1"/>
  <c r="R3321" i="1"/>
  <c r="R3008" i="1"/>
  <c r="R3570" i="1"/>
  <c r="R2844" i="1"/>
  <c r="R3100" i="1"/>
  <c r="R2870" i="1"/>
  <c r="R3473" i="1"/>
  <c r="R2311" i="1"/>
  <c r="R3846" i="1"/>
  <c r="R2976" i="1"/>
  <c r="R3333" i="1"/>
  <c r="R3310" i="1"/>
  <c r="R3574" i="1"/>
  <c r="R2356" i="1"/>
  <c r="R3322" i="1"/>
  <c r="R3465" i="1"/>
  <c r="R3485" i="1"/>
  <c r="R3582" i="1"/>
  <c r="R2754" i="1"/>
  <c r="R3023" i="1"/>
  <c r="R3421" i="1"/>
  <c r="R3847" i="1"/>
  <c r="R3642" i="1"/>
  <c r="R3848" i="1"/>
  <c r="R3427" i="1"/>
  <c r="R3330" i="1"/>
  <c r="R3849" i="1"/>
  <c r="R3316" i="1"/>
  <c r="R3093" i="1"/>
  <c r="R3511" i="1"/>
  <c r="R3500" i="1"/>
  <c r="R3428" i="1"/>
  <c r="R3850" i="1"/>
  <c r="R2605" i="1"/>
  <c r="R3280" i="1"/>
  <c r="R3675" i="1"/>
  <c r="R2862" i="1"/>
  <c r="R2806" i="1"/>
  <c r="R2324" i="1"/>
  <c r="R3370" i="1"/>
  <c r="R3548" i="1"/>
  <c r="R3851" i="1"/>
  <c r="R3852" i="1"/>
  <c r="R3853" i="1"/>
  <c r="R3350" i="1"/>
  <c r="R3854" i="1"/>
  <c r="R3489" i="1"/>
  <c r="R2742" i="1"/>
  <c r="R3855" i="1"/>
  <c r="R3327" i="1"/>
  <c r="R3478" i="1"/>
  <c r="R2707" i="1"/>
  <c r="R3856" i="1"/>
  <c r="R2823" i="1"/>
  <c r="R3287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6" i="1"/>
  <c r="R3461" i="1"/>
  <c r="R3356" i="1"/>
  <c r="R3512" i="1"/>
  <c r="R3862" i="1"/>
  <c r="R3603" i="1"/>
  <c r="R2818" i="1"/>
  <c r="R2977" i="1"/>
  <c r="R3669" i="1"/>
  <c r="R3863" i="1"/>
  <c r="R3661" i="1"/>
  <c r="R2843" i="1"/>
  <c r="R2655" i="1"/>
  <c r="R3655" i="1"/>
  <c r="R2899" i="1"/>
  <c r="R2910" i="1"/>
  <c r="R1503" i="1"/>
  <c r="R1465" i="1"/>
  <c r="R1370" i="1"/>
  <c r="R1566" i="1"/>
  <c r="R381" i="1"/>
  <c r="R1306" i="1"/>
  <c r="R574" i="1"/>
  <c r="R1233" i="1"/>
  <c r="R145" i="1"/>
  <c r="R1591" i="1"/>
  <c r="R119" i="1"/>
  <c r="R572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6" i="1"/>
  <c r="R180" i="1"/>
  <c r="R1910" i="1"/>
  <c r="R655" i="1"/>
  <c r="R1761" i="1"/>
  <c r="R616" i="1"/>
  <c r="R45" i="1"/>
  <c r="R480" i="1"/>
  <c r="R1713" i="1"/>
  <c r="R331" i="1"/>
  <c r="R390" i="1"/>
  <c r="R1605" i="1"/>
  <c r="R1119" i="1"/>
  <c r="R158" i="1"/>
  <c r="R1092" i="1"/>
  <c r="R2784" i="1"/>
  <c r="R2890" i="1"/>
  <c r="R2918" i="1"/>
  <c r="R3864" i="1"/>
  <c r="R2406" i="1"/>
  <c r="R3205" i="1"/>
  <c r="R3865" i="1"/>
  <c r="R3866" i="1"/>
  <c r="R3240" i="1"/>
  <c r="R2659" i="1"/>
  <c r="R3867" i="1"/>
  <c r="R2983" i="1"/>
  <c r="R3868" i="1"/>
  <c r="R3869" i="1"/>
  <c r="R2547" i="1"/>
  <c r="R3870" i="1"/>
  <c r="R2966" i="1"/>
  <c r="R2263" i="1"/>
  <c r="R3307" i="1"/>
  <c r="R2612" i="1"/>
  <c r="R1600" i="1"/>
  <c r="R842" i="1"/>
  <c r="R931" i="1"/>
  <c r="R797" i="1"/>
  <c r="R445" i="1"/>
  <c r="R1541" i="1"/>
  <c r="R259" i="1"/>
  <c r="R1809" i="1"/>
  <c r="R547" i="1"/>
  <c r="R4" i="1"/>
  <c r="R263" i="1"/>
  <c r="R249" i="1"/>
  <c r="R915" i="1"/>
  <c r="R140" i="1"/>
  <c r="R228" i="1"/>
  <c r="R1558" i="1"/>
  <c r="R1035" i="1"/>
  <c r="R1882" i="1"/>
  <c r="R737" i="1"/>
  <c r="R883" i="1"/>
  <c r="R361" i="1"/>
  <c r="R880" i="1"/>
  <c r="R2006" i="1"/>
  <c r="R1808" i="1"/>
  <c r="R941" i="1"/>
  <c r="R1254" i="1"/>
  <c r="R997" i="1"/>
  <c r="R1810" i="1"/>
  <c r="R1428" i="1"/>
  <c r="R1625" i="1"/>
  <c r="R419" i="1"/>
  <c r="R375" i="1"/>
  <c r="R1546" i="1"/>
  <c r="R1416" i="1"/>
  <c r="R420" i="1"/>
  <c r="R1142" i="1"/>
  <c r="R1138" i="1"/>
  <c r="R1148" i="1"/>
  <c r="R776" i="1"/>
  <c r="R232" i="1"/>
  <c r="R1929" i="1"/>
  <c r="R1824" i="1"/>
  <c r="R1274" i="1"/>
  <c r="R194" i="1"/>
  <c r="R2011" i="1"/>
  <c r="R751" i="1"/>
  <c r="R1259" i="1"/>
  <c r="R481" i="1"/>
  <c r="R1187" i="1"/>
  <c r="R1760" i="1"/>
  <c r="R804" i="1"/>
  <c r="R1790" i="1"/>
  <c r="R519" i="1"/>
  <c r="R1211" i="1"/>
  <c r="R1526" i="1"/>
  <c r="R767" i="1"/>
  <c r="R573" i="1"/>
  <c r="R1696" i="1"/>
  <c r="R2108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7" i="1"/>
  <c r="R1751" i="1"/>
  <c r="R98" i="1"/>
  <c r="R756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2" i="1"/>
  <c r="R2194" i="1"/>
  <c r="R893" i="1"/>
  <c r="R2044" i="1"/>
  <c r="R710" i="1"/>
  <c r="R1016" i="1"/>
  <c r="R1152" i="1"/>
  <c r="R1470" i="1"/>
  <c r="R1613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4" i="1"/>
  <c r="R1039" i="1"/>
  <c r="R1744" i="1"/>
  <c r="R798" i="1"/>
  <c r="R1102" i="1"/>
  <c r="R1342" i="1"/>
  <c r="R1030" i="1"/>
  <c r="R1200" i="1"/>
  <c r="R717" i="1"/>
  <c r="R357" i="1"/>
  <c r="R68" i="1"/>
  <c r="R1226" i="1"/>
  <c r="R1720" i="1"/>
  <c r="R3096" i="1"/>
  <c r="R3344" i="1"/>
  <c r="R3487" i="1"/>
  <c r="R3317" i="1"/>
  <c r="R2781" i="1"/>
  <c r="R3874" i="1"/>
  <c r="R3624" i="1"/>
  <c r="R3422" i="1"/>
  <c r="R2884" i="1"/>
  <c r="R2863" i="1"/>
  <c r="R3448" i="1"/>
  <c r="R2540" i="1"/>
  <c r="R3875" i="1"/>
  <c r="R3147" i="1"/>
  <c r="R3449" i="1"/>
  <c r="R2785" i="1"/>
  <c r="R2987" i="1"/>
  <c r="R3505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06" i="1"/>
  <c r="R3246" i="1"/>
  <c r="R2432" i="1"/>
  <c r="R2968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7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3" i="1"/>
  <c r="R3263" i="1"/>
  <c r="R3893" i="1"/>
  <c r="R3038" i="1"/>
  <c r="R3419" i="1"/>
  <c r="R3894" i="1"/>
  <c r="R3024" i="1"/>
  <c r="R3895" i="1"/>
  <c r="R2393" i="1"/>
  <c r="R2753" i="1"/>
  <c r="R3254" i="1"/>
  <c r="R3896" i="1"/>
  <c r="R2739" i="1"/>
  <c r="R3897" i="1"/>
  <c r="R3898" i="1"/>
  <c r="R3662" i="1"/>
  <c r="R3072" i="1"/>
  <c r="R3415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5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4" i="1"/>
  <c r="R3013" i="1"/>
  <c r="R2499" i="1"/>
  <c r="R2903" i="1"/>
  <c r="R2621" i="1"/>
  <c r="R3906" i="1"/>
  <c r="R2309" i="1"/>
  <c r="R3284" i="1"/>
  <c r="R2858" i="1"/>
  <c r="R3017" i="1"/>
  <c r="R2850" i="1"/>
  <c r="R2471" i="1"/>
  <c r="R2633" i="1"/>
  <c r="R3305" i="1"/>
  <c r="R2684" i="1"/>
  <c r="R3222" i="1"/>
  <c r="R3907" i="1"/>
  <c r="R3323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59" i="1"/>
  <c r="R2089" i="1"/>
  <c r="R800" i="1"/>
  <c r="R1973" i="1"/>
  <c r="R1919" i="1"/>
  <c r="R488" i="1"/>
  <c r="R1887" i="1"/>
  <c r="R906" i="1"/>
  <c r="R162" i="1"/>
  <c r="R748" i="1"/>
  <c r="R1190" i="1"/>
  <c r="R1843" i="1"/>
  <c r="R1699" i="1"/>
  <c r="R1021" i="1"/>
  <c r="R1560" i="1"/>
  <c r="R479" i="1"/>
  <c r="R1487" i="1"/>
  <c r="R595" i="1"/>
  <c r="R1060" i="1"/>
  <c r="R818" i="1"/>
  <c r="R1816" i="1"/>
  <c r="R1911" i="1"/>
  <c r="R914" i="1"/>
  <c r="R412" i="1"/>
  <c r="R1898" i="1"/>
  <c r="R930" i="1"/>
  <c r="R1934" i="1"/>
  <c r="R1612" i="1"/>
  <c r="R169" i="1"/>
  <c r="R407" i="1"/>
  <c r="R1825" i="1"/>
  <c r="R2105" i="1"/>
  <c r="R1998" i="1"/>
  <c r="R740" i="1"/>
  <c r="R1621" i="1"/>
  <c r="R1602" i="1"/>
  <c r="R1497" i="1"/>
  <c r="R2154" i="1"/>
  <c r="R349" i="1"/>
  <c r="R1859" i="1"/>
  <c r="R2127" i="1"/>
  <c r="R760" i="1"/>
  <c r="R1213" i="1"/>
  <c r="R1141" i="1"/>
  <c r="R1171" i="1"/>
  <c r="R1518" i="1"/>
  <c r="R741" i="1"/>
  <c r="R1991" i="1"/>
  <c r="R515" i="1"/>
  <c r="R1963" i="1"/>
  <c r="R1976" i="1"/>
  <c r="R322" i="1"/>
  <c r="R861" i="1"/>
  <c r="R505" i="1"/>
  <c r="R2031" i="1"/>
  <c r="R1504" i="1"/>
  <c r="R608" i="1"/>
  <c r="R1073" i="1"/>
  <c r="R22" i="1"/>
  <c r="R1723" i="1"/>
  <c r="R1708" i="1"/>
  <c r="R1290" i="1"/>
  <c r="R794" i="1"/>
  <c r="R872" i="1"/>
  <c r="R380" i="1"/>
  <c r="R705" i="1"/>
  <c r="R1707" i="1"/>
  <c r="R530" i="1"/>
  <c r="R1717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68" i="1"/>
  <c r="R2450" i="1"/>
  <c r="R2374" i="1"/>
  <c r="R2274" i="1"/>
  <c r="R2730" i="1"/>
  <c r="R3562" i="1"/>
  <c r="R2657" i="1"/>
  <c r="R3916" i="1"/>
  <c r="R2515" i="1"/>
  <c r="R3917" i="1"/>
  <c r="R2897" i="1"/>
  <c r="R2441" i="1"/>
  <c r="R3454" i="1"/>
  <c r="R3665" i="1"/>
  <c r="R3179" i="1"/>
  <c r="R2227" i="1"/>
  <c r="R3918" i="1"/>
  <c r="R3919" i="1"/>
  <c r="R2721" i="1"/>
  <c r="R3920" i="1"/>
  <c r="R2873" i="1"/>
  <c r="R3275" i="1"/>
  <c r="R2698" i="1"/>
  <c r="R3921" i="1"/>
  <c r="R3095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8" i="1"/>
  <c r="R3255" i="1"/>
  <c r="R2500" i="1"/>
  <c r="R3360" i="1"/>
  <c r="R3515" i="1"/>
  <c r="R3928" i="1"/>
  <c r="R1140" i="1"/>
  <c r="R1246" i="1"/>
  <c r="R2016" i="1"/>
  <c r="R900" i="1"/>
  <c r="R1022" i="1"/>
  <c r="R459" i="1"/>
  <c r="R1502" i="1"/>
  <c r="R650" i="1"/>
  <c r="R780" i="1"/>
  <c r="R255" i="1"/>
  <c r="R1680" i="1"/>
  <c r="R175" i="1"/>
  <c r="R1289" i="1"/>
  <c r="R1160" i="1"/>
  <c r="R858" i="1"/>
  <c r="R1689" i="1"/>
  <c r="R962" i="1"/>
  <c r="R999" i="1"/>
  <c r="R1388" i="1"/>
  <c r="R366" i="1"/>
  <c r="R418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15" i="1"/>
  <c r="R2869" i="1"/>
  <c r="R2926" i="1"/>
  <c r="R2233" i="1"/>
  <c r="R3130" i="1"/>
  <c r="R2675" i="1"/>
  <c r="R2333" i="1"/>
  <c r="R2482" i="1"/>
  <c r="R2221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0" i="1"/>
  <c r="R3537" i="1"/>
  <c r="R2628" i="1"/>
  <c r="R3930" i="1"/>
  <c r="R2270" i="1"/>
  <c r="R3931" i="1"/>
  <c r="R3057" i="1"/>
  <c r="R2257" i="1"/>
  <c r="R3932" i="1"/>
  <c r="R3052" i="1"/>
  <c r="R2799" i="1"/>
  <c r="R575" i="1"/>
  <c r="R2176" i="1"/>
  <c r="R966" i="1"/>
  <c r="R2079" i="1"/>
  <c r="R1488" i="1"/>
  <c r="R1926" i="1"/>
  <c r="R1980" i="1"/>
  <c r="R2061" i="1"/>
  <c r="R359" i="1"/>
  <c r="R1835" i="1"/>
  <c r="R1670" i="1"/>
  <c r="R506" i="1"/>
  <c r="R172" i="1"/>
  <c r="R913" i="1"/>
  <c r="R1582" i="1"/>
  <c r="R258" i="1"/>
  <c r="R128" i="1"/>
  <c r="R2063" i="1"/>
  <c r="R243" i="1"/>
  <c r="R1239" i="1"/>
  <c r="R1812" i="1"/>
  <c r="R743" i="1"/>
  <c r="R766" i="1"/>
  <c r="R1860" i="1"/>
  <c r="R2155" i="1"/>
  <c r="R546" i="1"/>
  <c r="R823" i="1"/>
  <c r="R1339" i="1"/>
  <c r="R2034" i="1"/>
  <c r="R1838" i="1"/>
  <c r="R2077" i="1"/>
  <c r="R932" i="1"/>
  <c r="R1798" i="1"/>
  <c r="R1768" i="1"/>
  <c r="R426" i="1"/>
  <c r="R1883" i="1"/>
  <c r="R2144" i="1"/>
  <c r="R1248" i="1"/>
  <c r="R615" i="1"/>
  <c r="R591" i="1"/>
  <c r="R3933" i="1"/>
  <c r="R2758" i="1"/>
  <c r="R3357" i="1"/>
  <c r="R2296" i="1"/>
  <c r="R3679" i="1"/>
  <c r="R3318" i="1"/>
  <c r="R3563" i="1"/>
  <c r="R2871" i="1"/>
  <c r="R3934" i="1"/>
  <c r="R2704" i="1"/>
  <c r="R2214" i="1"/>
  <c r="R3166" i="1"/>
  <c r="R3334" i="1"/>
  <c r="R3627" i="1"/>
  <c r="R3312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7" i="1"/>
  <c r="R560" i="1"/>
  <c r="R1575" i="1"/>
  <c r="R1007" i="1"/>
  <c r="R1818" i="1"/>
  <c r="R770" i="1"/>
  <c r="R1733" i="1"/>
  <c r="R491" i="1"/>
  <c r="R594" i="1"/>
  <c r="R1219" i="1"/>
  <c r="R2993" i="1"/>
  <c r="R3149" i="1"/>
  <c r="R2281" i="1"/>
  <c r="R3507" i="1"/>
  <c r="R3462" i="1"/>
  <c r="R2297" i="1"/>
  <c r="R3399" i="1"/>
  <c r="R3088" i="1"/>
  <c r="R2610" i="1"/>
  <c r="R2326" i="1"/>
  <c r="R3604" i="1"/>
  <c r="R2242" i="1"/>
  <c r="R3134" i="1"/>
  <c r="R2736" i="1"/>
  <c r="R3101" i="1"/>
  <c r="R3311" i="1"/>
  <c r="R2256" i="1"/>
  <c r="R3176" i="1"/>
  <c r="R2277" i="1"/>
  <c r="R2295" i="1"/>
  <c r="R556" i="1"/>
  <c r="R971" i="1"/>
  <c r="R196" i="1"/>
  <c r="R1011" i="1"/>
  <c r="R1169" i="1"/>
  <c r="R268" i="1"/>
  <c r="R1646" i="1"/>
  <c r="R1658" i="1"/>
  <c r="R2037" i="1"/>
  <c r="R700" i="1"/>
  <c r="R824" i="1"/>
  <c r="R1361" i="1"/>
  <c r="R330" i="1"/>
  <c r="R775" i="1"/>
  <c r="R1271" i="1"/>
  <c r="R946" i="1"/>
  <c r="R283" i="1"/>
  <c r="R964" i="1"/>
  <c r="R1151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4" i="1"/>
  <c r="R2299" i="1"/>
  <c r="R3349" i="1"/>
  <c r="R3187" i="1"/>
  <c r="R2559" i="1"/>
  <c r="R2787" i="1"/>
  <c r="R3484" i="1"/>
  <c r="R3939" i="1"/>
  <c r="R3940" i="1"/>
  <c r="R2766" i="1"/>
  <c r="R3941" i="1"/>
  <c r="R3942" i="1"/>
  <c r="R2439" i="1"/>
  <c r="R3249" i="1"/>
  <c r="R2639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30" i="1"/>
  <c r="R15" i="1"/>
  <c r="R58" i="1"/>
  <c r="R974" i="1"/>
  <c r="R623" i="1"/>
  <c r="R147" i="1"/>
  <c r="R65" i="1"/>
  <c r="R1003" i="1"/>
  <c r="R1145" i="1"/>
  <c r="R1051" i="1"/>
  <c r="R1273" i="1"/>
  <c r="R778" i="1"/>
  <c r="R1972" i="1"/>
  <c r="R1622" i="1"/>
  <c r="R973" i="1"/>
  <c r="R835" i="1"/>
  <c r="R986" i="1"/>
  <c r="R833" i="1"/>
  <c r="R1879" i="1"/>
  <c r="R1732" i="1"/>
  <c r="R827" i="1"/>
  <c r="R2145" i="1"/>
  <c r="R1822" i="1"/>
  <c r="R2113" i="1"/>
  <c r="R2033" i="1"/>
  <c r="R607" i="1"/>
  <c r="R558" i="1"/>
  <c r="R1054" i="1"/>
  <c r="R567" i="1"/>
  <c r="R475" i="1"/>
  <c r="R652" i="1"/>
  <c r="R181" i="1"/>
  <c r="R1357" i="1"/>
  <c r="R1312" i="1"/>
  <c r="R1341" i="1"/>
  <c r="R1393" i="1"/>
  <c r="R2030" i="1"/>
  <c r="R1395" i="1"/>
  <c r="R2177" i="1"/>
  <c r="R1507" i="1"/>
  <c r="R1519" i="1"/>
  <c r="R210" i="1"/>
  <c r="R1936" i="1"/>
  <c r="R463" i="1"/>
  <c r="R579" i="1"/>
  <c r="R1961" i="1"/>
  <c r="R1941" i="1"/>
  <c r="R3299" i="1"/>
  <c r="R3363" i="1"/>
  <c r="R2713" i="1"/>
  <c r="R2702" i="1"/>
  <c r="R3119" i="1"/>
  <c r="R3560" i="1"/>
  <c r="R2411" i="1"/>
  <c r="R3466" i="1"/>
  <c r="R2654" i="1"/>
  <c r="R3436" i="1"/>
  <c r="R2859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3" i="1"/>
  <c r="R3270" i="1"/>
  <c r="R3061" i="1"/>
  <c r="R3944" i="1"/>
  <c r="R3232" i="1"/>
  <c r="R3409" i="1"/>
  <c r="R3464" i="1"/>
  <c r="R3651" i="1"/>
  <c r="R3236" i="1"/>
  <c r="R3033" i="1"/>
  <c r="R3001" i="1"/>
  <c r="R2419" i="1"/>
  <c r="R2798" i="1"/>
  <c r="R3256" i="1"/>
  <c r="R3218" i="1"/>
  <c r="R968" i="1"/>
  <c r="R1089" i="1"/>
  <c r="R609" i="1"/>
  <c r="R1709" i="1"/>
  <c r="R538" i="1"/>
  <c r="R470" i="1"/>
  <c r="R857" i="1"/>
  <c r="R812" i="1"/>
  <c r="R2191" i="1"/>
  <c r="R299" i="1"/>
  <c r="R1418" i="1"/>
  <c r="R2171" i="1"/>
  <c r="R702" i="1"/>
  <c r="R1674" i="1"/>
  <c r="R187" i="1"/>
  <c r="R720" i="1"/>
  <c r="R2068" i="1"/>
  <c r="R537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3" i="1"/>
  <c r="R1698" i="1"/>
  <c r="R2192" i="1"/>
  <c r="R1829" i="1"/>
  <c r="R446" i="1"/>
  <c r="R1118" i="1"/>
  <c r="R267" i="1"/>
  <c r="R1012" i="1"/>
  <c r="R260" i="1"/>
  <c r="R144" i="1"/>
  <c r="R403" i="1"/>
  <c r="R1450" i="1"/>
  <c r="R1895" i="1"/>
  <c r="R791" i="1"/>
  <c r="R1844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7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2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5" i="1"/>
  <c r="R1570" i="1"/>
  <c r="R328" i="1"/>
  <c r="R1344" i="1"/>
  <c r="R1278" i="1"/>
  <c r="R476" i="1"/>
  <c r="R742" i="1"/>
  <c r="R453" i="1"/>
  <c r="R1990" i="1"/>
  <c r="R1486" i="1"/>
  <c r="R109" i="1"/>
  <c r="R1888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4" i="1"/>
  <c r="R1572" i="1"/>
  <c r="R1578" i="1"/>
  <c r="R822" i="1"/>
  <c r="R1315" i="1"/>
  <c r="R1252" i="1"/>
  <c r="R2329" i="1"/>
  <c r="R2958" i="1"/>
  <c r="R2273" i="1"/>
  <c r="R2508" i="1"/>
  <c r="R2761" i="1"/>
  <c r="R3259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2" i="1"/>
  <c r="R3516" i="1"/>
  <c r="R3947" i="1"/>
  <c r="R3546" i="1"/>
  <c r="R3107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5" i="1"/>
  <c r="R3955" i="1"/>
  <c r="R2414" i="1"/>
  <c r="R3956" i="1"/>
  <c r="R3957" i="1"/>
  <c r="R3958" i="1"/>
  <c r="R2694" i="1"/>
  <c r="R3129" i="1"/>
  <c r="R3413" i="1"/>
  <c r="R3959" i="1"/>
  <c r="R3384" i="1"/>
  <c r="R3960" i="1"/>
  <c r="R2947" i="1"/>
  <c r="R3668" i="1"/>
  <c r="R3568" i="1"/>
  <c r="R3961" i="1"/>
  <c r="R2680" i="1"/>
  <c r="R3962" i="1"/>
  <c r="R3963" i="1"/>
  <c r="R3964" i="1"/>
  <c r="R3366" i="1"/>
  <c r="R3079" i="1"/>
  <c r="R3010" i="1"/>
  <c r="R2891" i="1"/>
  <c r="R3233" i="1"/>
  <c r="R3148" i="1"/>
  <c r="R3965" i="1"/>
  <c r="R3274" i="1"/>
  <c r="R3142" i="1"/>
  <c r="R3458" i="1"/>
  <c r="R3966" i="1"/>
  <c r="R3491" i="1"/>
  <c r="R3967" i="1"/>
  <c r="R3565" i="1"/>
  <c r="R3552" i="1"/>
  <c r="R3968" i="1"/>
  <c r="R3450" i="1"/>
  <c r="R3969" i="1"/>
  <c r="R3970" i="1"/>
  <c r="R3971" i="1"/>
  <c r="R3972" i="1"/>
  <c r="R3261" i="1"/>
  <c r="R3339" i="1"/>
  <c r="R2560" i="1"/>
  <c r="R3973" i="1"/>
  <c r="R2475" i="1"/>
  <c r="R2310" i="1"/>
  <c r="R2451" i="1"/>
  <c r="R3440" i="1"/>
  <c r="R3076" i="1"/>
  <c r="R3974" i="1"/>
  <c r="R3290" i="1"/>
  <c r="R3975" i="1"/>
  <c r="R3224" i="1"/>
  <c r="R2963" i="1"/>
  <c r="R3303" i="1"/>
  <c r="R3600" i="1"/>
  <c r="R3976" i="1"/>
  <c r="R3608" i="1"/>
  <c r="R3977" i="1"/>
  <c r="R2601" i="1"/>
  <c r="R3625" i="1"/>
  <c r="R3451" i="1"/>
  <c r="R3637" i="1"/>
  <c r="R3146" i="1"/>
  <c r="R3596" i="1"/>
  <c r="R3978" i="1"/>
  <c r="R3691" i="1"/>
  <c r="R3684" i="1"/>
  <c r="R3116" i="1"/>
  <c r="R3269" i="1"/>
  <c r="R3687" i="1"/>
  <c r="R3630" i="1"/>
  <c r="R3979" i="1"/>
  <c r="R3486" i="1"/>
  <c r="R3326" i="1"/>
  <c r="R3581" i="1"/>
  <c r="R3980" i="1"/>
  <c r="R3379" i="1"/>
  <c r="R3981" i="1"/>
  <c r="R3441" i="1"/>
  <c r="R1299" i="1"/>
  <c r="R727" i="1"/>
  <c r="R248" i="1"/>
  <c r="R1258" i="1"/>
  <c r="R327" i="1"/>
  <c r="R355" i="1"/>
  <c r="R81" i="1"/>
  <c r="R1329" i="1"/>
  <c r="R1287" i="1"/>
  <c r="R1834" i="1"/>
  <c r="R977" i="1"/>
  <c r="R587" i="1"/>
  <c r="R422" i="1"/>
  <c r="R1949" i="1"/>
  <c r="R295" i="1"/>
  <c r="R298" i="1"/>
  <c r="R1750" i="1"/>
  <c r="R1175" i="1"/>
  <c r="R1755" i="1"/>
  <c r="R1958" i="1"/>
  <c r="R1599" i="1"/>
  <c r="R1150" i="1"/>
  <c r="R952" i="1"/>
  <c r="R1130" i="1"/>
  <c r="R302" i="1"/>
  <c r="R2106" i="1"/>
  <c r="R898" i="1"/>
  <c r="R1349" i="1"/>
  <c r="R1036" i="1"/>
  <c r="R1656" i="1"/>
  <c r="R676" i="1"/>
  <c r="R570" i="1"/>
  <c r="R2110" i="1"/>
  <c r="R2096" i="1"/>
  <c r="R1517" i="1"/>
  <c r="R1490" i="1"/>
  <c r="R337" i="1"/>
  <c r="R687" i="1"/>
  <c r="R592" i="1"/>
  <c r="R2186" i="1"/>
  <c r="R1069" i="1"/>
  <c r="R2072" i="1"/>
  <c r="R1034" i="1"/>
  <c r="R875" i="1"/>
  <c r="R1649" i="1"/>
  <c r="R168" i="1"/>
  <c r="R2082" i="1"/>
  <c r="R1376" i="1"/>
  <c r="R584" i="1"/>
  <c r="R813" i="1"/>
  <c r="R1653" i="1"/>
  <c r="R755" i="1"/>
  <c r="R661" i="1"/>
  <c r="R1918" i="1"/>
  <c r="R686" i="1"/>
  <c r="R2181" i="1"/>
  <c r="R1074" i="1"/>
  <c r="R1451" i="1"/>
  <c r="R247" i="1"/>
  <c r="R1050" i="1"/>
  <c r="R3006" i="1"/>
  <c r="R3535" i="1"/>
  <c r="R3982" i="1"/>
  <c r="R3983" i="1"/>
  <c r="R3984" i="1"/>
  <c r="R3291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31" i="1"/>
  <c r="R401" i="1"/>
  <c r="R1828" i="1"/>
  <c r="R2035" i="1"/>
  <c r="R1063" i="1"/>
  <c r="R1767" i="1"/>
  <c r="R1347" i="1"/>
  <c r="R1557" i="1"/>
  <c r="R2109" i="1"/>
  <c r="R2018" i="1"/>
  <c r="R718" i="1"/>
  <c r="R1153" i="1"/>
  <c r="R1498" i="1"/>
  <c r="R1603" i="1"/>
  <c r="R963" i="1"/>
  <c r="R1191" i="1"/>
  <c r="R1057" i="1"/>
  <c r="R2047" i="1"/>
  <c r="R1636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3" i="1"/>
  <c r="R3994" i="1"/>
  <c r="R3995" i="1"/>
  <c r="R3188" i="1"/>
  <c r="R3996" i="1"/>
  <c r="R3408" i="1"/>
  <c r="R3324" i="1"/>
  <c r="R3039" i="1"/>
  <c r="R3220" i="1"/>
  <c r="R3411" i="1"/>
  <c r="R3997" i="1"/>
  <c r="R3998" i="1"/>
  <c r="R3999" i="1"/>
  <c r="R4000" i="1"/>
  <c r="R4001" i="1"/>
  <c r="R4002" i="1"/>
  <c r="R4003" i="1"/>
  <c r="R3482" i="1"/>
  <c r="R3292" i="1"/>
  <c r="R2691" i="1"/>
  <c r="R3698" i="1"/>
  <c r="R3314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5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5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01" i="1"/>
  <c r="R282" i="1"/>
  <c r="R364" i="1"/>
  <c r="R1815" i="1"/>
  <c r="R369" i="1"/>
  <c r="R1449" i="1"/>
  <c r="R3189" i="1"/>
  <c r="R4007" i="1"/>
  <c r="R2373" i="1"/>
  <c r="R3054" i="1"/>
  <c r="R2695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5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5" i="1"/>
  <c r="R3614" i="1"/>
  <c r="R4008" i="1"/>
  <c r="R4009" i="1"/>
  <c r="R3481" i="1"/>
  <c r="R3685" i="1"/>
  <c r="R2688" i="1"/>
  <c r="R3557" i="1"/>
  <c r="R3264" i="1"/>
  <c r="R3235" i="1"/>
  <c r="R3681" i="1"/>
  <c r="R3329" i="1"/>
  <c r="R2828" i="1"/>
  <c r="R2438" i="1"/>
  <c r="R3385" i="1"/>
  <c r="R4010" i="1"/>
  <c r="R3265" i="1"/>
  <c r="R2284" i="1"/>
  <c r="R2364" i="1"/>
  <c r="R1609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4" i="1"/>
  <c r="R3337" i="1"/>
  <c r="R2408" i="1"/>
  <c r="R4011" i="1"/>
  <c r="R2845" i="1"/>
  <c r="R2486" i="1"/>
  <c r="R2435" i="1"/>
  <c r="R2422" i="1"/>
  <c r="R3168" i="1"/>
  <c r="R3163" i="1"/>
  <c r="R4012" i="1"/>
  <c r="R4013" i="1"/>
  <c r="R2664" i="1"/>
  <c r="R2534" i="1"/>
  <c r="R4014" i="1"/>
  <c r="R2259" i="1"/>
  <c r="R2700" i="1"/>
  <c r="R3279" i="1"/>
  <c r="R2658" i="1"/>
  <c r="R2699" i="1"/>
  <c r="R4015" i="1"/>
  <c r="R3257" i="1"/>
  <c r="R3247" i="1"/>
  <c r="R3423" i="1"/>
  <c r="R3159" i="1"/>
  <c r="R4016" i="1"/>
  <c r="R3059" i="1"/>
  <c r="R3219" i="1"/>
  <c r="R2606" i="1"/>
  <c r="R3414" i="1"/>
  <c r="R2703" i="1"/>
  <c r="R4017" i="1"/>
  <c r="R4018" i="1"/>
  <c r="R3457" i="1"/>
  <c r="R2607" i="1"/>
  <c r="R2971" i="1"/>
  <c r="R2762" i="1"/>
  <c r="R3380" i="1"/>
  <c r="R2448" i="1"/>
  <c r="R3047" i="1"/>
  <c r="R4019" i="1"/>
  <c r="R1473" i="1"/>
  <c r="R854" i="1"/>
  <c r="R1006" i="1"/>
  <c r="R882" i="1"/>
  <c r="R1521" i="1"/>
  <c r="R918" i="1"/>
  <c r="R868" i="1"/>
  <c r="R1727" i="1"/>
  <c r="R1901" i="1"/>
  <c r="R1471" i="1"/>
  <c r="R1726" i="1"/>
  <c r="R1322" i="1"/>
  <c r="R1159" i="1"/>
  <c r="R451" i="1"/>
  <c r="R1556" i="1"/>
  <c r="R976" i="1"/>
  <c r="R1706" i="1"/>
  <c r="R1855" i="1"/>
  <c r="R943" i="1"/>
  <c r="R601" i="1"/>
  <c r="R597" i="1"/>
  <c r="R1802" i="1"/>
  <c r="R678" i="1"/>
  <c r="R989" i="1"/>
  <c r="R1188" i="1"/>
  <c r="R1095" i="1"/>
  <c r="R721" i="1"/>
  <c r="R2054" i="1"/>
  <c r="R1741" i="1"/>
  <c r="R1280" i="1"/>
  <c r="R2043" i="1"/>
  <c r="R1053" i="1"/>
  <c r="R685" i="1"/>
  <c r="R1311" i="1"/>
  <c r="R195" i="1"/>
  <c r="R514" i="1"/>
  <c r="R644" i="1"/>
  <c r="R1419" i="1"/>
  <c r="R1511" i="1"/>
  <c r="R568" i="1"/>
  <c r="R2116" i="1"/>
  <c r="R2099" i="1"/>
  <c r="R769" i="1"/>
  <c r="R934" i="1"/>
  <c r="R1642" i="1"/>
  <c r="R1310" i="1"/>
  <c r="R841" i="1"/>
  <c r="R2024" i="1"/>
  <c r="R1394" i="1"/>
  <c r="R2178" i="1"/>
  <c r="R1154" i="1"/>
  <c r="R998" i="1"/>
  <c r="R1275" i="1"/>
  <c r="R348" i="1"/>
  <c r="R284" i="1"/>
  <c r="R1307" i="1"/>
  <c r="R2148" i="1"/>
  <c r="R840" i="1"/>
  <c r="R1117" i="1"/>
  <c r="R1573" i="1"/>
  <c r="R3190" i="1"/>
  <c r="R4020" i="1"/>
  <c r="R4021" i="1"/>
  <c r="R2835" i="1"/>
  <c r="R2387" i="1"/>
  <c r="R4022" i="1"/>
  <c r="R4023" i="1"/>
  <c r="R3437" i="1"/>
  <c r="R3191" i="1"/>
  <c r="R2915" i="1"/>
  <c r="R4024" i="1"/>
  <c r="R3071" i="1"/>
  <c r="R4025" i="1"/>
  <c r="R2304" i="1"/>
  <c r="R2267" i="1"/>
  <c r="R2872" i="1"/>
  <c r="R2526" i="1"/>
  <c r="R4026" i="1"/>
  <c r="R3084" i="1"/>
  <c r="R2794" i="1"/>
  <c r="R2385" i="1"/>
  <c r="R3340" i="1"/>
  <c r="R3576" i="1"/>
  <c r="R3103" i="1"/>
  <c r="R4027" i="1"/>
  <c r="R3206" i="1"/>
  <c r="R2516" i="1"/>
  <c r="R2302" i="1"/>
  <c r="R3208" i="1"/>
  <c r="R2597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80" i="1"/>
  <c r="R2864" i="1"/>
  <c r="R3470" i="1"/>
  <c r="R4031" i="1"/>
  <c r="R2338" i="1"/>
  <c r="R3173" i="1"/>
  <c r="R2986" i="1"/>
  <c r="R2734" i="1"/>
  <c r="R3319" i="1"/>
  <c r="R4032" i="1"/>
  <c r="R2881" i="1"/>
  <c r="R2507" i="1"/>
  <c r="R2883" i="1"/>
  <c r="R2898" i="1"/>
  <c r="R4033" i="1"/>
  <c r="R2232" i="1"/>
  <c r="R3237" i="1"/>
  <c r="R3626" i="1"/>
  <c r="R3245" i="1"/>
  <c r="R2855" i="1"/>
  <c r="R2548" i="1"/>
  <c r="R2728" i="1"/>
  <c r="R3533" i="1"/>
  <c r="R2985" i="1"/>
  <c r="R3645" i="1"/>
  <c r="R3682" i="1"/>
  <c r="R2347" i="1"/>
  <c r="R2614" i="1"/>
  <c r="R3609" i="1"/>
  <c r="R3676" i="1"/>
  <c r="R2234" i="1"/>
  <c r="R2764" i="1"/>
  <c r="R2487" i="1"/>
  <c r="R2428" i="1"/>
  <c r="R2750" i="1"/>
  <c r="R2433" i="1"/>
  <c r="R656" i="1"/>
  <c r="R2193" i="1"/>
  <c r="R2182" i="1"/>
  <c r="R1652" i="1"/>
  <c r="R1735" i="1"/>
  <c r="R753" i="1"/>
  <c r="R629" i="1"/>
  <c r="R2139" i="1"/>
  <c r="R1777" i="1"/>
  <c r="R1935" i="1"/>
  <c r="R1429" i="1"/>
  <c r="R1484" i="1"/>
  <c r="R1694" i="1"/>
  <c r="R1288" i="1"/>
  <c r="R1940" i="1"/>
  <c r="R673" i="1"/>
  <c r="R593" i="1"/>
  <c r="R1865" i="1"/>
  <c r="R1682" i="1"/>
  <c r="R1348" i="1"/>
  <c r="R3677" i="1"/>
  <c r="R2512" i="1"/>
  <c r="R4034" i="1"/>
  <c r="R3192" i="1"/>
  <c r="R4035" i="1"/>
  <c r="R3508" i="1"/>
  <c r="R2893" i="1"/>
  <c r="R3672" i="1"/>
  <c r="R3011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6" i="1"/>
  <c r="R1040" i="1"/>
  <c r="R1028" i="1"/>
  <c r="R1425" i="1"/>
  <c r="R373" i="1"/>
  <c r="R1424" i="1"/>
  <c r="R2062" i="1"/>
  <c r="R1469" i="1"/>
  <c r="R320" i="1"/>
  <c r="R1786" i="1"/>
  <c r="R2065" i="1"/>
  <c r="R336" i="1"/>
  <c r="R1043" i="1"/>
  <c r="R653" i="1"/>
  <c r="R1856" i="1"/>
  <c r="R1224" i="1"/>
  <c r="R658" i="1"/>
  <c r="R1778" i="1"/>
  <c r="R471" i="1"/>
  <c r="R2026" i="1"/>
  <c r="R810" i="1"/>
  <c r="R1460" i="1"/>
  <c r="R1166" i="1"/>
  <c r="R2128" i="1"/>
  <c r="R312" i="1"/>
  <c r="R2132" i="1"/>
  <c r="R1648" i="1"/>
  <c r="R1538" i="1"/>
  <c r="R2039" i="1"/>
  <c r="R77" i="1"/>
  <c r="R1501" i="1"/>
  <c r="R332" i="1"/>
  <c r="R1610" i="1"/>
  <c r="R1663" i="1"/>
  <c r="R887" i="1"/>
  <c r="R2187" i="1"/>
  <c r="R122" i="1"/>
  <c r="R1263" i="1"/>
  <c r="R1902" i="1"/>
  <c r="R1072" i="1"/>
  <c r="R831" i="1"/>
  <c r="R1309" i="1"/>
  <c r="R304" i="1"/>
  <c r="R1900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1" i="1"/>
  <c r="R1942" i="1"/>
  <c r="R1671" i="1"/>
  <c r="R191" i="1"/>
  <c r="R134" i="1"/>
  <c r="R502" i="1"/>
  <c r="R619" i="1"/>
  <c r="R354" i="1"/>
  <c r="R1201" i="1"/>
  <c r="R1377" i="1"/>
  <c r="R2123" i="1"/>
  <c r="R694" i="1"/>
  <c r="R472" i="1"/>
  <c r="R1080" i="1"/>
  <c r="R1245" i="1"/>
  <c r="R708" i="1"/>
  <c r="R227" i="1"/>
  <c r="R2000" i="1"/>
  <c r="R1249" i="1"/>
  <c r="R1328" i="1"/>
  <c r="R1162" i="1"/>
  <c r="R672" i="1"/>
  <c r="R1185" i="1"/>
  <c r="R1221" i="1"/>
  <c r="R604" i="1"/>
  <c r="R276" i="1"/>
  <c r="R454" i="1"/>
  <c r="R362" i="1"/>
  <c r="R1383" i="1"/>
  <c r="R1430" i="1"/>
  <c r="R2465" i="1"/>
  <c r="R3480" i="1"/>
  <c r="R3354" i="1"/>
  <c r="R4041" i="1"/>
  <c r="R3671" i="1"/>
  <c r="R4042" i="1"/>
  <c r="R4043" i="1"/>
  <c r="R3621" i="1"/>
  <c r="R2967" i="1"/>
  <c r="R3475" i="1"/>
  <c r="R4044" i="1"/>
  <c r="R2224" i="1"/>
  <c r="R2529" i="1"/>
  <c r="R2672" i="1"/>
  <c r="R3571" i="1"/>
  <c r="R2650" i="1"/>
  <c r="R3014" i="1"/>
  <c r="R3540" i="1"/>
  <c r="R2611" i="1"/>
  <c r="R2938" i="1"/>
  <c r="R2238" i="1"/>
  <c r="R3622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2" i="1"/>
  <c r="R3286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8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2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6" i="1"/>
  <c r="R921" i="1"/>
  <c r="R626" i="1"/>
  <c r="R1577" i="1"/>
  <c r="R1920" i="1"/>
  <c r="R2019" i="1"/>
  <c r="R1434" i="1"/>
  <c r="R114" i="1"/>
  <c r="R1067" i="1"/>
  <c r="R280" i="1"/>
  <c r="R1807" i="1"/>
  <c r="R1924" i="1"/>
  <c r="R1023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8" i="1"/>
  <c r="R1666" i="1"/>
  <c r="R1907" i="1"/>
  <c r="R1207" i="1"/>
  <c r="R995" i="1"/>
  <c r="R923" i="1"/>
  <c r="R334" i="1"/>
  <c r="R1020" i="1"/>
  <c r="R865" i="1"/>
  <c r="R1237" i="1"/>
  <c r="R1939" i="1"/>
  <c r="R1235" i="1"/>
  <c r="R1351" i="1"/>
  <c r="R2140" i="1"/>
  <c r="R1763" i="1"/>
  <c r="R949" i="1"/>
  <c r="R2228" i="1"/>
  <c r="R2643" i="1"/>
  <c r="R4052" i="1"/>
  <c r="R2907" i="1"/>
  <c r="R3177" i="1"/>
  <c r="R2656" i="1"/>
  <c r="R4053" i="1"/>
  <c r="R2243" i="1"/>
  <c r="R3551" i="1"/>
  <c r="R2665" i="1"/>
  <c r="R3367" i="1"/>
  <c r="R2258" i="1"/>
  <c r="R3692" i="1"/>
  <c r="R3143" i="1"/>
  <c r="R2253" i="1"/>
  <c r="R2456" i="1"/>
  <c r="R4054" i="1"/>
  <c r="R2933" i="1"/>
  <c r="R4055" i="1"/>
  <c r="R2283" i="1"/>
  <c r="R1624" i="1"/>
  <c r="R874" i="1"/>
  <c r="R730" i="1"/>
  <c r="R866" i="1"/>
  <c r="R712" i="1"/>
  <c r="R2069" i="1"/>
  <c r="R1766" i="1"/>
  <c r="R2027" i="1"/>
  <c r="R2084" i="1"/>
  <c r="R960" i="1"/>
  <c r="R1770" i="1"/>
  <c r="R2070" i="1"/>
  <c r="R1950" i="1"/>
  <c r="R1634" i="1"/>
  <c r="R758" i="1"/>
  <c r="R1212" i="1"/>
  <c r="R1781" i="1"/>
  <c r="R1745" i="1"/>
  <c r="R1564" i="1"/>
  <c r="R754" i="1"/>
  <c r="R1746" i="1"/>
  <c r="R1302" i="1"/>
  <c r="R1194" i="1"/>
  <c r="R379" i="1"/>
  <c r="R624" i="1"/>
  <c r="R889" i="1"/>
  <c r="R2022" i="1"/>
  <c r="R1651" i="1"/>
  <c r="R1989" i="1"/>
  <c r="R1959" i="1"/>
  <c r="R1085" i="1"/>
  <c r="R1437" i="1"/>
  <c r="R1993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7" i="1"/>
  <c r="R368" i="1"/>
  <c r="R622" i="1"/>
  <c r="R1769" i="1"/>
  <c r="R671" i="1"/>
  <c r="R1841" i="1"/>
  <c r="R1821" i="1"/>
  <c r="R643" i="1"/>
  <c r="R424" i="1"/>
  <c r="R1336" i="1"/>
  <c r="R1873" i="1"/>
  <c r="R2042" i="1"/>
  <c r="R937" i="1"/>
  <c r="R1257" i="1"/>
  <c r="R1635" i="1"/>
  <c r="R1014" i="1"/>
  <c r="R1669" i="1"/>
  <c r="R811" i="1"/>
  <c r="R1705" i="1"/>
  <c r="R1513" i="1"/>
  <c r="R1830" i="1"/>
  <c r="R1094" i="1"/>
  <c r="R1811" i="1"/>
  <c r="R2117" i="1"/>
  <c r="R2045" i="1"/>
  <c r="R600" i="1"/>
  <c r="R817" i="1"/>
  <c r="R1027" i="1"/>
  <c r="R150" i="1"/>
  <c r="R345" i="1"/>
  <c r="R905" i="1"/>
  <c r="R1684" i="1"/>
  <c r="R496" i="1"/>
  <c r="R2078" i="1"/>
  <c r="R1814" i="1"/>
  <c r="R955" i="1"/>
  <c r="R564" i="1"/>
  <c r="R590" i="1"/>
  <c r="R1637" i="1"/>
  <c r="R965" i="1"/>
  <c r="R1536" i="1"/>
  <c r="R1784" i="1"/>
  <c r="R316" i="1"/>
  <c r="R1379" i="1"/>
  <c r="R796" i="1"/>
  <c r="R388" i="1"/>
  <c r="R2076" i="1"/>
  <c r="R1195" i="1"/>
  <c r="R2087" i="1"/>
  <c r="R959" i="1"/>
  <c r="R235" i="1"/>
  <c r="R1186" i="1"/>
  <c r="R2075" i="1"/>
  <c r="R1414" i="1"/>
  <c r="R733" i="1"/>
  <c r="R1293" i="1"/>
  <c r="R1927" i="1"/>
  <c r="R1338" i="1"/>
  <c r="R1839" i="1"/>
  <c r="R729" i="1"/>
  <c r="R1823" i="1"/>
  <c r="R1081" i="1"/>
  <c r="R1864" i="1"/>
  <c r="R1885" i="1"/>
  <c r="R474" i="1"/>
  <c r="R939" i="1"/>
  <c r="R1408" i="1"/>
  <c r="R1535" i="1"/>
  <c r="R2102" i="1"/>
  <c r="R1532" i="1"/>
  <c r="R539" i="1"/>
  <c r="R2036" i="1"/>
  <c r="R2183" i="1"/>
  <c r="R1172" i="1"/>
  <c r="R1764" i="1"/>
  <c r="R1551" i="1"/>
  <c r="R544" i="1"/>
  <c r="R2129" i="1"/>
  <c r="R1819" i="1"/>
  <c r="R335" i="1"/>
  <c r="R1849" i="1"/>
  <c r="R647" i="1"/>
  <c r="R1189" i="1"/>
  <c r="R873" i="1"/>
  <c r="R2040" i="1"/>
  <c r="R431" i="1"/>
  <c r="R1545" i="1"/>
  <c r="R1909" i="1"/>
  <c r="R1327" i="1"/>
  <c r="R125" i="1"/>
  <c r="R1792" i="1"/>
  <c r="R711" i="1"/>
  <c r="R1858" i="1"/>
  <c r="R1930" i="1"/>
  <c r="R1673" i="1"/>
  <c r="R1410" i="1"/>
  <c r="R1862" i="1"/>
  <c r="R1046" i="1"/>
  <c r="R221" i="1"/>
  <c r="R1854" i="1"/>
  <c r="R1435" i="1"/>
  <c r="R1588" i="1"/>
  <c r="R215" i="1"/>
  <c r="R892" i="1"/>
  <c r="R1530" i="1"/>
  <c r="R1595" i="1"/>
  <c r="R919" i="1"/>
  <c r="R540" i="1"/>
  <c r="R1628" i="1"/>
  <c r="R2049" i="1"/>
  <c r="R1391" i="1"/>
  <c r="R2158" i="1"/>
  <c r="R2093" i="1"/>
  <c r="R1913" i="1"/>
  <c r="R1319" i="1"/>
  <c r="R1614" i="1"/>
  <c r="R1544" i="1"/>
  <c r="R1756" i="1"/>
  <c r="R1965" i="1"/>
  <c r="R1110" i="1"/>
  <c r="R2094" i="1"/>
  <c r="R2164" i="1"/>
  <c r="R1493" i="1"/>
  <c r="R936" i="1"/>
  <c r="R1601" i="1"/>
  <c r="R1005" i="1"/>
  <c r="R1740" i="1"/>
  <c r="R213" i="1"/>
  <c r="R2175" i="1"/>
  <c r="R1445" i="1"/>
  <c r="R510" i="1"/>
  <c r="R291" i="1"/>
  <c r="R1552" i="1"/>
  <c r="R1097" i="1"/>
  <c r="R1133" i="1"/>
  <c r="R1608" i="1"/>
  <c r="R2017" i="1"/>
  <c r="R1800" i="1"/>
  <c r="R1197" i="1"/>
  <c r="R2159" i="1"/>
  <c r="R805" i="1"/>
  <c r="R548" i="1"/>
  <c r="R2038" i="1"/>
  <c r="R1354" i="1"/>
  <c r="R234" i="1"/>
  <c r="R777" i="1"/>
  <c r="R1264" i="1"/>
  <c r="R1620" i="1"/>
  <c r="R2136" i="1"/>
  <c r="R646" i="1"/>
  <c r="R1626" i="1"/>
  <c r="R2184" i="1"/>
  <c r="R871" i="1"/>
  <c r="R2098" i="1"/>
  <c r="R1943" i="1"/>
  <c r="R1392" i="1"/>
  <c r="R545" i="1"/>
  <c r="R1904" i="1"/>
  <c r="R1231" i="1"/>
  <c r="R527" i="1"/>
  <c r="R1617" i="1"/>
  <c r="R1675" i="1"/>
  <c r="R1283" i="1"/>
  <c r="R2124" i="1"/>
  <c r="R1695" i="1"/>
  <c r="R648" i="1"/>
  <c r="R1260" i="1"/>
  <c r="R2149" i="1"/>
  <c r="R1204" i="1"/>
  <c r="R2046" i="1"/>
  <c r="R1456" i="1"/>
  <c r="R1098" i="1"/>
  <c r="R1438" i="1"/>
  <c r="R1928" i="1"/>
  <c r="R1561" i="1"/>
  <c r="R578" i="1"/>
  <c r="R1477" i="1"/>
  <c r="R1715" i="1"/>
  <c r="R2188" i="1"/>
  <c r="R286" i="1"/>
  <c r="R146" i="1"/>
  <c r="R2121" i="1"/>
  <c r="R1282" i="1"/>
  <c r="R1304" i="1"/>
  <c r="R1198" i="1"/>
  <c r="R344" i="1"/>
  <c r="R442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68" i="1"/>
  <c r="R698" i="1"/>
  <c r="R1923" i="1"/>
  <c r="R808" i="1"/>
  <c r="R1049" i="1"/>
  <c r="R450" i="1"/>
  <c r="R224" i="1"/>
  <c r="R1779" i="1"/>
  <c r="R2119" i="1"/>
  <c r="R1925" i="1"/>
  <c r="R1052" i="1"/>
  <c r="R1586" i="1"/>
  <c r="R980" i="1"/>
  <c r="R1070" i="1"/>
  <c r="R679" i="1"/>
  <c r="R508" i="1"/>
  <c r="R888" i="1"/>
  <c r="R542" i="1"/>
  <c r="R387" i="1"/>
  <c r="R1017" i="1"/>
  <c r="R1988" i="1"/>
  <c r="R414" i="1"/>
  <c r="R682" i="1"/>
  <c r="R819" i="1"/>
  <c r="R1076" i="1"/>
  <c r="R689" i="1"/>
  <c r="R392" i="1"/>
  <c r="R1474" i="1"/>
  <c r="R2125" i="1"/>
  <c r="R2172" i="1"/>
  <c r="R1362" i="1"/>
  <c r="R761" i="1"/>
  <c r="R1250" i="1"/>
  <c r="R1737" i="1"/>
  <c r="R1461" i="1"/>
  <c r="R1405" i="1"/>
  <c r="R1977" i="1"/>
  <c r="R1467" i="1"/>
  <c r="R1323" i="1"/>
  <c r="R2189" i="1"/>
  <c r="R1606" i="1"/>
  <c r="R1842" i="1"/>
  <c r="R1547" i="1"/>
  <c r="R305" i="1"/>
  <c r="R1402" i="1"/>
  <c r="R1995" i="1"/>
  <c r="R1894" i="1"/>
  <c r="R2160" i="1"/>
  <c r="R903" i="1"/>
  <c r="R1192" i="1"/>
  <c r="R1702" i="1"/>
  <c r="R2179" i="1"/>
  <c r="R2173" i="1"/>
  <c r="R1182" i="1"/>
  <c r="R1867" i="1"/>
  <c r="R1962" i="1"/>
  <c r="R351" i="1"/>
  <c r="R2118" i="1"/>
  <c r="R1038" i="1"/>
  <c r="R1831" i="1"/>
  <c r="R1431" i="1"/>
  <c r="R1788" i="1"/>
  <c r="R935" i="1"/>
  <c r="R1903" i="1"/>
  <c r="R612" i="1"/>
  <c r="R2146" i="1"/>
  <c r="R675" i="1"/>
  <c r="R884" i="1"/>
  <c r="R714" i="1"/>
  <c r="R404" i="1"/>
  <c r="R1657" i="1"/>
  <c r="R432" i="1"/>
  <c r="R301" i="1"/>
  <c r="R662" i="1"/>
  <c r="R869" i="1"/>
  <c r="R788" i="1"/>
  <c r="R1495" i="1"/>
  <c r="R1759" i="1"/>
  <c r="R1524" i="1"/>
  <c r="R2141" i="1"/>
  <c r="R2021" i="1"/>
  <c r="R1752" i="1"/>
  <c r="R1008" i="1"/>
  <c r="R1796" i="1"/>
  <c r="R1787" i="1"/>
  <c r="R1512" i="1"/>
  <c r="R1803" i="1"/>
  <c r="R2150" i="1"/>
  <c r="R1407" i="1"/>
  <c r="R1048" i="1"/>
  <c r="R2169" i="1"/>
  <c r="R2010" i="1"/>
  <c r="R2088" i="1"/>
  <c r="R498" i="1"/>
  <c r="R1629" i="1"/>
  <c r="R1268" i="1"/>
  <c r="R1739" i="1"/>
  <c r="R455" i="1"/>
  <c r="R1462" i="1"/>
  <c r="R2002" i="1"/>
  <c r="R633" i="1"/>
  <c r="R1514" i="1"/>
  <c r="R1244" i="1"/>
  <c r="R1135" i="1"/>
  <c r="R2005" i="1"/>
  <c r="R1013" i="1"/>
  <c r="R801" i="1"/>
  <c r="R2185" i="1"/>
  <c r="R1691" i="1"/>
  <c r="R1417" i="1"/>
  <c r="R1872" i="1"/>
  <c r="R2195" i="1"/>
  <c r="R645" i="1"/>
  <c r="R2091" i="1"/>
  <c r="R2170" i="1"/>
  <c r="R1029" i="1"/>
  <c r="R2111" i="1"/>
  <c r="R148" i="1"/>
  <c r="R1265" i="1"/>
  <c r="R975" i="1"/>
  <c r="R881" i="1"/>
  <c r="R1215" i="1"/>
  <c r="R709" i="1"/>
  <c r="R2003" i="1"/>
  <c r="R688" i="1"/>
  <c r="R2081" i="1"/>
  <c r="R319" i="1"/>
  <c r="R693" i="1"/>
  <c r="R1157" i="1"/>
  <c r="R728" i="1"/>
  <c r="R897" i="1"/>
  <c r="R1313" i="1"/>
  <c r="R1716" i="1"/>
  <c r="R1180" i="1"/>
  <c r="R252" i="1"/>
  <c r="R649" i="1"/>
  <c r="R1550" i="1"/>
  <c r="R2083" i="1"/>
  <c r="R342" i="1"/>
  <c r="R1071" i="1"/>
  <c r="R292" i="1"/>
  <c r="R639" i="1"/>
  <c r="R1464" i="1"/>
  <c r="R2133" i="1"/>
  <c r="R434" i="1"/>
  <c r="R374" i="1"/>
  <c r="R566" i="1"/>
  <c r="R492" i="1"/>
  <c r="R2151" i="1"/>
  <c r="R1954" i="1"/>
  <c r="R1367" i="1"/>
  <c r="R759" i="1"/>
  <c r="R886" i="1"/>
  <c r="R1921" i="1"/>
  <c r="R1061" i="1"/>
  <c r="R1480" i="1"/>
  <c r="R1199" i="1"/>
  <c r="R2074" i="1"/>
  <c r="R850" i="1"/>
  <c r="R1505" i="1"/>
  <c r="R1701" i="1"/>
  <c r="R1806" i="1"/>
  <c r="R2126" i="1"/>
  <c r="R4056" i="1"/>
  <c r="R3703" i="1"/>
  <c r="R3591" i="1"/>
  <c r="R2262" i="1"/>
  <c r="R2522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7" i="1"/>
  <c r="R2023" i="1"/>
  <c r="R1585" i="1"/>
  <c r="R2161" i="1"/>
  <c r="R1583" i="1"/>
  <c r="R185" i="1"/>
  <c r="R1997" i="1"/>
  <c r="R321" i="1"/>
  <c r="R950" i="1"/>
  <c r="R1441" i="1"/>
  <c r="R1144" i="1"/>
  <c r="R1979" i="1"/>
  <c r="R1782" i="1"/>
  <c r="R2147" i="1"/>
  <c r="R1134" i="1"/>
  <c r="R1852" i="1"/>
  <c r="R1584" i="1"/>
  <c r="R1218" i="1"/>
  <c r="R982" i="1"/>
  <c r="R2114" i="1"/>
  <c r="R1655" i="1"/>
  <c r="R1627" i="1"/>
  <c r="R543" i="1"/>
  <c r="R1210" i="1"/>
  <c r="R1945" i="1"/>
  <c r="R1837" i="1"/>
  <c r="R1041" i="1"/>
  <c r="R2122" i="1"/>
  <c r="R528" i="1"/>
  <c r="R660" i="1"/>
  <c r="R1679" i="1"/>
  <c r="R1725" i="1"/>
  <c r="R1179" i="1"/>
  <c r="R1075" i="1"/>
  <c r="R1100" i="1"/>
  <c r="R531" i="1"/>
  <c r="R1139" i="1"/>
  <c r="R533" i="1"/>
  <c r="R1448" i="1"/>
  <c r="R1851" i="1"/>
  <c r="R2053" i="1"/>
  <c r="R1223" i="1"/>
  <c r="R904" i="1"/>
  <c r="R851" i="1"/>
  <c r="R677" i="1"/>
  <c r="R723" i="1"/>
  <c r="R654" i="1"/>
  <c r="R1330" i="1"/>
  <c r="R2066" i="1"/>
  <c r="R417" i="1"/>
  <c r="R1291" i="1"/>
  <c r="R1161" i="1"/>
  <c r="R1956" i="1"/>
  <c r="R820" i="1"/>
  <c r="R2032" i="1"/>
  <c r="R1225" i="1"/>
  <c r="R781" i="1"/>
  <c r="R562" i="1"/>
  <c r="R1631" i="1"/>
  <c r="R815" i="1"/>
  <c r="R285" i="1"/>
  <c r="R137" i="1"/>
  <c r="R1276" i="1"/>
  <c r="R520" i="1"/>
  <c r="R1026" i="1"/>
  <c r="R429" i="1"/>
  <c r="R1845" i="1"/>
  <c r="R1743" i="1"/>
  <c r="R1721" i="1"/>
  <c r="R408" i="1"/>
  <c r="R1964" i="1"/>
  <c r="R198" i="1"/>
  <c r="R236" i="1"/>
  <c r="R1537" i="1"/>
  <c r="R1955" i="1"/>
  <c r="R1126" i="1"/>
  <c r="R1780" i="1"/>
  <c r="R1722" i="1"/>
  <c r="R701" i="1"/>
  <c r="R113" i="1"/>
  <c r="R1960" i="1"/>
  <c r="R2731" i="1"/>
  <c r="R2779" i="1"/>
  <c r="R2715" i="1"/>
  <c r="R2673" i="1"/>
  <c r="R2586" i="1"/>
  <c r="R4060" i="1"/>
  <c r="R2416" i="1"/>
  <c r="R2626" i="1"/>
  <c r="R3282" i="1"/>
  <c r="R2494" i="1"/>
  <c r="R2543" i="1"/>
  <c r="R2518" i="1"/>
  <c r="R2545" i="1"/>
  <c r="R4061" i="1"/>
  <c r="R3060" i="1"/>
  <c r="R4062" i="1"/>
  <c r="R4063" i="1"/>
  <c r="R2716" i="1"/>
  <c r="R3027" i="1"/>
  <c r="R3193" i="1"/>
  <c r="R1623" i="1"/>
  <c r="R1499" i="1"/>
  <c r="R2012" i="1"/>
  <c r="R605" i="1"/>
  <c r="R1062" i="1"/>
  <c r="R1641" i="1"/>
  <c r="R853" i="1"/>
  <c r="R651" i="1"/>
  <c r="R1908" i="1"/>
  <c r="R1262" i="1"/>
  <c r="R1747" i="1"/>
  <c r="R1170" i="1"/>
  <c r="R1916" i="1"/>
  <c r="R2196" i="1"/>
  <c r="R1412" i="1"/>
  <c r="R2104" i="1"/>
  <c r="R2134" i="1"/>
  <c r="R1047" i="1"/>
  <c r="R1704" i="1"/>
  <c r="R940" i="1"/>
  <c r="R1317" i="1"/>
  <c r="R2165" i="1"/>
  <c r="R2152" i="1"/>
  <c r="R477" i="1"/>
  <c r="R1173" i="1"/>
  <c r="R1281" i="1"/>
  <c r="R2137" i="1"/>
  <c r="R2050" i="1"/>
  <c r="R1375" i="1"/>
  <c r="R504" i="1"/>
  <c r="R1489" i="1"/>
  <c r="R1589" i="1"/>
  <c r="R852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4" i="1"/>
  <c r="R3094" i="1"/>
  <c r="R3673" i="1"/>
  <c r="R2201" i="1"/>
  <c r="R3111" i="1"/>
  <c r="R2908" i="1"/>
  <c r="R2909" i="1"/>
  <c r="R2749" i="1"/>
  <c r="R4066" i="1"/>
  <c r="R2527" i="1"/>
  <c r="R4067" i="1"/>
  <c r="R3688" i="1"/>
  <c r="R3544" i="1"/>
  <c r="R2400" i="1"/>
  <c r="R2142" i="1"/>
  <c r="R1884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27" i="1"/>
  <c r="R1294" i="1"/>
  <c r="R1466" i="1"/>
  <c r="R878" i="1"/>
  <c r="R438" i="1"/>
  <c r="R2130" i="1"/>
  <c r="R2058" i="1"/>
  <c r="R211" i="1"/>
  <c r="R1420" i="1"/>
  <c r="R1525" i="1"/>
  <c r="R942" i="1"/>
  <c r="R1234" i="1"/>
  <c r="R384" i="1"/>
  <c r="R1082" i="1"/>
  <c r="R1773" i="1"/>
  <c r="R1951" i="1"/>
  <c r="R1886" i="1"/>
  <c r="R7" i="1"/>
  <c r="R2743" i="1"/>
  <c r="R2484" i="1"/>
  <c r="R2498" i="1"/>
  <c r="R2306" i="1"/>
  <c r="R3049" i="1"/>
  <c r="R2991" i="1"/>
  <c r="R2572" i="1"/>
  <c r="R2569" i="1"/>
  <c r="R2786" i="1"/>
  <c r="R2921" i="1"/>
  <c r="R2366" i="1"/>
  <c r="R3442" i="1"/>
  <c r="R3599" i="1"/>
  <c r="R2570" i="1"/>
  <c r="R3015" i="1"/>
  <c r="R3615" i="1"/>
  <c r="R2846" i="1"/>
  <c r="R3065" i="1"/>
  <c r="R3578" i="1"/>
  <c r="R2549" i="1"/>
  <c r="R2865" i="1"/>
  <c r="R3638" i="1"/>
  <c r="R4068" i="1"/>
  <c r="R3150" i="1"/>
  <c r="R2431" i="1"/>
  <c r="R3306" i="1"/>
  <c r="R2638" i="1"/>
  <c r="R3452" i="1"/>
  <c r="R2931" i="1"/>
  <c r="R2596" i="1"/>
  <c r="R2999" i="1"/>
  <c r="R4069" i="1"/>
  <c r="R4070" i="1"/>
  <c r="R4071" i="1"/>
  <c r="R4072" i="1"/>
  <c r="R2255" i="1"/>
  <c r="R2868" i="1"/>
  <c r="R3556" i="1"/>
  <c r="R4073" i="1"/>
  <c r="R2631" i="1"/>
  <c r="R2866" i="1"/>
  <c r="R4074" i="1"/>
  <c r="R4075" i="1"/>
  <c r="R4076" i="1"/>
  <c r="R4077" i="1"/>
  <c r="R4078" i="1"/>
  <c r="R3083" i="1"/>
  <c r="R2429" i="1"/>
  <c r="R3109" i="1"/>
  <c r="R2561" i="1"/>
  <c r="R2379" i="1"/>
  <c r="R4079" i="1"/>
  <c r="R2492" i="1"/>
  <c r="R2930" i="1"/>
  <c r="R2867" i="1"/>
  <c r="R2690" i="1"/>
  <c r="R2554" i="1"/>
  <c r="R2378" i="1"/>
  <c r="R3144" i="1"/>
  <c r="R2841" i="1"/>
  <c r="R3226" i="1"/>
  <c r="R2271" i="1"/>
  <c r="R4080" i="1"/>
  <c r="R3595" i="1"/>
  <c r="R2661" i="1"/>
  <c r="R2223" i="1"/>
  <c r="R2590" i="1"/>
  <c r="R2744" i="1"/>
  <c r="R3426" i="1"/>
  <c r="R2962" i="1"/>
  <c r="R2343" i="1"/>
  <c r="R3663" i="1"/>
  <c r="R2710" i="1"/>
  <c r="R2351" i="1"/>
  <c r="R3381" i="1"/>
  <c r="R4081" i="1"/>
  <c r="R3397" i="1"/>
  <c r="R3438" i="1"/>
  <c r="R3080" i="1"/>
  <c r="R2842" i="1"/>
  <c r="R4082" i="1"/>
  <c r="R2757" i="1"/>
  <c r="R2647" i="1"/>
  <c r="R2591" i="1"/>
  <c r="R2714" i="1"/>
  <c r="R3393" i="1"/>
  <c r="R3183" i="1"/>
  <c r="R2632" i="1"/>
  <c r="R3035" i="1"/>
  <c r="R4083" i="1"/>
  <c r="R4084" i="1"/>
  <c r="R3654" i="1"/>
  <c r="R2578" i="1"/>
  <c r="R2677" i="1"/>
  <c r="R2293" i="1"/>
  <c r="R4085" i="1"/>
  <c r="R2202" i="1"/>
  <c r="R2644" i="1"/>
  <c r="R3519" i="1"/>
  <c r="R3430" i="1"/>
  <c r="R3204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2" i="1"/>
  <c r="R2459" i="1"/>
  <c r="R3106" i="1"/>
  <c r="R3346" i="1"/>
  <c r="R2953" i="1"/>
  <c r="R4092" i="1"/>
  <c r="R2810" i="1"/>
  <c r="R2608" i="1"/>
  <c r="R3293" i="1"/>
  <c r="R2462" i="1"/>
  <c r="R2692" i="1"/>
  <c r="R2775" i="1"/>
  <c r="R3538" i="1"/>
  <c r="R3199" i="1"/>
  <c r="R2502" i="1"/>
  <c r="R2209" i="1"/>
  <c r="R2384" i="1"/>
  <c r="R4093" i="1"/>
  <c r="R2275" i="1"/>
  <c r="R3114" i="1"/>
  <c r="R2689" i="1"/>
  <c r="R3078" i="1"/>
  <c r="R2542" i="1"/>
  <c r="R2905" i="1"/>
  <c r="R2520" i="1"/>
  <c r="R2361" i="1"/>
  <c r="R2808" i="1"/>
  <c r="R2381" i="1"/>
  <c r="R2720" i="1"/>
  <c r="R2340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39" i="1"/>
  <c r="R3077" i="1"/>
  <c r="R2708" i="1"/>
  <c r="R3453" i="1"/>
  <c r="R3131" i="1"/>
  <c r="R3664" i="1"/>
  <c r="R3418" i="1"/>
  <c r="R2815" i="1"/>
  <c r="R2916" i="1"/>
  <c r="R2461" i="1"/>
  <c r="R2768" i="1"/>
  <c r="R4096" i="1"/>
  <c r="R3139" i="1"/>
  <c r="R4097" i="1"/>
  <c r="R3632" i="1"/>
  <c r="R2615" i="1"/>
  <c r="R3174" i="1"/>
  <c r="R2745" i="1"/>
  <c r="R3227" i="1"/>
  <c r="R2564" i="1"/>
  <c r="R3225" i="1"/>
  <c r="R2218" i="1"/>
  <c r="R4098" i="1"/>
  <c r="R3145" i="1"/>
  <c r="R2856" i="1"/>
  <c r="R4099" i="1"/>
  <c r="R2783" i="1"/>
  <c r="R2420" i="1"/>
  <c r="R4100" i="1"/>
  <c r="R2574" i="1"/>
  <c r="R4101" i="1"/>
  <c r="R2790" i="1"/>
  <c r="R2446" i="1"/>
  <c r="R3108" i="1"/>
  <c r="R2345" i="1"/>
  <c r="R2279" i="1"/>
  <c r="R2668" i="1"/>
  <c r="R2646" i="1"/>
  <c r="R2236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09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58" i="1"/>
  <c r="R3170" i="1"/>
  <c r="R2434" i="1"/>
  <c r="R2412" i="1"/>
  <c r="R4107" i="1"/>
  <c r="R2740" i="1"/>
  <c r="R4108" i="1"/>
  <c r="R3472" i="1"/>
  <c r="R4109" i="1"/>
  <c r="R2579" i="1"/>
  <c r="R3062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7" i="1"/>
  <c r="R4111" i="1"/>
  <c r="R4112" i="1"/>
  <c r="R3162" i="1"/>
  <c r="R4113" i="1"/>
  <c r="R4114" i="1"/>
  <c r="R2426" i="1"/>
  <c r="R2711" i="1"/>
  <c r="R2495" i="1"/>
  <c r="R2788" i="1"/>
  <c r="R2215" i="1"/>
  <c r="R3055" i="1"/>
  <c r="R3067" i="1"/>
  <c r="R4115" i="1"/>
  <c r="R2413" i="1"/>
  <c r="R2960" i="1"/>
  <c r="R3579" i="1"/>
  <c r="R3439" i="1"/>
  <c r="Q509" i="1"/>
  <c r="Q1494" i="1"/>
  <c r="Q1594" i="1"/>
  <c r="Q789" i="1"/>
  <c r="Q1196" i="1"/>
  <c r="Q1397" i="1"/>
  <c r="Q1893" i="1"/>
  <c r="Q2085" i="1"/>
  <c r="Q724" i="1"/>
  <c r="Q2001" i="1"/>
  <c r="Q829" i="1"/>
  <c r="Q367" i="1"/>
  <c r="Q386" i="1"/>
  <c r="Q1932" i="1"/>
  <c r="Q1387" i="1"/>
  <c r="Q2055" i="1"/>
  <c r="Q1978" i="1"/>
  <c r="Q1403" i="1"/>
  <c r="Q486" i="1"/>
  <c r="Q2056" i="1"/>
  <c r="Q1228" i="1"/>
  <c r="Q926" i="1"/>
  <c r="Q899" i="1"/>
  <c r="Q1243" i="1"/>
  <c r="Q596" i="1"/>
  <c r="Q415" i="1"/>
  <c r="Q1108" i="1"/>
  <c r="Q2029" i="1"/>
  <c r="Q782" i="1"/>
  <c r="Q1878" i="1"/>
  <c r="Q2197" i="1"/>
  <c r="Q2052" i="1"/>
  <c r="Q1774" i="1"/>
  <c r="Q634" i="1"/>
  <c r="Q360" i="1"/>
  <c r="Q511" i="1"/>
  <c r="Q293" i="1"/>
  <c r="Q1183" i="1"/>
  <c r="Q628" i="1"/>
  <c r="Q1868" i="1"/>
  <c r="Q2153" i="1"/>
  <c r="Q512" i="1"/>
  <c r="Q127" i="1"/>
  <c r="Q2163" i="1"/>
  <c r="Q848" i="1"/>
  <c r="Q1563" i="1"/>
  <c r="Q1321" i="1"/>
  <c r="Q1295" i="1"/>
  <c r="Q2100" i="1"/>
  <c r="Q2143" i="1"/>
  <c r="Q670" i="1"/>
  <c r="Q954" i="1"/>
  <c r="Q1205" i="1"/>
  <c r="Q1922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3" i="1"/>
  <c r="Q696" i="1"/>
  <c r="Q1137" i="1"/>
  <c r="Q695" i="1"/>
  <c r="Q771" i="1"/>
  <c r="Q1270" i="1"/>
  <c r="Q2156" i="1"/>
  <c r="Q1065" i="1"/>
  <c r="Q978" i="1"/>
  <c r="Q433" i="1"/>
  <c r="Q91" i="1"/>
  <c r="Q9" i="1"/>
  <c r="Q699" i="1"/>
  <c r="Q1345" i="1"/>
  <c r="Q265" i="1"/>
  <c r="Q2092" i="1"/>
  <c r="Q1728" i="1"/>
  <c r="Q2190" i="1"/>
  <c r="Q736" i="1"/>
  <c r="Q1399" i="1"/>
  <c r="Q1529" i="1"/>
  <c r="Q1685" i="1"/>
  <c r="Q985" i="1"/>
  <c r="Q2020" i="1"/>
  <c r="Q849" i="1"/>
  <c r="Q1479" i="1"/>
  <c r="Q1158" i="1"/>
  <c r="Q1580" i="1"/>
  <c r="Q620" i="1"/>
  <c r="Q1000" i="1"/>
  <c r="Q1411" i="1"/>
  <c r="Q1409" i="1"/>
  <c r="Q1422" i="1"/>
  <c r="Q2135" i="1"/>
  <c r="Q2115" i="1"/>
  <c r="Q683" i="1"/>
  <c r="Q1481" i="1"/>
  <c r="Q856" i="1"/>
  <c r="Q1332" i="1"/>
  <c r="Q1999" i="1"/>
  <c r="Q1731" i="1"/>
  <c r="Q190" i="1"/>
  <c r="Q217" i="1"/>
  <c r="Q630" i="1"/>
  <c r="Q423" i="1"/>
  <c r="Q1574" i="1"/>
  <c r="Q522" i="1"/>
  <c r="Q1643" i="1"/>
  <c r="Q523" i="1"/>
  <c r="Q1037" i="1"/>
  <c r="Q2004" i="1"/>
  <c r="Q1056" i="1"/>
  <c r="Q1533" i="1"/>
  <c r="Q3631" i="1"/>
  <c r="Q3586" i="1"/>
  <c r="Q3706" i="1"/>
  <c r="Q3403" i="1"/>
  <c r="Q3707" i="1"/>
  <c r="Q2616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9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8" i="1"/>
  <c r="Q3666" i="1"/>
  <c r="Q2847" i="1"/>
  <c r="Q3406" i="1"/>
  <c r="Q3718" i="1"/>
  <c r="Q3689" i="1"/>
  <c r="Q3719" i="1"/>
  <c r="Q3648" i="1"/>
  <c r="Q2582" i="1"/>
  <c r="Q3720" i="1"/>
  <c r="Q3308" i="1"/>
  <c r="Q3721" i="1"/>
  <c r="Q2237" i="1"/>
  <c r="Q3647" i="1"/>
  <c r="Q2906" i="1"/>
  <c r="Q2478" i="1"/>
  <c r="Q2949" i="1"/>
  <c r="Q3690" i="1"/>
  <c r="Q3722" i="1"/>
  <c r="Q3723" i="1"/>
  <c r="Q3724" i="1"/>
  <c r="Q2805" i="1"/>
  <c r="Q3725" i="1"/>
  <c r="Q2319" i="1"/>
  <c r="Q3726" i="1"/>
  <c r="Q2521" i="1"/>
  <c r="Q2375" i="1"/>
  <c r="Q2503" i="1"/>
  <c r="Q3727" i="1"/>
  <c r="Q2354" i="1"/>
  <c r="Q2934" i="1"/>
  <c r="Q2833" i="1"/>
  <c r="Q3728" i="1"/>
  <c r="Q2575" i="1"/>
  <c r="Q3729" i="1"/>
  <c r="Q3542" i="1"/>
  <c r="Q3348" i="1"/>
  <c r="Q2857" i="1"/>
  <c r="Q3693" i="1"/>
  <c r="Q3730" i="1"/>
  <c r="Q3493" i="1"/>
  <c r="Q3731" i="1"/>
  <c r="Q2303" i="1"/>
  <c r="Q2701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2" i="1"/>
  <c r="Q3656" i="1"/>
  <c r="Q3424" i="1"/>
  <c r="Q2252" i="1"/>
  <c r="Q2651" i="1"/>
  <c r="Q3063" i="1"/>
  <c r="Q2551" i="1"/>
  <c r="Q3258" i="1"/>
  <c r="Q3737" i="1"/>
  <c r="Q2634" i="1"/>
  <c r="Q3738" i="1"/>
  <c r="Q3739" i="1"/>
  <c r="Q3740" i="1"/>
  <c r="Q3213" i="1"/>
  <c r="Q3741" i="1"/>
  <c r="Q3742" i="1"/>
  <c r="Q3743" i="1"/>
  <c r="Q3355" i="1"/>
  <c r="Q3744" i="1"/>
  <c r="Q2984" i="1"/>
  <c r="Q3745" i="1"/>
  <c r="Q2316" i="1"/>
  <c r="Q3746" i="1"/>
  <c r="Q3747" i="1"/>
  <c r="Q3376" i="1"/>
  <c r="Q3748" i="1"/>
  <c r="Q2457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7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70" i="1"/>
  <c r="Q1176" i="1"/>
  <c r="Q1590" i="1"/>
  <c r="Q1876" i="1"/>
  <c r="Q1640" i="1"/>
  <c r="Q1567" i="1"/>
  <c r="Q1177" i="1"/>
  <c r="Q802" i="1"/>
  <c r="Q1018" i="1"/>
  <c r="Q738" i="1"/>
  <c r="Q1382" i="1"/>
  <c r="Q631" i="1"/>
  <c r="Q855" i="1"/>
  <c r="Q1433" i="1"/>
  <c r="Q1010" i="1"/>
  <c r="Q1106" i="1"/>
  <c r="Q958" i="1"/>
  <c r="Q516" i="1"/>
  <c r="Q1516" i="1"/>
  <c r="Q178" i="1"/>
  <c r="Q240" i="1"/>
  <c r="Q1093" i="1"/>
  <c r="Q1432" i="1"/>
  <c r="Q2060" i="1"/>
  <c r="Q225" i="1"/>
  <c r="Q716" i="1"/>
  <c r="Q297" i="1"/>
  <c r="Q2166" i="1"/>
  <c r="Q1986" i="1"/>
  <c r="Q1937" i="1"/>
  <c r="Q1163" i="1"/>
  <c r="Q1101" i="1"/>
  <c r="Q1286" i="1"/>
  <c r="Q1381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7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1" i="1"/>
  <c r="Q3133" i="1"/>
  <c r="Q3749" i="1"/>
  <c r="Q2829" i="1"/>
  <c r="Q3750" i="1"/>
  <c r="Q3025" i="1"/>
  <c r="Q2620" i="1"/>
  <c r="Q2726" i="1"/>
  <c r="Q3751" i="1"/>
  <c r="Q2860" i="1"/>
  <c r="Q3686" i="1"/>
  <c r="Q3752" i="1"/>
  <c r="Q3753" i="1"/>
  <c r="Q2729" i="1"/>
  <c r="Q3754" i="1"/>
  <c r="Q3509" i="1"/>
  <c r="Q3755" i="1"/>
  <c r="Q2327" i="1"/>
  <c r="Q3504" i="1"/>
  <c r="Q2861" i="1"/>
  <c r="Q3680" i="1"/>
  <c r="Q2777" i="1"/>
  <c r="Q3623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8" i="1"/>
  <c r="Q2652" i="1"/>
  <c r="Q2552" i="1"/>
  <c r="Q2979" i="1"/>
  <c r="Q3592" i="1"/>
  <c r="Q3762" i="1"/>
  <c r="Q3040" i="1"/>
  <c r="Q3763" i="1"/>
  <c r="Q3764" i="1"/>
  <c r="Q2377" i="1"/>
  <c r="Q2530" i="1"/>
  <c r="Q2813" i="1"/>
  <c r="Q3510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8" i="1"/>
  <c r="Q2954" i="1"/>
  <c r="Q3234" i="1"/>
  <c r="Q3443" i="1"/>
  <c r="Q3773" i="1"/>
  <c r="Q2969" i="1"/>
  <c r="Q3483" i="1"/>
  <c r="Q2617" i="1"/>
  <c r="Q2939" i="1"/>
  <c r="Q2449" i="1"/>
  <c r="Q3774" i="1"/>
  <c r="Q3127" i="1"/>
  <c r="Q3775" i="1"/>
  <c r="Q2472" i="1"/>
  <c r="Q1771" i="1"/>
  <c r="Q1527" i="1"/>
  <c r="Q1001" i="1"/>
  <c r="Q825" i="1"/>
  <c r="Q1251" i="1"/>
  <c r="Q2174" i="1"/>
  <c r="Q1025" i="1"/>
  <c r="Q1947" i="1"/>
  <c r="Q970" i="1"/>
  <c r="Q636" i="1"/>
  <c r="Q1305" i="1"/>
  <c r="Q2120" i="1"/>
  <c r="Q785" i="1"/>
  <c r="Q2057" i="1"/>
  <c r="Q1523" i="1"/>
  <c r="Q1724" i="1"/>
  <c r="Q907" i="1"/>
  <c r="Q830" i="1"/>
  <c r="Q133" i="1"/>
  <c r="Q1982" i="1"/>
  <c r="Q3660" i="1"/>
  <c r="Q3304" i="1"/>
  <c r="Q3702" i="1"/>
  <c r="Q3386" i="1"/>
  <c r="Q3151" i="1"/>
  <c r="Q2427" i="1"/>
  <c r="Q3528" i="1"/>
  <c r="Q3776" i="1"/>
  <c r="Q3526" i="1"/>
  <c r="Q2989" i="1"/>
  <c r="Q3266" i="1"/>
  <c r="Q2852" i="1"/>
  <c r="Q3777" i="1"/>
  <c r="Q3325" i="1"/>
  <c r="Q2346" i="1"/>
  <c r="Q3778" i="1"/>
  <c r="Q3012" i="1"/>
  <c r="Q3203" i="1"/>
  <c r="Q3779" i="1"/>
  <c r="Q3607" i="1"/>
  <c r="Q3640" i="1"/>
  <c r="Q3368" i="1"/>
  <c r="Q3780" i="1"/>
  <c r="Q3525" i="1"/>
  <c r="Q3670" i="1"/>
  <c r="Q3781" i="1"/>
  <c r="Q3610" i="1"/>
  <c r="Q3782" i="1"/>
  <c r="Q3180" i="1"/>
  <c r="Q3238" i="1"/>
  <c r="Q3463" i="1"/>
  <c r="Q3343" i="1"/>
  <c r="Q3783" i="1"/>
  <c r="Q3362" i="1"/>
  <c r="Q3262" i="1"/>
  <c r="Q3341" i="1"/>
  <c r="Q3696" i="1"/>
  <c r="Q3444" i="1"/>
  <c r="Q3643" i="1"/>
  <c r="Q3112" i="1"/>
  <c r="Q3587" i="1"/>
  <c r="Q3784" i="1"/>
  <c r="Q3785" i="1"/>
  <c r="Q3644" i="1"/>
  <c r="Q3181" i="1"/>
  <c r="Q3786" i="1"/>
  <c r="Q3300" i="1"/>
  <c r="Q2735" i="1"/>
  <c r="Q2937" i="1"/>
  <c r="Q3635" i="1"/>
  <c r="Q2889" i="1"/>
  <c r="Q3550" i="1"/>
  <c r="Q2941" i="1"/>
  <c r="Q2470" i="1"/>
  <c r="Q3501" i="1"/>
  <c r="Q3342" i="1"/>
  <c r="Q3593" i="1"/>
  <c r="Q3407" i="1"/>
  <c r="Q2367" i="1"/>
  <c r="Q3549" i="1"/>
  <c r="Q3064" i="1"/>
  <c r="Q3122" i="1"/>
  <c r="Q3787" i="1"/>
  <c r="Q2914" i="1"/>
  <c r="Q3788" i="1"/>
  <c r="Q3003" i="1"/>
  <c r="Q3445" i="1"/>
  <c r="Q3789" i="1"/>
  <c r="Q3198" i="1"/>
  <c r="Q3285" i="1"/>
  <c r="Q3790" i="1"/>
  <c r="Q3791" i="1"/>
  <c r="Q3792" i="1"/>
  <c r="Q2496" i="1"/>
  <c r="Q3793" i="1"/>
  <c r="Q3794" i="1"/>
  <c r="Q3795" i="1"/>
  <c r="Q2970" i="1"/>
  <c r="Q3796" i="1"/>
  <c r="Q3705" i="1"/>
  <c r="Q3184" i="1"/>
  <c r="Q3175" i="1"/>
  <c r="Q2824" i="1"/>
  <c r="Q3797" i="1"/>
  <c r="Q3798" i="1"/>
  <c r="Q3799" i="1"/>
  <c r="Q2556" i="1"/>
  <c r="Q3611" i="1"/>
  <c r="Q3800" i="1"/>
  <c r="Q3460" i="1"/>
  <c r="Q3530" i="1"/>
  <c r="Q3124" i="1"/>
  <c r="Q3801" i="1"/>
  <c r="Q2641" i="1"/>
  <c r="Q3612" i="1"/>
  <c r="Q3657" i="1"/>
  <c r="Q3446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4" i="1"/>
  <c r="Q2964" i="1"/>
  <c r="Q3201" i="1"/>
  <c r="Q3353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3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7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8" i="1"/>
  <c r="Q1857" i="1"/>
  <c r="Q411" i="1"/>
  <c r="Q1454" i="1"/>
  <c r="Q632" i="1"/>
  <c r="Q610" i="1"/>
  <c r="Q722" i="1"/>
  <c r="Q383" i="1"/>
  <c r="Q832" i="1"/>
  <c r="Q735" i="1"/>
  <c r="Q1009" i="1"/>
  <c r="Q124" i="1"/>
  <c r="Q795" i="1"/>
  <c r="Q1371" i="1"/>
  <c r="Q391" i="1"/>
  <c r="Q1337" i="1"/>
  <c r="Q1754" i="1"/>
  <c r="Q1149" i="1"/>
  <c r="Q461" i="1"/>
  <c r="Q1749" i="1"/>
  <c r="Q308" i="1"/>
  <c r="Q1131" i="1"/>
  <c r="Q2086" i="1"/>
  <c r="Q2048" i="1"/>
  <c r="Q1455" i="1"/>
  <c r="Q1719" i="1"/>
  <c r="Q896" i="1"/>
  <c r="Q1111" i="1"/>
  <c r="Q674" i="1"/>
  <c r="Q1607" i="1"/>
  <c r="Q1795" i="1"/>
  <c r="Q920" i="1"/>
  <c r="Q199" i="1"/>
  <c r="Q1789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2" i="1"/>
  <c r="Q3217" i="1"/>
  <c r="Q2217" i="1"/>
  <c r="Q3091" i="1"/>
  <c r="Q2261" i="1"/>
  <c r="Q3267" i="1"/>
  <c r="Q3359" i="1"/>
  <c r="Q2995" i="1"/>
  <c r="Q1576" i="1"/>
  <c r="Q598" i="1"/>
  <c r="Q2167" i="1"/>
  <c r="Q458" i="1"/>
  <c r="Q1729" i="1"/>
  <c r="Q300" i="1"/>
  <c r="Q507" i="1"/>
  <c r="Q1019" i="1"/>
  <c r="Q245" i="1"/>
  <c r="Q1216" i="1"/>
  <c r="Q493" i="1"/>
  <c r="Q1596" i="1"/>
  <c r="Q2013" i="1"/>
  <c r="Q1692" i="1"/>
  <c r="Q1472" i="1"/>
  <c r="Q1105" i="1"/>
  <c r="Q1866" i="1"/>
  <c r="Q1325" i="1"/>
  <c r="Q994" i="1"/>
  <c r="Q2090" i="1"/>
  <c r="Q441" i="1"/>
  <c r="Q1116" i="1"/>
  <c r="Q1869" i="1"/>
  <c r="Q784" i="1"/>
  <c r="Q2157" i="1"/>
  <c r="Q1492" i="1"/>
  <c r="Q1543" i="1"/>
  <c r="Q1482" i="1"/>
  <c r="Q2112" i="1"/>
  <c r="Q1604" i="1"/>
  <c r="Q1496" i="1"/>
  <c r="Q1581" i="1"/>
  <c r="Q444" i="1"/>
  <c r="Q385" i="1"/>
  <c r="Q692" i="1"/>
  <c r="Q1359" i="1"/>
  <c r="Q983" i="1"/>
  <c r="Q553" i="1"/>
  <c r="Q409" i="1"/>
  <c r="Q1247" i="1"/>
  <c r="Q583" i="1"/>
  <c r="Q2103" i="1"/>
  <c r="Q877" i="1"/>
  <c r="Q307" i="1"/>
  <c r="Q581" i="1"/>
  <c r="Q2015" i="1"/>
  <c r="Q1847" i="1"/>
  <c r="Q1645" i="1"/>
  <c r="Q1360" i="1"/>
  <c r="Q1579" i="1"/>
  <c r="Q1303" i="1"/>
  <c r="Q203" i="1"/>
  <c r="Q1987" i="1"/>
  <c r="Q1820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99" i="1"/>
  <c r="Q2162" i="1"/>
  <c r="Q862" i="1"/>
  <c r="Q416" i="1"/>
  <c r="Q635" i="1"/>
  <c r="Q1500" i="1"/>
  <c r="Q2180" i="1"/>
  <c r="Q909" i="1"/>
  <c r="Q1632" i="1"/>
  <c r="Q220" i="1"/>
  <c r="Q2138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2" i="1"/>
  <c r="Q3138" i="1"/>
  <c r="Q2396" i="1"/>
  <c r="Q2974" i="1"/>
  <c r="Q3239" i="1"/>
  <c r="Q2517" i="1"/>
  <c r="Q2317" i="1"/>
  <c r="Q3182" i="1"/>
  <c r="Q2212" i="1"/>
  <c r="Q2312" i="1"/>
  <c r="Q3813" i="1"/>
  <c r="Q2782" i="1"/>
  <c r="Q2727" i="1"/>
  <c r="Q2901" i="1"/>
  <c r="Q2950" i="1"/>
  <c r="Q2314" i="1"/>
  <c r="Q2712" i="1"/>
  <c r="Q2328" i="1"/>
  <c r="Q3020" i="1"/>
  <c r="Q2318" i="1"/>
  <c r="Q3814" i="1"/>
  <c r="Q2982" i="1"/>
  <c r="Q2344" i="1"/>
  <c r="Q3345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4" i="1"/>
  <c r="Q2854" i="1"/>
  <c r="Q3320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6" i="1"/>
  <c r="Q2399" i="1"/>
  <c r="Q3117" i="1"/>
  <c r="Q3826" i="1"/>
  <c r="Q3156" i="1"/>
  <c r="Q3371" i="1"/>
  <c r="Q3113" i="1"/>
  <c r="Q2557" i="1"/>
  <c r="Q3031" i="1"/>
  <c r="Q2738" i="1"/>
  <c r="Q2722" i="1"/>
  <c r="Q2627" i="1"/>
  <c r="Q3016" i="1"/>
  <c r="Q3070" i="1"/>
  <c r="Q3827" i="1"/>
  <c r="Q2649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9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7" i="1"/>
  <c r="Q2244" i="1"/>
  <c r="Q2767" i="1"/>
  <c r="Q3041" i="1"/>
  <c r="Q1587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6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4" i="1"/>
  <c r="Q1266" i="1"/>
  <c r="Q1683" i="1"/>
  <c r="Q642" i="1"/>
  <c r="Q1318" i="1"/>
  <c r="Q1084" i="1"/>
  <c r="Q1772" i="1"/>
  <c r="Q485" i="1"/>
  <c r="Q666" i="1"/>
  <c r="Q3395" i="1"/>
  <c r="Q3829" i="1"/>
  <c r="Q3104" i="1"/>
  <c r="Q2748" i="1"/>
  <c r="Q3529" i="1"/>
  <c r="Q3002" i="1"/>
  <c r="Q3830" i="1"/>
  <c r="Q3561" i="1"/>
  <c r="Q3121" i="1"/>
  <c r="Q3831" i="1"/>
  <c r="Q3832" i="1"/>
  <c r="Q3833" i="1"/>
  <c r="Q3834" i="1"/>
  <c r="Q3185" i="1"/>
  <c r="Q3835" i="1"/>
  <c r="Q3836" i="1"/>
  <c r="Q3837" i="1"/>
  <c r="Q3838" i="1"/>
  <c r="Q3839" i="1"/>
  <c r="Q3840" i="1"/>
  <c r="Q3186" i="1"/>
  <c r="Q3841" i="1"/>
  <c r="Q2200" i="1"/>
  <c r="Q3842" i="1"/>
  <c r="Q2737" i="1"/>
  <c r="Q2992" i="1"/>
  <c r="Q2935" i="1"/>
  <c r="Q2442" i="1"/>
  <c r="Q3477" i="1"/>
  <c r="Q2334" i="1"/>
  <c r="Q3268" i="1"/>
  <c r="Q3843" i="1"/>
  <c r="Q3543" i="1"/>
  <c r="Q3132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40" i="1"/>
  <c r="Q3172" i="1"/>
  <c r="Q2613" i="1"/>
  <c r="Q2538" i="1"/>
  <c r="Q2853" i="1"/>
  <c r="Q2544" i="1"/>
  <c r="Q3567" i="1"/>
  <c r="Q2780" i="1"/>
  <c r="Q3321" i="1"/>
  <c r="Q3008" i="1"/>
  <c r="Q3570" i="1"/>
  <c r="Q2844" i="1"/>
  <c r="Q3100" i="1"/>
  <c r="Q2870" i="1"/>
  <c r="Q3473" i="1"/>
  <c r="Q2311" i="1"/>
  <c r="Q3846" i="1"/>
  <c r="Q2976" i="1"/>
  <c r="Q3333" i="1"/>
  <c r="Q3310" i="1"/>
  <c r="Q3574" i="1"/>
  <c r="Q2356" i="1"/>
  <c r="Q3322" i="1"/>
  <c r="Q3465" i="1"/>
  <c r="Q3485" i="1"/>
  <c r="Q3582" i="1"/>
  <c r="Q2754" i="1"/>
  <c r="Q3023" i="1"/>
  <c r="Q3421" i="1"/>
  <c r="Q3847" i="1"/>
  <c r="Q3642" i="1"/>
  <c r="Q3848" i="1"/>
  <c r="Q3427" i="1"/>
  <c r="Q3330" i="1"/>
  <c r="Q3849" i="1"/>
  <c r="Q3316" i="1"/>
  <c r="Q3093" i="1"/>
  <c r="Q3511" i="1"/>
  <c r="Q3500" i="1"/>
  <c r="Q3428" i="1"/>
  <c r="Q3850" i="1"/>
  <c r="Q2605" i="1"/>
  <c r="Q3280" i="1"/>
  <c r="Q3675" i="1"/>
  <c r="Q2862" i="1"/>
  <c r="Q2806" i="1"/>
  <c r="Q2324" i="1"/>
  <c r="Q3370" i="1"/>
  <c r="Q3548" i="1"/>
  <c r="Q3851" i="1"/>
  <c r="Q3852" i="1"/>
  <c r="Q3853" i="1"/>
  <c r="Q3350" i="1"/>
  <c r="Q3854" i="1"/>
  <c r="Q3489" i="1"/>
  <c r="Q2742" i="1"/>
  <c r="Q3855" i="1"/>
  <c r="Q3327" i="1"/>
  <c r="Q3478" i="1"/>
  <c r="Q2707" i="1"/>
  <c r="Q3856" i="1"/>
  <c r="Q2823" i="1"/>
  <c r="Q3287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6" i="1"/>
  <c r="Q3461" i="1"/>
  <c r="Q3356" i="1"/>
  <c r="Q3512" i="1"/>
  <c r="Q3862" i="1"/>
  <c r="Q3603" i="1"/>
  <c r="Q2818" i="1"/>
  <c r="Q2977" i="1"/>
  <c r="Q3669" i="1"/>
  <c r="Q3863" i="1"/>
  <c r="Q3661" i="1"/>
  <c r="Q2843" i="1"/>
  <c r="Q2655" i="1"/>
  <c r="Q3655" i="1"/>
  <c r="Q2899" i="1"/>
  <c r="Q2910" i="1"/>
  <c r="Q1503" i="1"/>
  <c r="Q1465" i="1"/>
  <c r="Q1370" i="1"/>
  <c r="Q1566" i="1"/>
  <c r="Q381" i="1"/>
  <c r="Q1306" i="1"/>
  <c r="Q574" i="1"/>
  <c r="Q1233" i="1"/>
  <c r="Q145" i="1"/>
  <c r="Q1591" i="1"/>
  <c r="Q119" i="1"/>
  <c r="Q572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6" i="1"/>
  <c r="Q180" i="1"/>
  <c r="Q1910" i="1"/>
  <c r="Q655" i="1"/>
  <c r="Q1761" i="1"/>
  <c r="Q616" i="1"/>
  <c r="Q45" i="1"/>
  <c r="Q480" i="1"/>
  <c r="Q1713" i="1"/>
  <c r="Q331" i="1"/>
  <c r="Q390" i="1"/>
  <c r="Q1605" i="1"/>
  <c r="Q1119" i="1"/>
  <c r="Q158" i="1"/>
  <c r="Q1092" i="1"/>
  <c r="Q2784" i="1"/>
  <c r="Q2890" i="1"/>
  <c r="Q2918" i="1"/>
  <c r="Q3864" i="1"/>
  <c r="Q2406" i="1"/>
  <c r="Q3205" i="1"/>
  <c r="Q3865" i="1"/>
  <c r="Q3866" i="1"/>
  <c r="Q3240" i="1"/>
  <c r="Q2659" i="1"/>
  <c r="Q3867" i="1"/>
  <c r="Q2983" i="1"/>
  <c r="Q3868" i="1"/>
  <c r="Q3869" i="1"/>
  <c r="Q2547" i="1"/>
  <c r="Q3870" i="1"/>
  <c r="Q2966" i="1"/>
  <c r="Q2263" i="1"/>
  <c r="Q3307" i="1"/>
  <c r="Q2612" i="1"/>
  <c r="Q1600" i="1"/>
  <c r="Q842" i="1"/>
  <c r="Q931" i="1"/>
  <c r="Q797" i="1"/>
  <c r="Q445" i="1"/>
  <c r="Q1541" i="1"/>
  <c r="Q259" i="1"/>
  <c r="Q1809" i="1"/>
  <c r="Q547" i="1"/>
  <c r="Q4" i="1"/>
  <c r="Q263" i="1"/>
  <c r="Q249" i="1"/>
  <c r="Q915" i="1"/>
  <c r="Q140" i="1"/>
  <c r="Q228" i="1"/>
  <c r="Q1558" i="1"/>
  <c r="Q1035" i="1"/>
  <c r="Q1882" i="1"/>
  <c r="Q737" i="1"/>
  <c r="Q883" i="1"/>
  <c r="Q361" i="1"/>
  <c r="Q880" i="1"/>
  <c r="Q2006" i="1"/>
  <c r="Q1808" i="1"/>
  <c r="Q941" i="1"/>
  <c r="Q1254" i="1"/>
  <c r="Q997" i="1"/>
  <c r="Q1810" i="1"/>
  <c r="Q1428" i="1"/>
  <c r="Q1625" i="1"/>
  <c r="Q419" i="1"/>
  <c r="Q375" i="1"/>
  <c r="Q1546" i="1"/>
  <c r="Q1416" i="1"/>
  <c r="Q420" i="1"/>
  <c r="Q1142" i="1"/>
  <c r="Q1138" i="1"/>
  <c r="Q1148" i="1"/>
  <c r="Q776" i="1"/>
  <c r="Q232" i="1"/>
  <c r="Q1929" i="1"/>
  <c r="Q1824" i="1"/>
  <c r="Q1274" i="1"/>
  <c r="Q194" i="1"/>
  <c r="Q2011" i="1"/>
  <c r="Q751" i="1"/>
  <c r="Q1259" i="1"/>
  <c r="Q481" i="1"/>
  <c r="Q1187" i="1"/>
  <c r="Q1760" i="1"/>
  <c r="Q804" i="1"/>
  <c r="Q1790" i="1"/>
  <c r="Q519" i="1"/>
  <c r="Q1211" i="1"/>
  <c r="Q1526" i="1"/>
  <c r="Q767" i="1"/>
  <c r="Q573" i="1"/>
  <c r="Q1696" i="1"/>
  <c r="Q2108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7" i="1"/>
  <c r="Q1751" i="1"/>
  <c r="Q98" i="1"/>
  <c r="Q756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2" i="1"/>
  <c r="Q2194" i="1"/>
  <c r="Q893" i="1"/>
  <c r="Q2044" i="1"/>
  <c r="Q710" i="1"/>
  <c r="Q1016" i="1"/>
  <c r="Q1152" i="1"/>
  <c r="Q1470" i="1"/>
  <c r="Q1613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4" i="1"/>
  <c r="Q1039" i="1"/>
  <c r="Q1744" i="1"/>
  <c r="Q798" i="1"/>
  <c r="Q1102" i="1"/>
  <c r="Q1342" i="1"/>
  <c r="Q1030" i="1"/>
  <c r="Q1200" i="1"/>
  <c r="Q717" i="1"/>
  <c r="Q357" i="1"/>
  <c r="Q68" i="1"/>
  <c r="Q1226" i="1"/>
  <c r="Q1720" i="1"/>
  <c r="Q3096" i="1"/>
  <c r="Q3344" i="1"/>
  <c r="Q3487" i="1"/>
  <c r="Q3317" i="1"/>
  <c r="Q2781" i="1"/>
  <c r="Q3874" i="1"/>
  <c r="Q3624" i="1"/>
  <c r="Q3422" i="1"/>
  <c r="Q2884" i="1"/>
  <c r="Q2863" i="1"/>
  <c r="Q3448" i="1"/>
  <c r="Q2540" i="1"/>
  <c r="Q3875" i="1"/>
  <c r="Q3147" i="1"/>
  <c r="Q3449" i="1"/>
  <c r="Q2785" i="1"/>
  <c r="Q2987" i="1"/>
  <c r="Q3505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06" i="1"/>
  <c r="Q3246" i="1"/>
  <c r="Q2432" i="1"/>
  <c r="Q2968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7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3" i="1"/>
  <c r="Q3263" i="1"/>
  <c r="Q3893" i="1"/>
  <c r="Q3038" i="1"/>
  <c r="Q3419" i="1"/>
  <c r="Q3894" i="1"/>
  <c r="Q3024" i="1"/>
  <c r="Q3895" i="1"/>
  <c r="Q2393" i="1"/>
  <c r="Q2753" i="1"/>
  <c r="Q3254" i="1"/>
  <c r="Q3896" i="1"/>
  <c r="Q2739" i="1"/>
  <c r="Q3897" i="1"/>
  <c r="Q3898" i="1"/>
  <c r="Q3662" i="1"/>
  <c r="Q3072" i="1"/>
  <c r="Q3415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5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4" i="1"/>
  <c r="Q3013" i="1"/>
  <c r="Q2499" i="1"/>
  <c r="Q2903" i="1"/>
  <c r="Q2621" i="1"/>
  <c r="Q3906" i="1"/>
  <c r="Q2309" i="1"/>
  <c r="Q3284" i="1"/>
  <c r="Q2858" i="1"/>
  <c r="Q3017" i="1"/>
  <c r="Q2850" i="1"/>
  <c r="Q2471" i="1"/>
  <c r="Q2633" i="1"/>
  <c r="Q3305" i="1"/>
  <c r="Q2684" i="1"/>
  <c r="Q3222" i="1"/>
  <c r="Q3907" i="1"/>
  <c r="Q3323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59" i="1"/>
  <c r="Q2089" i="1"/>
  <c r="Q800" i="1"/>
  <c r="Q1973" i="1"/>
  <c r="Q1919" i="1"/>
  <c r="Q488" i="1"/>
  <c r="Q1887" i="1"/>
  <c r="Q906" i="1"/>
  <c r="Q162" i="1"/>
  <c r="Q748" i="1"/>
  <c r="Q1190" i="1"/>
  <c r="Q1843" i="1"/>
  <c r="Q1699" i="1"/>
  <c r="Q1021" i="1"/>
  <c r="Q1560" i="1"/>
  <c r="Q479" i="1"/>
  <c r="Q1487" i="1"/>
  <c r="Q595" i="1"/>
  <c r="Q1060" i="1"/>
  <c r="Q818" i="1"/>
  <c r="Q1816" i="1"/>
  <c r="Q1911" i="1"/>
  <c r="Q914" i="1"/>
  <c r="Q412" i="1"/>
  <c r="Q1898" i="1"/>
  <c r="Q930" i="1"/>
  <c r="Q1934" i="1"/>
  <c r="Q1612" i="1"/>
  <c r="Q169" i="1"/>
  <c r="Q407" i="1"/>
  <c r="Q1825" i="1"/>
  <c r="Q2105" i="1"/>
  <c r="Q1998" i="1"/>
  <c r="Q740" i="1"/>
  <c r="Q1621" i="1"/>
  <c r="Q1602" i="1"/>
  <c r="Q1497" i="1"/>
  <c r="Q2154" i="1"/>
  <c r="Q349" i="1"/>
  <c r="Q1859" i="1"/>
  <c r="Q2127" i="1"/>
  <c r="Q760" i="1"/>
  <c r="Q1213" i="1"/>
  <c r="Q1141" i="1"/>
  <c r="Q1171" i="1"/>
  <c r="Q1518" i="1"/>
  <c r="Q741" i="1"/>
  <c r="Q1991" i="1"/>
  <c r="Q515" i="1"/>
  <c r="Q1963" i="1"/>
  <c r="Q1976" i="1"/>
  <c r="Q322" i="1"/>
  <c r="Q861" i="1"/>
  <c r="Q505" i="1"/>
  <c r="Q2031" i="1"/>
  <c r="Q1504" i="1"/>
  <c r="Q608" i="1"/>
  <c r="Q1073" i="1"/>
  <c r="Q22" i="1"/>
  <c r="Q1723" i="1"/>
  <c r="Q1708" i="1"/>
  <c r="Q1290" i="1"/>
  <c r="Q794" i="1"/>
  <c r="Q872" i="1"/>
  <c r="Q380" i="1"/>
  <c r="Q705" i="1"/>
  <c r="Q1707" i="1"/>
  <c r="Q530" i="1"/>
  <c r="Q1717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68" i="1"/>
  <c r="Q2450" i="1"/>
  <c r="Q2374" i="1"/>
  <c r="Q2274" i="1"/>
  <c r="Q2730" i="1"/>
  <c r="Q3562" i="1"/>
  <c r="Q2657" i="1"/>
  <c r="Q3916" i="1"/>
  <c r="Q2515" i="1"/>
  <c r="Q3917" i="1"/>
  <c r="Q2897" i="1"/>
  <c r="Q2441" i="1"/>
  <c r="Q3454" i="1"/>
  <c r="Q3665" i="1"/>
  <c r="Q3179" i="1"/>
  <c r="Q2227" i="1"/>
  <c r="Q3918" i="1"/>
  <c r="Q3919" i="1"/>
  <c r="Q2721" i="1"/>
  <c r="Q3920" i="1"/>
  <c r="Q2873" i="1"/>
  <c r="Q3275" i="1"/>
  <c r="Q2698" i="1"/>
  <c r="Q3921" i="1"/>
  <c r="Q3095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8" i="1"/>
  <c r="Q3255" i="1"/>
  <c r="Q2500" i="1"/>
  <c r="Q3360" i="1"/>
  <c r="Q3515" i="1"/>
  <c r="Q3928" i="1"/>
  <c r="Q1140" i="1"/>
  <c r="Q1246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8" i="1"/>
  <c r="Q1689" i="1"/>
  <c r="Q962" i="1"/>
  <c r="Q999" i="1"/>
  <c r="Q1388" i="1"/>
  <c r="Q366" i="1"/>
  <c r="Q418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15" i="1"/>
  <c r="Q2869" i="1"/>
  <c r="Q2926" i="1"/>
  <c r="Q2233" i="1"/>
  <c r="Q3130" i="1"/>
  <c r="Q2675" i="1"/>
  <c r="Q2333" i="1"/>
  <c r="Q2482" i="1"/>
  <c r="Q2221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0" i="1"/>
  <c r="Q3537" i="1"/>
  <c r="Q2628" i="1"/>
  <c r="Q3930" i="1"/>
  <c r="Q2270" i="1"/>
  <c r="Q3931" i="1"/>
  <c r="Q3057" i="1"/>
  <c r="Q2257" i="1"/>
  <c r="Q3932" i="1"/>
  <c r="Q3052" i="1"/>
  <c r="Q2799" i="1"/>
  <c r="Q575" i="1"/>
  <c r="Q2176" i="1"/>
  <c r="Q966" i="1"/>
  <c r="Q2079" i="1"/>
  <c r="Q1488" i="1"/>
  <c r="Q1926" i="1"/>
  <c r="Q1980" i="1"/>
  <c r="Q2061" i="1"/>
  <c r="Q359" i="1"/>
  <c r="Q1835" i="1"/>
  <c r="Q1670" i="1"/>
  <c r="Q506" i="1"/>
  <c r="Q172" i="1"/>
  <c r="Q913" i="1"/>
  <c r="Q1582" i="1"/>
  <c r="Q258" i="1"/>
  <c r="Q128" i="1"/>
  <c r="Q2063" i="1"/>
  <c r="Q243" i="1"/>
  <c r="Q1239" i="1"/>
  <c r="Q1812" i="1"/>
  <c r="Q743" i="1"/>
  <c r="Q766" i="1"/>
  <c r="Q1860" i="1"/>
  <c r="Q2155" i="1"/>
  <c r="Q546" i="1"/>
  <c r="Q823" i="1"/>
  <c r="Q1339" i="1"/>
  <c r="Q2034" i="1"/>
  <c r="Q1838" i="1"/>
  <c r="Q2077" i="1"/>
  <c r="Q932" i="1"/>
  <c r="Q1798" i="1"/>
  <c r="Q1768" i="1"/>
  <c r="Q426" i="1"/>
  <c r="Q1883" i="1"/>
  <c r="Q2144" i="1"/>
  <c r="Q1248" i="1"/>
  <c r="Q615" i="1"/>
  <c r="Q591" i="1"/>
  <c r="Q3933" i="1"/>
  <c r="Q2758" i="1"/>
  <c r="Q3357" i="1"/>
  <c r="Q2296" i="1"/>
  <c r="Q3679" i="1"/>
  <c r="Q3318" i="1"/>
  <c r="Q3563" i="1"/>
  <c r="Q2871" i="1"/>
  <c r="Q3934" i="1"/>
  <c r="Q2704" i="1"/>
  <c r="Q2214" i="1"/>
  <c r="Q3166" i="1"/>
  <c r="Q3334" i="1"/>
  <c r="Q3627" i="1"/>
  <c r="Q3312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7" i="1"/>
  <c r="Q560" i="1"/>
  <c r="Q1575" i="1"/>
  <c r="Q1007" i="1"/>
  <c r="Q1818" i="1"/>
  <c r="Q770" i="1"/>
  <c r="Q1733" i="1"/>
  <c r="Q491" i="1"/>
  <c r="Q594" i="1"/>
  <c r="Q1219" i="1"/>
  <c r="Q2993" i="1"/>
  <c r="Q3149" i="1"/>
  <c r="Q2281" i="1"/>
  <c r="Q3507" i="1"/>
  <c r="Q3462" i="1"/>
  <c r="Q2297" i="1"/>
  <c r="Q3399" i="1"/>
  <c r="Q3088" i="1"/>
  <c r="Q2610" i="1"/>
  <c r="Q2326" i="1"/>
  <c r="Q3604" i="1"/>
  <c r="Q2242" i="1"/>
  <c r="Q3134" i="1"/>
  <c r="Q2736" i="1"/>
  <c r="Q3101" i="1"/>
  <c r="Q3311" i="1"/>
  <c r="Q2256" i="1"/>
  <c r="Q3176" i="1"/>
  <c r="Q2277" i="1"/>
  <c r="Q2295" i="1"/>
  <c r="Q556" i="1"/>
  <c r="Q971" i="1"/>
  <c r="Q196" i="1"/>
  <c r="Q1011" i="1"/>
  <c r="Q1169" i="1"/>
  <c r="Q268" i="1"/>
  <c r="Q1646" i="1"/>
  <c r="Q1658" i="1"/>
  <c r="Q2037" i="1"/>
  <c r="Q700" i="1"/>
  <c r="Q824" i="1"/>
  <c r="Q1361" i="1"/>
  <c r="Q330" i="1"/>
  <c r="Q775" i="1"/>
  <c r="Q1271" i="1"/>
  <c r="Q946" i="1"/>
  <c r="Q283" i="1"/>
  <c r="Q964" i="1"/>
  <c r="Q1151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4" i="1"/>
  <c r="Q2299" i="1"/>
  <c r="Q3349" i="1"/>
  <c r="Q3187" i="1"/>
  <c r="Q2559" i="1"/>
  <c r="Q2787" i="1"/>
  <c r="Q3484" i="1"/>
  <c r="Q3939" i="1"/>
  <c r="Q3940" i="1"/>
  <c r="Q2766" i="1"/>
  <c r="Q3941" i="1"/>
  <c r="Q3942" i="1"/>
  <c r="Q2439" i="1"/>
  <c r="Q3249" i="1"/>
  <c r="Q2639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30" i="1"/>
  <c r="Q15" i="1"/>
  <c r="Q58" i="1"/>
  <c r="Q974" i="1"/>
  <c r="Q623" i="1"/>
  <c r="Q147" i="1"/>
  <c r="Q65" i="1"/>
  <c r="Q1003" i="1"/>
  <c r="Q1145" i="1"/>
  <c r="Q1051" i="1"/>
  <c r="Q1273" i="1"/>
  <c r="Q778" i="1"/>
  <c r="Q1972" i="1"/>
  <c r="Q1622" i="1"/>
  <c r="Q973" i="1"/>
  <c r="Q835" i="1"/>
  <c r="Q986" i="1"/>
  <c r="Q833" i="1"/>
  <c r="Q1879" i="1"/>
  <c r="Q1732" i="1"/>
  <c r="Q827" i="1"/>
  <c r="Q2145" i="1"/>
  <c r="Q1822" i="1"/>
  <c r="Q2113" i="1"/>
  <c r="Q2033" i="1"/>
  <c r="Q607" i="1"/>
  <c r="Q558" i="1"/>
  <c r="Q1054" i="1"/>
  <c r="Q567" i="1"/>
  <c r="Q475" i="1"/>
  <c r="Q652" i="1"/>
  <c r="Q181" i="1"/>
  <c r="Q1357" i="1"/>
  <c r="Q1312" i="1"/>
  <c r="Q1341" i="1"/>
  <c r="Q1393" i="1"/>
  <c r="Q2030" i="1"/>
  <c r="Q1395" i="1"/>
  <c r="Q2177" i="1"/>
  <c r="Q1507" i="1"/>
  <c r="Q1519" i="1"/>
  <c r="Q210" i="1"/>
  <c r="Q1936" i="1"/>
  <c r="Q463" i="1"/>
  <c r="Q579" i="1"/>
  <c r="Q1961" i="1"/>
  <c r="Q1941" i="1"/>
  <c r="Q3299" i="1"/>
  <c r="Q3363" i="1"/>
  <c r="Q2713" i="1"/>
  <c r="Q2702" i="1"/>
  <c r="Q3119" i="1"/>
  <c r="Q3560" i="1"/>
  <c r="Q2411" i="1"/>
  <c r="Q3466" i="1"/>
  <c r="Q2654" i="1"/>
  <c r="Q3436" i="1"/>
  <c r="Q2859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3" i="1"/>
  <c r="Q3270" i="1"/>
  <c r="Q3061" i="1"/>
  <c r="Q3944" i="1"/>
  <c r="Q3232" i="1"/>
  <c r="Q3409" i="1"/>
  <c r="Q3464" i="1"/>
  <c r="Q3651" i="1"/>
  <c r="Q3236" i="1"/>
  <c r="Q3033" i="1"/>
  <c r="Q3001" i="1"/>
  <c r="Q2419" i="1"/>
  <c r="Q2798" i="1"/>
  <c r="Q3256" i="1"/>
  <c r="Q3218" i="1"/>
  <c r="Q968" i="1"/>
  <c r="Q1089" i="1"/>
  <c r="Q609" i="1"/>
  <c r="Q1709" i="1"/>
  <c r="Q538" i="1"/>
  <c r="Q470" i="1"/>
  <c r="Q857" i="1"/>
  <c r="Q812" i="1"/>
  <c r="Q2191" i="1"/>
  <c r="Q299" i="1"/>
  <c r="Q1418" i="1"/>
  <c r="Q2171" i="1"/>
  <c r="Q702" i="1"/>
  <c r="Q1674" i="1"/>
  <c r="Q187" i="1"/>
  <c r="Q720" i="1"/>
  <c r="Q2068" i="1"/>
  <c r="Q537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3" i="1"/>
  <c r="Q1698" i="1"/>
  <c r="Q2192" i="1"/>
  <c r="Q1829" i="1"/>
  <c r="Q446" i="1"/>
  <c r="Q1118" i="1"/>
  <c r="Q267" i="1"/>
  <c r="Q1012" i="1"/>
  <c r="Q260" i="1"/>
  <c r="Q144" i="1"/>
  <c r="Q403" i="1"/>
  <c r="Q1450" i="1"/>
  <c r="Q1895" i="1"/>
  <c r="Q791" i="1"/>
  <c r="Q1844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7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2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5" i="1"/>
  <c r="Q1570" i="1"/>
  <c r="Q328" i="1"/>
  <c r="Q1344" i="1"/>
  <c r="Q1278" i="1"/>
  <c r="Q476" i="1"/>
  <c r="Q742" i="1"/>
  <c r="Q453" i="1"/>
  <c r="Q1990" i="1"/>
  <c r="Q1486" i="1"/>
  <c r="Q109" i="1"/>
  <c r="Q1888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4" i="1"/>
  <c r="Q1572" i="1"/>
  <c r="Q1578" i="1"/>
  <c r="Q822" i="1"/>
  <c r="Q1315" i="1"/>
  <c r="Q1252" i="1"/>
  <c r="Q2329" i="1"/>
  <c r="Q2958" i="1"/>
  <c r="Q2273" i="1"/>
  <c r="Q2508" i="1"/>
  <c r="Q2761" i="1"/>
  <c r="Q3259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2" i="1"/>
  <c r="Q3516" i="1"/>
  <c r="Q3947" i="1"/>
  <c r="Q3546" i="1"/>
  <c r="Q3107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5" i="1"/>
  <c r="Q3955" i="1"/>
  <c r="Q2414" i="1"/>
  <c r="Q3956" i="1"/>
  <c r="Q3957" i="1"/>
  <c r="Q3958" i="1"/>
  <c r="Q2694" i="1"/>
  <c r="Q3129" i="1"/>
  <c r="Q3413" i="1"/>
  <c r="Q3959" i="1"/>
  <c r="Q3384" i="1"/>
  <c r="Q3960" i="1"/>
  <c r="Q2947" i="1"/>
  <c r="Q3668" i="1"/>
  <c r="Q3568" i="1"/>
  <c r="Q3961" i="1"/>
  <c r="Q2680" i="1"/>
  <c r="Q3962" i="1"/>
  <c r="Q3963" i="1"/>
  <c r="Q3964" i="1"/>
  <c r="Q3366" i="1"/>
  <c r="Q3079" i="1"/>
  <c r="Q3010" i="1"/>
  <c r="Q2891" i="1"/>
  <c r="Q3233" i="1"/>
  <c r="Q3148" i="1"/>
  <c r="Q3965" i="1"/>
  <c r="Q3274" i="1"/>
  <c r="Q3142" i="1"/>
  <c r="Q3458" i="1"/>
  <c r="Q3966" i="1"/>
  <c r="Q3491" i="1"/>
  <c r="Q3967" i="1"/>
  <c r="Q3565" i="1"/>
  <c r="Q3552" i="1"/>
  <c r="Q3968" i="1"/>
  <c r="Q3450" i="1"/>
  <c r="Q3969" i="1"/>
  <c r="Q3970" i="1"/>
  <c r="Q3971" i="1"/>
  <c r="Q3972" i="1"/>
  <c r="Q3261" i="1"/>
  <c r="Q3339" i="1"/>
  <c r="Q2560" i="1"/>
  <c r="Q3973" i="1"/>
  <c r="Q2475" i="1"/>
  <c r="Q2310" i="1"/>
  <c r="Q2451" i="1"/>
  <c r="Q3440" i="1"/>
  <c r="Q3076" i="1"/>
  <c r="Q3974" i="1"/>
  <c r="Q3290" i="1"/>
  <c r="Q3975" i="1"/>
  <c r="Q3224" i="1"/>
  <c r="Q2963" i="1"/>
  <c r="Q3303" i="1"/>
  <c r="Q3600" i="1"/>
  <c r="Q3976" i="1"/>
  <c r="Q3608" i="1"/>
  <c r="Q3977" i="1"/>
  <c r="Q2601" i="1"/>
  <c r="Q3625" i="1"/>
  <c r="Q3451" i="1"/>
  <c r="Q3637" i="1"/>
  <c r="Q3146" i="1"/>
  <c r="Q3596" i="1"/>
  <c r="Q3978" i="1"/>
  <c r="Q3691" i="1"/>
  <c r="Q3684" i="1"/>
  <c r="Q3116" i="1"/>
  <c r="Q3269" i="1"/>
  <c r="Q3687" i="1"/>
  <c r="Q3630" i="1"/>
  <c r="Q3979" i="1"/>
  <c r="Q3486" i="1"/>
  <c r="Q3326" i="1"/>
  <c r="Q3581" i="1"/>
  <c r="Q3980" i="1"/>
  <c r="Q3379" i="1"/>
  <c r="Q3981" i="1"/>
  <c r="Q3441" i="1"/>
  <c r="Q1299" i="1"/>
  <c r="Q727" i="1"/>
  <c r="Q248" i="1"/>
  <c r="Q1258" i="1"/>
  <c r="Q327" i="1"/>
  <c r="Q355" i="1"/>
  <c r="Q81" i="1"/>
  <c r="Q1329" i="1"/>
  <c r="Q1287" i="1"/>
  <c r="Q1834" i="1"/>
  <c r="Q977" i="1"/>
  <c r="Q587" i="1"/>
  <c r="Q422" i="1"/>
  <c r="Q1949" i="1"/>
  <c r="Q295" i="1"/>
  <c r="Q298" i="1"/>
  <c r="Q1750" i="1"/>
  <c r="Q1175" i="1"/>
  <c r="Q1755" i="1"/>
  <c r="Q1958" i="1"/>
  <c r="Q1599" i="1"/>
  <c r="Q1150" i="1"/>
  <c r="Q952" i="1"/>
  <c r="Q1130" i="1"/>
  <c r="Q302" i="1"/>
  <c r="Q2106" i="1"/>
  <c r="Q898" i="1"/>
  <c r="Q1349" i="1"/>
  <c r="Q1036" i="1"/>
  <c r="Q1656" i="1"/>
  <c r="Q676" i="1"/>
  <c r="Q570" i="1"/>
  <c r="Q2110" i="1"/>
  <c r="Q2096" i="1"/>
  <c r="Q1517" i="1"/>
  <c r="Q1490" i="1"/>
  <c r="Q337" i="1"/>
  <c r="Q687" i="1"/>
  <c r="Q592" i="1"/>
  <c r="Q2186" i="1"/>
  <c r="Q1069" i="1"/>
  <c r="Q2072" i="1"/>
  <c r="Q1034" i="1"/>
  <c r="Q875" i="1"/>
  <c r="Q1649" i="1"/>
  <c r="Q168" i="1"/>
  <c r="Q2082" i="1"/>
  <c r="Q1376" i="1"/>
  <c r="Q584" i="1"/>
  <c r="Q813" i="1"/>
  <c r="Q1653" i="1"/>
  <c r="Q755" i="1"/>
  <c r="Q661" i="1"/>
  <c r="Q1918" i="1"/>
  <c r="Q686" i="1"/>
  <c r="Q2181" i="1"/>
  <c r="Q1074" i="1"/>
  <c r="Q1451" i="1"/>
  <c r="Q247" i="1"/>
  <c r="Q1050" i="1"/>
  <c r="Q3006" i="1"/>
  <c r="Q3535" i="1"/>
  <c r="Q3982" i="1"/>
  <c r="Q3983" i="1"/>
  <c r="Q3984" i="1"/>
  <c r="Q3291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31" i="1"/>
  <c r="Q401" i="1"/>
  <c r="Q1828" i="1"/>
  <c r="Q2035" i="1"/>
  <c r="Q1063" i="1"/>
  <c r="Q1767" i="1"/>
  <c r="Q1347" i="1"/>
  <c r="Q1557" i="1"/>
  <c r="Q2109" i="1"/>
  <c r="Q2018" i="1"/>
  <c r="Q718" i="1"/>
  <c r="Q1153" i="1"/>
  <c r="Q1498" i="1"/>
  <c r="Q1603" i="1"/>
  <c r="Q963" i="1"/>
  <c r="Q1191" i="1"/>
  <c r="Q1057" i="1"/>
  <c r="Q2047" i="1"/>
  <c r="Q1636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3" i="1"/>
  <c r="Q3994" i="1"/>
  <c r="Q3995" i="1"/>
  <c r="Q3188" i="1"/>
  <c r="Q3996" i="1"/>
  <c r="Q3408" i="1"/>
  <c r="Q3324" i="1"/>
  <c r="Q3039" i="1"/>
  <c r="Q3220" i="1"/>
  <c r="Q3411" i="1"/>
  <c r="Q3997" i="1"/>
  <c r="Q3998" i="1"/>
  <c r="Q3999" i="1"/>
  <c r="Q4000" i="1"/>
  <c r="Q4001" i="1"/>
  <c r="Q4002" i="1"/>
  <c r="Q4003" i="1"/>
  <c r="Q3482" i="1"/>
  <c r="Q3292" i="1"/>
  <c r="Q2691" i="1"/>
  <c r="Q3698" i="1"/>
  <c r="Q3314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5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5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01" i="1"/>
  <c r="Q282" i="1"/>
  <c r="Q364" i="1"/>
  <c r="Q1815" i="1"/>
  <c r="Q369" i="1"/>
  <c r="Q1449" i="1"/>
  <c r="Q3189" i="1"/>
  <c r="Q4007" i="1"/>
  <c r="Q2373" i="1"/>
  <c r="Q3054" i="1"/>
  <c r="Q2695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5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5" i="1"/>
  <c r="Q3614" i="1"/>
  <c r="Q4008" i="1"/>
  <c r="Q4009" i="1"/>
  <c r="Q3481" i="1"/>
  <c r="Q3685" i="1"/>
  <c r="Q2688" i="1"/>
  <c r="Q3557" i="1"/>
  <c r="Q3264" i="1"/>
  <c r="Q3235" i="1"/>
  <c r="Q3681" i="1"/>
  <c r="Q3329" i="1"/>
  <c r="Q2828" i="1"/>
  <c r="Q2438" i="1"/>
  <c r="Q3385" i="1"/>
  <c r="Q4010" i="1"/>
  <c r="Q3265" i="1"/>
  <c r="Q2284" i="1"/>
  <c r="Q2364" i="1"/>
  <c r="Q1609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4" i="1"/>
  <c r="Q3337" i="1"/>
  <c r="Q2408" i="1"/>
  <c r="Q4011" i="1"/>
  <c r="Q2845" i="1"/>
  <c r="Q2486" i="1"/>
  <c r="Q2435" i="1"/>
  <c r="Q2422" i="1"/>
  <c r="Q3168" i="1"/>
  <c r="Q3163" i="1"/>
  <c r="Q4012" i="1"/>
  <c r="Q4013" i="1"/>
  <c r="Q2664" i="1"/>
  <c r="Q2534" i="1"/>
  <c r="Q4014" i="1"/>
  <c r="Q2259" i="1"/>
  <c r="Q2700" i="1"/>
  <c r="Q3279" i="1"/>
  <c r="Q2658" i="1"/>
  <c r="Q2699" i="1"/>
  <c r="Q4015" i="1"/>
  <c r="Q3257" i="1"/>
  <c r="Q3247" i="1"/>
  <c r="Q3423" i="1"/>
  <c r="Q3159" i="1"/>
  <c r="Q4016" i="1"/>
  <c r="Q3059" i="1"/>
  <c r="Q3219" i="1"/>
  <c r="Q2606" i="1"/>
  <c r="Q3414" i="1"/>
  <c r="Q2703" i="1"/>
  <c r="Q4017" i="1"/>
  <c r="Q4018" i="1"/>
  <c r="Q3457" i="1"/>
  <c r="Q2607" i="1"/>
  <c r="Q2971" i="1"/>
  <c r="Q2762" i="1"/>
  <c r="Q3380" i="1"/>
  <c r="Q2448" i="1"/>
  <c r="Q3047" i="1"/>
  <c r="Q4019" i="1"/>
  <c r="Q1473" i="1"/>
  <c r="Q854" i="1"/>
  <c r="Q1006" i="1"/>
  <c r="Q882" i="1"/>
  <c r="Q1521" i="1"/>
  <c r="Q918" i="1"/>
  <c r="Q868" i="1"/>
  <c r="Q1727" i="1"/>
  <c r="Q1901" i="1"/>
  <c r="Q1471" i="1"/>
  <c r="Q1726" i="1"/>
  <c r="Q1322" i="1"/>
  <c r="Q1159" i="1"/>
  <c r="Q451" i="1"/>
  <c r="Q1556" i="1"/>
  <c r="Q976" i="1"/>
  <c r="Q1706" i="1"/>
  <c r="Q1855" i="1"/>
  <c r="Q943" i="1"/>
  <c r="Q601" i="1"/>
  <c r="Q597" i="1"/>
  <c r="Q1802" i="1"/>
  <c r="Q678" i="1"/>
  <c r="Q989" i="1"/>
  <c r="Q1188" i="1"/>
  <c r="Q1095" i="1"/>
  <c r="Q721" i="1"/>
  <c r="Q2054" i="1"/>
  <c r="Q1741" i="1"/>
  <c r="Q1280" i="1"/>
  <c r="Q2043" i="1"/>
  <c r="Q1053" i="1"/>
  <c r="Q685" i="1"/>
  <c r="Q1311" i="1"/>
  <c r="Q195" i="1"/>
  <c r="Q514" i="1"/>
  <c r="Q644" i="1"/>
  <c r="Q1419" i="1"/>
  <c r="Q1511" i="1"/>
  <c r="Q568" i="1"/>
  <c r="Q2116" i="1"/>
  <c r="Q2099" i="1"/>
  <c r="Q769" i="1"/>
  <c r="Q934" i="1"/>
  <c r="Q1642" i="1"/>
  <c r="Q1310" i="1"/>
  <c r="Q841" i="1"/>
  <c r="Q2024" i="1"/>
  <c r="Q1394" i="1"/>
  <c r="Q2178" i="1"/>
  <c r="Q1154" i="1"/>
  <c r="Q998" i="1"/>
  <c r="Q1275" i="1"/>
  <c r="Q348" i="1"/>
  <c r="Q284" i="1"/>
  <c r="Q1307" i="1"/>
  <c r="Q2148" i="1"/>
  <c r="Q840" i="1"/>
  <c r="Q1117" i="1"/>
  <c r="Q1573" i="1"/>
  <c r="Q3190" i="1"/>
  <c r="Q4020" i="1"/>
  <c r="Q4021" i="1"/>
  <c r="Q2835" i="1"/>
  <c r="Q2387" i="1"/>
  <c r="Q4022" i="1"/>
  <c r="Q4023" i="1"/>
  <c r="Q3437" i="1"/>
  <c r="Q3191" i="1"/>
  <c r="Q2915" i="1"/>
  <c r="Q4024" i="1"/>
  <c r="Q3071" i="1"/>
  <c r="Q4025" i="1"/>
  <c r="Q2304" i="1"/>
  <c r="Q2267" i="1"/>
  <c r="Q2872" i="1"/>
  <c r="Q2526" i="1"/>
  <c r="Q4026" i="1"/>
  <c r="Q3084" i="1"/>
  <c r="Q2794" i="1"/>
  <c r="Q2385" i="1"/>
  <c r="Q3340" i="1"/>
  <c r="Q3576" i="1"/>
  <c r="Q3103" i="1"/>
  <c r="Q4027" i="1"/>
  <c r="Q3206" i="1"/>
  <c r="Q2516" i="1"/>
  <c r="Q2302" i="1"/>
  <c r="Q3208" i="1"/>
  <c r="Q2597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80" i="1"/>
  <c r="Q2864" i="1"/>
  <c r="Q3470" i="1"/>
  <c r="Q4031" i="1"/>
  <c r="Q2338" i="1"/>
  <c r="Q3173" i="1"/>
  <c r="Q2986" i="1"/>
  <c r="Q2734" i="1"/>
  <c r="Q3319" i="1"/>
  <c r="Q4032" i="1"/>
  <c r="Q2881" i="1"/>
  <c r="Q2507" i="1"/>
  <c r="Q2883" i="1"/>
  <c r="Q2898" i="1"/>
  <c r="Q4033" i="1"/>
  <c r="Q2232" i="1"/>
  <c r="Q3237" i="1"/>
  <c r="Q3626" i="1"/>
  <c r="Q3245" i="1"/>
  <c r="Q2855" i="1"/>
  <c r="Q2548" i="1"/>
  <c r="Q2728" i="1"/>
  <c r="Q3533" i="1"/>
  <c r="Q2985" i="1"/>
  <c r="Q3645" i="1"/>
  <c r="Q3682" i="1"/>
  <c r="Q2347" i="1"/>
  <c r="Q2614" i="1"/>
  <c r="Q3609" i="1"/>
  <c r="Q3676" i="1"/>
  <c r="Q2234" i="1"/>
  <c r="Q2764" i="1"/>
  <c r="Q2487" i="1"/>
  <c r="Q2428" i="1"/>
  <c r="Q2750" i="1"/>
  <c r="Q2433" i="1"/>
  <c r="Q656" i="1"/>
  <c r="Q2193" i="1"/>
  <c r="Q2182" i="1"/>
  <c r="Q1652" i="1"/>
  <c r="Q1735" i="1"/>
  <c r="Q753" i="1"/>
  <c r="Q629" i="1"/>
  <c r="Q2139" i="1"/>
  <c r="Q1777" i="1"/>
  <c r="Q1935" i="1"/>
  <c r="Q1429" i="1"/>
  <c r="Q1484" i="1"/>
  <c r="Q1694" i="1"/>
  <c r="Q1288" i="1"/>
  <c r="Q1940" i="1"/>
  <c r="Q673" i="1"/>
  <c r="Q593" i="1"/>
  <c r="Q1865" i="1"/>
  <c r="Q1682" i="1"/>
  <c r="Q1348" i="1"/>
  <c r="Q3677" i="1"/>
  <c r="Q2512" i="1"/>
  <c r="Q4034" i="1"/>
  <c r="Q3192" i="1"/>
  <c r="Q4035" i="1"/>
  <c r="Q3508" i="1"/>
  <c r="Q2893" i="1"/>
  <c r="Q3672" i="1"/>
  <c r="Q3011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6" i="1"/>
  <c r="Q1040" i="1"/>
  <c r="Q1028" i="1"/>
  <c r="Q1425" i="1"/>
  <c r="Q373" i="1"/>
  <c r="Q1424" i="1"/>
  <c r="Q2062" i="1"/>
  <c r="Q1469" i="1"/>
  <c r="Q320" i="1"/>
  <c r="Q1786" i="1"/>
  <c r="Q2065" i="1"/>
  <c r="Q336" i="1"/>
  <c r="Q1043" i="1"/>
  <c r="Q653" i="1"/>
  <c r="Q1856" i="1"/>
  <c r="Q1224" i="1"/>
  <c r="Q658" i="1"/>
  <c r="Q1778" i="1"/>
  <c r="Q471" i="1"/>
  <c r="Q2026" i="1"/>
  <c r="Q810" i="1"/>
  <c r="Q1460" i="1"/>
  <c r="Q1166" i="1"/>
  <c r="Q2128" i="1"/>
  <c r="Q312" i="1"/>
  <c r="Q2132" i="1"/>
  <c r="Q1648" i="1"/>
  <c r="Q1538" i="1"/>
  <c r="Q2039" i="1"/>
  <c r="Q77" i="1"/>
  <c r="Q1501" i="1"/>
  <c r="Q332" i="1"/>
  <c r="Q1610" i="1"/>
  <c r="Q1663" i="1"/>
  <c r="Q887" i="1"/>
  <c r="Q2187" i="1"/>
  <c r="Q122" i="1"/>
  <c r="Q1263" i="1"/>
  <c r="Q1902" i="1"/>
  <c r="Q1072" i="1"/>
  <c r="Q831" i="1"/>
  <c r="Q1309" i="1"/>
  <c r="Q304" i="1"/>
  <c r="Q1900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1" i="1"/>
  <c r="Q1942" i="1"/>
  <c r="Q1671" i="1"/>
  <c r="Q191" i="1"/>
  <c r="Q134" i="1"/>
  <c r="Q502" i="1"/>
  <c r="Q619" i="1"/>
  <c r="Q354" i="1"/>
  <c r="Q1201" i="1"/>
  <c r="Q1377" i="1"/>
  <c r="Q2123" i="1"/>
  <c r="Q694" i="1"/>
  <c r="Q472" i="1"/>
  <c r="Q1080" i="1"/>
  <c r="Q1245" i="1"/>
  <c r="Q708" i="1"/>
  <c r="Q227" i="1"/>
  <c r="Q2000" i="1"/>
  <c r="Q1249" i="1"/>
  <c r="Q1328" i="1"/>
  <c r="Q1162" i="1"/>
  <c r="Q672" i="1"/>
  <c r="Q1185" i="1"/>
  <c r="Q1221" i="1"/>
  <c r="Q604" i="1"/>
  <c r="Q276" i="1"/>
  <c r="Q454" i="1"/>
  <c r="Q362" i="1"/>
  <c r="Q1383" i="1"/>
  <c r="Q1430" i="1"/>
  <c r="Q2465" i="1"/>
  <c r="Q3480" i="1"/>
  <c r="Q3354" i="1"/>
  <c r="Q4041" i="1"/>
  <c r="Q3671" i="1"/>
  <c r="Q4042" i="1"/>
  <c r="Q4043" i="1"/>
  <c r="Q3621" i="1"/>
  <c r="Q2967" i="1"/>
  <c r="Q3475" i="1"/>
  <c r="Q4044" i="1"/>
  <c r="Q2224" i="1"/>
  <c r="Q2529" i="1"/>
  <c r="Q2672" i="1"/>
  <c r="Q3571" i="1"/>
  <c r="Q2650" i="1"/>
  <c r="Q3014" i="1"/>
  <c r="Q3540" i="1"/>
  <c r="Q2611" i="1"/>
  <c r="Q2938" i="1"/>
  <c r="Q2238" i="1"/>
  <c r="Q3622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2" i="1"/>
  <c r="Q3286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8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2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6" i="1"/>
  <c r="Q921" i="1"/>
  <c r="Q626" i="1"/>
  <c r="Q1577" i="1"/>
  <c r="Q1920" i="1"/>
  <c r="Q2019" i="1"/>
  <c r="Q1434" i="1"/>
  <c r="Q114" i="1"/>
  <c r="Q1067" i="1"/>
  <c r="Q280" i="1"/>
  <c r="Q1807" i="1"/>
  <c r="Q1924" i="1"/>
  <c r="Q1023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8" i="1"/>
  <c r="Q1666" i="1"/>
  <c r="Q1907" i="1"/>
  <c r="Q1207" i="1"/>
  <c r="Q995" i="1"/>
  <c r="Q923" i="1"/>
  <c r="Q334" i="1"/>
  <c r="Q1020" i="1"/>
  <c r="Q865" i="1"/>
  <c r="Q1237" i="1"/>
  <c r="Q1939" i="1"/>
  <c r="Q1235" i="1"/>
  <c r="Q1351" i="1"/>
  <c r="Q2140" i="1"/>
  <c r="Q1763" i="1"/>
  <c r="Q949" i="1"/>
  <c r="Q2228" i="1"/>
  <c r="Q2643" i="1"/>
  <c r="Q4052" i="1"/>
  <c r="Q2907" i="1"/>
  <c r="Q3177" i="1"/>
  <c r="Q2656" i="1"/>
  <c r="Q4053" i="1"/>
  <c r="Q2243" i="1"/>
  <c r="Q3551" i="1"/>
  <c r="Q2665" i="1"/>
  <c r="Q3367" i="1"/>
  <c r="Q2258" i="1"/>
  <c r="Q3692" i="1"/>
  <c r="Q3143" i="1"/>
  <c r="Q2253" i="1"/>
  <c r="Q2456" i="1"/>
  <c r="Q4054" i="1"/>
  <c r="Q2933" i="1"/>
  <c r="Q4055" i="1"/>
  <c r="Q2283" i="1"/>
  <c r="Q1624" i="1"/>
  <c r="Q874" i="1"/>
  <c r="Q730" i="1"/>
  <c r="Q866" i="1"/>
  <c r="Q712" i="1"/>
  <c r="Q2069" i="1"/>
  <c r="Q1766" i="1"/>
  <c r="Q2027" i="1"/>
  <c r="Q2084" i="1"/>
  <c r="Q960" i="1"/>
  <c r="Q1770" i="1"/>
  <c r="Q2070" i="1"/>
  <c r="Q1950" i="1"/>
  <c r="Q1634" i="1"/>
  <c r="Q758" i="1"/>
  <c r="Q1212" i="1"/>
  <c r="Q1781" i="1"/>
  <c r="Q1745" i="1"/>
  <c r="Q1564" i="1"/>
  <c r="Q754" i="1"/>
  <c r="Q1746" i="1"/>
  <c r="Q1302" i="1"/>
  <c r="Q1194" i="1"/>
  <c r="Q379" i="1"/>
  <c r="Q624" i="1"/>
  <c r="Q889" i="1"/>
  <c r="Q2022" i="1"/>
  <c r="Q1651" i="1"/>
  <c r="Q1989" i="1"/>
  <c r="Q1959" i="1"/>
  <c r="Q1085" i="1"/>
  <c r="Q1437" i="1"/>
  <c r="Q1993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7" i="1"/>
  <c r="Q368" i="1"/>
  <c r="Q622" i="1"/>
  <c r="Q1769" i="1"/>
  <c r="Q671" i="1"/>
  <c r="Q1841" i="1"/>
  <c r="Q1821" i="1"/>
  <c r="Q643" i="1"/>
  <c r="Q424" i="1"/>
  <c r="Q1336" i="1"/>
  <c r="Q1873" i="1"/>
  <c r="Q2042" i="1"/>
  <c r="Q937" i="1"/>
  <c r="Q1257" i="1"/>
  <c r="Q1635" i="1"/>
  <c r="Q1014" i="1"/>
  <c r="Q1669" i="1"/>
  <c r="Q811" i="1"/>
  <c r="Q1705" i="1"/>
  <c r="Q1513" i="1"/>
  <c r="Q1830" i="1"/>
  <c r="Q1094" i="1"/>
  <c r="Q1811" i="1"/>
  <c r="Q2117" i="1"/>
  <c r="Q2045" i="1"/>
  <c r="Q600" i="1"/>
  <c r="Q817" i="1"/>
  <c r="Q1027" i="1"/>
  <c r="Q150" i="1"/>
  <c r="Q345" i="1"/>
  <c r="Q905" i="1"/>
  <c r="Q1684" i="1"/>
  <c r="Q496" i="1"/>
  <c r="Q2078" i="1"/>
  <c r="Q1814" i="1"/>
  <c r="Q955" i="1"/>
  <c r="Q564" i="1"/>
  <c r="Q590" i="1"/>
  <c r="Q1637" i="1"/>
  <c r="Q965" i="1"/>
  <c r="Q1536" i="1"/>
  <c r="Q1784" i="1"/>
  <c r="Q316" i="1"/>
  <c r="Q1379" i="1"/>
  <c r="Q796" i="1"/>
  <c r="Q388" i="1"/>
  <c r="Q2076" i="1"/>
  <c r="Q1195" i="1"/>
  <c r="Q2087" i="1"/>
  <c r="Q959" i="1"/>
  <c r="Q235" i="1"/>
  <c r="Q1186" i="1"/>
  <c r="Q2075" i="1"/>
  <c r="Q1414" i="1"/>
  <c r="Q733" i="1"/>
  <c r="Q1293" i="1"/>
  <c r="Q1927" i="1"/>
  <c r="Q1338" i="1"/>
  <c r="Q1839" i="1"/>
  <c r="Q729" i="1"/>
  <c r="Q1823" i="1"/>
  <c r="Q1081" i="1"/>
  <c r="Q1864" i="1"/>
  <c r="Q1885" i="1"/>
  <c r="Q474" i="1"/>
  <c r="Q939" i="1"/>
  <c r="Q1408" i="1"/>
  <c r="Q1535" i="1"/>
  <c r="Q2102" i="1"/>
  <c r="Q1532" i="1"/>
  <c r="Q539" i="1"/>
  <c r="Q2036" i="1"/>
  <c r="Q2183" i="1"/>
  <c r="Q1172" i="1"/>
  <c r="Q1764" i="1"/>
  <c r="Q1551" i="1"/>
  <c r="Q544" i="1"/>
  <c r="Q2129" i="1"/>
  <c r="Q1819" i="1"/>
  <c r="Q335" i="1"/>
  <c r="Q1849" i="1"/>
  <c r="Q647" i="1"/>
  <c r="Q1189" i="1"/>
  <c r="Q873" i="1"/>
  <c r="Q2040" i="1"/>
  <c r="Q431" i="1"/>
  <c r="Q1545" i="1"/>
  <c r="Q1909" i="1"/>
  <c r="Q1327" i="1"/>
  <c r="Q125" i="1"/>
  <c r="Q1792" i="1"/>
  <c r="Q711" i="1"/>
  <c r="Q1858" i="1"/>
  <c r="Q1930" i="1"/>
  <c r="Q1673" i="1"/>
  <c r="Q1410" i="1"/>
  <c r="Q1862" i="1"/>
  <c r="Q1046" i="1"/>
  <c r="Q221" i="1"/>
  <c r="Q1854" i="1"/>
  <c r="Q1435" i="1"/>
  <c r="Q1588" i="1"/>
  <c r="Q215" i="1"/>
  <c r="Q892" i="1"/>
  <c r="Q1530" i="1"/>
  <c r="Q1595" i="1"/>
  <c r="Q919" i="1"/>
  <c r="Q540" i="1"/>
  <c r="Q1628" i="1"/>
  <c r="Q2049" i="1"/>
  <c r="Q1391" i="1"/>
  <c r="Q2158" i="1"/>
  <c r="Q2093" i="1"/>
  <c r="Q1913" i="1"/>
  <c r="Q1319" i="1"/>
  <c r="Q1614" i="1"/>
  <c r="Q1544" i="1"/>
  <c r="Q1756" i="1"/>
  <c r="Q1965" i="1"/>
  <c r="Q1110" i="1"/>
  <c r="Q2094" i="1"/>
  <c r="Q2164" i="1"/>
  <c r="Q1493" i="1"/>
  <c r="Q936" i="1"/>
  <c r="Q1601" i="1"/>
  <c r="Q1005" i="1"/>
  <c r="Q1740" i="1"/>
  <c r="Q213" i="1"/>
  <c r="Q2175" i="1"/>
  <c r="Q1445" i="1"/>
  <c r="Q510" i="1"/>
  <c r="Q291" i="1"/>
  <c r="Q1552" i="1"/>
  <c r="Q1097" i="1"/>
  <c r="Q1133" i="1"/>
  <c r="Q1608" i="1"/>
  <c r="Q2017" i="1"/>
  <c r="Q1800" i="1"/>
  <c r="Q1197" i="1"/>
  <c r="Q2159" i="1"/>
  <c r="Q805" i="1"/>
  <c r="Q548" i="1"/>
  <c r="Q2038" i="1"/>
  <c r="Q1354" i="1"/>
  <c r="Q234" i="1"/>
  <c r="Q777" i="1"/>
  <c r="Q1264" i="1"/>
  <c r="Q1620" i="1"/>
  <c r="Q2136" i="1"/>
  <c r="Q646" i="1"/>
  <c r="Q1626" i="1"/>
  <c r="Q2184" i="1"/>
  <c r="Q871" i="1"/>
  <c r="Q2098" i="1"/>
  <c r="Q1943" i="1"/>
  <c r="Q1392" i="1"/>
  <c r="Q545" i="1"/>
  <c r="Q1904" i="1"/>
  <c r="Q1231" i="1"/>
  <c r="Q527" i="1"/>
  <c r="Q1617" i="1"/>
  <c r="Q1675" i="1"/>
  <c r="Q1283" i="1"/>
  <c r="Q2124" i="1"/>
  <c r="Q1695" i="1"/>
  <c r="Q648" i="1"/>
  <c r="Q1260" i="1"/>
  <c r="Q2149" i="1"/>
  <c r="Q1204" i="1"/>
  <c r="Q2046" i="1"/>
  <c r="Q1456" i="1"/>
  <c r="Q1098" i="1"/>
  <c r="Q1438" i="1"/>
  <c r="Q1928" i="1"/>
  <c r="Q1561" i="1"/>
  <c r="Q578" i="1"/>
  <c r="Q1477" i="1"/>
  <c r="Q1715" i="1"/>
  <c r="Q2188" i="1"/>
  <c r="Q286" i="1"/>
  <c r="Q146" i="1"/>
  <c r="Q2121" i="1"/>
  <c r="Q1282" i="1"/>
  <c r="Q1304" i="1"/>
  <c r="Q1198" i="1"/>
  <c r="Q344" i="1"/>
  <c r="Q442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68" i="1"/>
  <c r="Q698" i="1"/>
  <c r="Q1923" i="1"/>
  <c r="Q808" i="1"/>
  <c r="Q1049" i="1"/>
  <c r="Q450" i="1"/>
  <c r="Q224" i="1"/>
  <c r="Q1779" i="1"/>
  <c r="Q2119" i="1"/>
  <c r="Q1925" i="1"/>
  <c r="Q1052" i="1"/>
  <c r="Q1586" i="1"/>
  <c r="Q980" i="1"/>
  <c r="Q1070" i="1"/>
  <c r="Q679" i="1"/>
  <c r="Q508" i="1"/>
  <c r="Q888" i="1"/>
  <c r="Q542" i="1"/>
  <c r="Q387" i="1"/>
  <c r="Q1017" i="1"/>
  <c r="Q1988" i="1"/>
  <c r="Q414" i="1"/>
  <c r="Q682" i="1"/>
  <c r="Q819" i="1"/>
  <c r="Q1076" i="1"/>
  <c r="Q689" i="1"/>
  <c r="Q392" i="1"/>
  <c r="Q1474" i="1"/>
  <c r="Q2125" i="1"/>
  <c r="Q2172" i="1"/>
  <c r="Q1362" i="1"/>
  <c r="Q761" i="1"/>
  <c r="Q1250" i="1"/>
  <c r="Q1737" i="1"/>
  <c r="Q1461" i="1"/>
  <c r="Q1405" i="1"/>
  <c r="Q1977" i="1"/>
  <c r="Q1467" i="1"/>
  <c r="Q1323" i="1"/>
  <c r="Q2189" i="1"/>
  <c r="Q1606" i="1"/>
  <c r="Q1842" i="1"/>
  <c r="Q1547" i="1"/>
  <c r="Q305" i="1"/>
  <c r="Q1402" i="1"/>
  <c r="Q1995" i="1"/>
  <c r="Q1894" i="1"/>
  <c r="Q2160" i="1"/>
  <c r="Q903" i="1"/>
  <c r="Q1192" i="1"/>
  <c r="Q1702" i="1"/>
  <c r="Q2179" i="1"/>
  <c r="Q2173" i="1"/>
  <c r="Q1182" i="1"/>
  <c r="Q1867" i="1"/>
  <c r="Q1962" i="1"/>
  <c r="Q351" i="1"/>
  <c r="Q2118" i="1"/>
  <c r="Q1038" i="1"/>
  <c r="Q1831" i="1"/>
  <c r="Q1431" i="1"/>
  <c r="Q1788" i="1"/>
  <c r="Q935" i="1"/>
  <c r="Q1903" i="1"/>
  <c r="Q612" i="1"/>
  <c r="Q2146" i="1"/>
  <c r="Q675" i="1"/>
  <c r="Q884" i="1"/>
  <c r="Q714" i="1"/>
  <c r="Q404" i="1"/>
  <c r="Q1657" i="1"/>
  <c r="Q432" i="1"/>
  <c r="Q301" i="1"/>
  <c r="Q662" i="1"/>
  <c r="Q869" i="1"/>
  <c r="Q788" i="1"/>
  <c r="Q1495" i="1"/>
  <c r="Q1759" i="1"/>
  <c r="Q1524" i="1"/>
  <c r="Q2141" i="1"/>
  <c r="Q2021" i="1"/>
  <c r="Q1752" i="1"/>
  <c r="Q1008" i="1"/>
  <c r="Q1796" i="1"/>
  <c r="Q1787" i="1"/>
  <c r="Q1512" i="1"/>
  <c r="Q1803" i="1"/>
  <c r="Q2150" i="1"/>
  <c r="Q1407" i="1"/>
  <c r="Q1048" i="1"/>
  <c r="Q2169" i="1"/>
  <c r="Q2010" i="1"/>
  <c r="Q2088" i="1"/>
  <c r="Q498" i="1"/>
  <c r="Q1629" i="1"/>
  <c r="Q1268" i="1"/>
  <c r="Q1739" i="1"/>
  <c r="Q455" i="1"/>
  <c r="Q1462" i="1"/>
  <c r="Q2002" i="1"/>
  <c r="Q633" i="1"/>
  <c r="Q1514" i="1"/>
  <c r="Q1244" i="1"/>
  <c r="Q1135" i="1"/>
  <c r="Q2005" i="1"/>
  <c r="Q1013" i="1"/>
  <c r="Q801" i="1"/>
  <c r="Q2185" i="1"/>
  <c r="Q1691" i="1"/>
  <c r="Q1417" i="1"/>
  <c r="Q1872" i="1"/>
  <c r="Q2195" i="1"/>
  <c r="Q645" i="1"/>
  <c r="Q2091" i="1"/>
  <c r="Q2170" i="1"/>
  <c r="Q1029" i="1"/>
  <c r="Q2111" i="1"/>
  <c r="Q148" i="1"/>
  <c r="Q1265" i="1"/>
  <c r="Q975" i="1"/>
  <c r="Q881" i="1"/>
  <c r="Q1215" i="1"/>
  <c r="Q709" i="1"/>
  <c r="Q2003" i="1"/>
  <c r="Q688" i="1"/>
  <c r="Q2081" i="1"/>
  <c r="Q319" i="1"/>
  <c r="Q693" i="1"/>
  <c r="Q1157" i="1"/>
  <c r="Q728" i="1"/>
  <c r="Q897" i="1"/>
  <c r="Q1313" i="1"/>
  <c r="Q1716" i="1"/>
  <c r="Q1180" i="1"/>
  <c r="Q252" i="1"/>
  <c r="Q649" i="1"/>
  <c r="Q1550" i="1"/>
  <c r="Q2083" i="1"/>
  <c r="Q342" i="1"/>
  <c r="Q1071" i="1"/>
  <c r="Q292" i="1"/>
  <c r="Q639" i="1"/>
  <c r="Q1464" i="1"/>
  <c r="Q2133" i="1"/>
  <c r="Q434" i="1"/>
  <c r="Q374" i="1"/>
  <c r="Q566" i="1"/>
  <c r="Q492" i="1"/>
  <c r="Q2151" i="1"/>
  <c r="Q1954" i="1"/>
  <c r="Q1367" i="1"/>
  <c r="Q759" i="1"/>
  <c r="Q886" i="1"/>
  <c r="Q1921" i="1"/>
  <c r="Q1061" i="1"/>
  <c r="Q1480" i="1"/>
  <c r="Q1199" i="1"/>
  <c r="Q2074" i="1"/>
  <c r="Q850" i="1"/>
  <c r="Q1505" i="1"/>
  <c r="Q1701" i="1"/>
  <c r="Q1806" i="1"/>
  <c r="Q2126" i="1"/>
  <c r="Q4056" i="1"/>
  <c r="Q3703" i="1"/>
  <c r="Q3591" i="1"/>
  <c r="Q2262" i="1"/>
  <c r="Q2522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7" i="1"/>
  <c r="Q2023" i="1"/>
  <c r="Q1585" i="1"/>
  <c r="Q2161" i="1"/>
  <c r="Q1583" i="1"/>
  <c r="Q185" i="1"/>
  <c r="Q1997" i="1"/>
  <c r="Q321" i="1"/>
  <c r="Q950" i="1"/>
  <c r="Q1441" i="1"/>
  <c r="Q1144" i="1"/>
  <c r="Q1979" i="1"/>
  <c r="Q1782" i="1"/>
  <c r="Q2147" i="1"/>
  <c r="Q1134" i="1"/>
  <c r="Q1852" i="1"/>
  <c r="Q1584" i="1"/>
  <c r="Q1218" i="1"/>
  <c r="Q982" i="1"/>
  <c r="Q2114" i="1"/>
  <c r="Q1655" i="1"/>
  <c r="Q1627" i="1"/>
  <c r="Q543" i="1"/>
  <c r="Q1210" i="1"/>
  <c r="Q1945" i="1"/>
  <c r="Q1837" i="1"/>
  <c r="Q1041" i="1"/>
  <c r="Q2122" i="1"/>
  <c r="Q528" i="1"/>
  <c r="Q660" i="1"/>
  <c r="Q1679" i="1"/>
  <c r="Q1725" i="1"/>
  <c r="Q1179" i="1"/>
  <c r="Q1075" i="1"/>
  <c r="Q1100" i="1"/>
  <c r="Q531" i="1"/>
  <c r="Q1139" i="1"/>
  <c r="Q533" i="1"/>
  <c r="Q1448" i="1"/>
  <c r="Q1851" i="1"/>
  <c r="Q2053" i="1"/>
  <c r="Q1223" i="1"/>
  <c r="Q904" i="1"/>
  <c r="Q851" i="1"/>
  <c r="Q677" i="1"/>
  <c r="Q723" i="1"/>
  <c r="Q654" i="1"/>
  <c r="Q1330" i="1"/>
  <c r="Q2066" i="1"/>
  <c r="Q417" i="1"/>
  <c r="Q1291" i="1"/>
  <c r="Q1161" i="1"/>
  <c r="Q1956" i="1"/>
  <c r="Q820" i="1"/>
  <c r="Q2032" i="1"/>
  <c r="Q1225" i="1"/>
  <c r="Q781" i="1"/>
  <c r="Q562" i="1"/>
  <c r="Q1631" i="1"/>
  <c r="Q815" i="1"/>
  <c r="Q285" i="1"/>
  <c r="Q137" i="1"/>
  <c r="Q1276" i="1"/>
  <c r="Q520" i="1"/>
  <c r="Q1026" i="1"/>
  <c r="Q429" i="1"/>
  <c r="Q1845" i="1"/>
  <c r="Q1743" i="1"/>
  <c r="Q1721" i="1"/>
  <c r="Q408" i="1"/>
  <c r="Q1964" i="1"/>
  <c r="Q198" i="1"/>
  <c r="Q236" i="1"/>
  <c r="Q1537" i="1"/>
  <c r="Q1955" i="1"/>
  <c r="Q1126" i="1"/>
  <c r="Q1780" i="1"/>
  <c r="Q1722" i="1"/>
  <c r="Q701" i="1"/>
  <c r="Q113" i="1"/>
  <c r="Q1960" i="1"/>
  <c r="Q2731" i="1"/>
  <c r="Q2779" i="1"/>
  <c r="Q2715" i="1"/>
  <c r="Q2673" i="1"/>
  <c r="Q2586" i="1"/>
  <c r="Q4060" i="1"/>
  <c r="Q2416" i="1"/>
  <c r="Q2626" i="1"/>
  <c r="Q3282" i="1"/>
  <c r="Q2494" i="1"/>
  <c r="Q2543" i="1"/>
  <c r="Q2518" i="1"/>
  <c r="Q2545" i="1"/>
  <c r="Q4061" i="1"/>
  <c r="Q3060" i="1"/>
  <c r="Q4062" i="1"/>
  <c r="Q4063" i="1"/>
  <c r="Q2716" i="1"/>
  <c r="Q3027" i="1"/>
  <c r="Q3193" i="1"/>
  <c r="Q1623" i="1"/>
  <c r="Q1499" i="1"/>
  <c r="Q2012" i="1"/>
  <c r="Q605" i="1"/>
  <c r="Q1062" i="1"/>
  <c r="Q1641" i="1"/>
  <c r="Q853" i="1"/>
  <c r="Q651" i="1"/>
  <c r="Q1908" i="1"/>
  <c r="Q1262" i="1"/>
  <c r="Q1747" i="1"/>
  <c r="Q1170" i="1"/>
  <c r="Q1916" i="1"/>
  <c r="Q2196" i="1"/>
  <c r="Q1412" i="1"/>
  <c r="Q2104" i="1"/>
  <c r="Q2134" i="1"/>
  <c r="Q1047" i="1"/>
  <c r="Q1704" i="1"/>
  <c r="Q940" i="1"/>
  <c r="Q1317" i="1"/>
  <c r="Q2165" i="1"/>
  <c r="Q2152" i="1"/>
  <c r="Q477" i="1"/>
  <c r="Q1173" i="1"/>
  <c r="Q1281" i="1"/>
  <c r="Q2137" i="1"/>
  <c r="Q2050" i="1"/>
  <c r="Q1375" i="1"/>
  <c r="Q504" i="1"/>
  <c r="Q1489" i="1"/>
  <c r="Q1589" i="1"/>
  <c r="Q852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4" i="1"/>
  <c r="Q3094" i="1"/>
  <c r="Q3673" i="1"/>
  <c r="Q2201" i="1"/>
  <c r="Q3111" i="1"/>
  <c r="Q2908" i="1"/>
  <c r="Q2909" i="1"/>
  <c r="Q2749" i="1"/>
  <c r="Q4066" i="1"/>
  <c r="Q2527" i="1"/>
  <c r="Q4067" i="1"/>
  <c r="Q3688" i="1"/>
  <c r="Q3544" i="1"/>
  <c r="Q2400" i="1"/>
  <c r="Q2142" i="1"/>
  <c r="Q1884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27" i="1"/>
  <c r="Q1294" i="1"/>
  <c r="Q1466" i="1"/>
  <c r="Q878" i="1"/>
  <c r="Q438" i="1"/>
  <c r="Q2130" i="1"/>
  <c r="Q2058" i="1"/>
  <c r="Q211" i="1"/>
  <c r="Q1420" i="1"/>
  <c r="Q1525" i="1"/>
  <c r="Q942" i="1"/>
  <c r="Q1234" i="1"/>
  <c r="Q384" i="1"/>
  <c r="Q1082" i="1"/>
  <c r="Q1773" i="1"/>
  <c r="Q1951" i="1"/>
  <c r="Q1886" i="1"/>
  <c r="Q7" i="1"/>
  <c r="Q2743" i="1"/>
  <c r="Q2484" i="1"/>
  <c r="Q2498" i="1"/>
  <c r="Q2306" i="1"/>
  <c r="Q3049" i="1"/>
  <c r="Q2991" i="1"/>
  <c r="Q2572" i="1"/>
  <c r="Q2569" i="1"/>
  <c r="Q2786" i="1"/>
  <c r="Q2921" i="1"/>
  <c r="Q2366" i="1"/>
  <c r="Q3442" i="1"/>
  <c r="Q3599" i="1"/>
  <c r="Q2570" i="1"/>
  <c r="Q3015" i="1"/>
  <c r="Q3615" i="1"/>
  <c r="Q2846" i="1"/>
  <c r="Q3065" i="1"/>
  <c r="Q3578" i="1"/>
  <c r="Q2549" i="1"/>
  <c r="Q2865" i="1"/>
  <c r="Q3638" i="1"/>
  <c r="Q4068" i="1"/>
  <c r="Q3150" i="1"/>
  <c r="Q2431" i="1"/>
  <c r="Q3306" i="1"/>
  <c r="Q2638" i="1"/>
  <c r="Q3452" i="1"/>
  <c r="Q2931" i="1"/>
  <c r="Q2596" i="1"/>
  <c r="Q2999" i="1"/>
  <c r="Q4069" i="1"/>
  <c r="Q4070" i="1"/>
  <c r="Q4071" i="1"/>
  <c r="Q4072" i="1"/>
  <c r="Q2255" i="1"/>
  <c r="Q2868" i="1"/>
  <c r="Q3556" i="1"/>
  <c r="Q4073" i="1"/>
  <c r="Q2631" i="1"/>
  <c r="Q2866" i="1"/>
  <c r="Q4074" i="1"/>
  <c r="Q4075" i="1"/>
  <c r="Q4076" i="1"/>
  <c r="Q4077" i="1"/>
  <c r="Q4078" i="1"/>
  <c r="Q3083" i="1"/>
  <c r="Q2429" i="1"/>
  <c r="Q3109" i="1"/>
  <c r="Q2561" i="1"/>
  <c r="Q2379" i="1"/>
  <c r="Q4079" i="1"/>
  <c r="Q2492" i="1"/>
  <c r="Q2930" i="1"/>
  <c r="Q2867" i="1"/>
  <c r="Q2690" i="1"/>
  <c r="Q2554" i="1"/>
  <c r="Q2378" i="1"/>
  <c r="Q3144" i="1"/>
  <c r="Q2841" i="1"/>
  <c r="Q3226" i="1"/>
  <c r="Q2271" i="1"/>
  <c r="Q4080" i="1"/>
  <c r="Q3595" i="1"/>
  <c r="Q2661" i="1"/>
  <c r="Q2223" i="1"/>
  <c r="Q2590" i="1"/>
  <c r="Q2744" i="1"/>
  <c r="Q3426" i="1"/>
  <c r="Q2962" i="1"/>
  <c r="Q2343" i="1"/>
  <c r="Q3663" i="1"/>
  <c r="Q2710" i="1"/>
  <c r="Q2351" i="1"/>
  <c r="Q3381" i="1"/>
  <c r="Q4081" i="1"/>
  <c r="Q3397" i="1"/>
  <c r="Q3438" i="1"/>
  <c r="Q3080" i="1"/>
  <c r="Q2842" i="1"/>
  <c r="Q4082" i="1"/>
  <c r="Q2757" i="1"/>
  <c r="Q2647" i="1"/>
  <c r="Q2591" i="1"/>
  <c r="Q2714" i="1"/>
  <c r="Q3393" i="1"/>
  <c r="Q3183" i="1"/>
  <c r="Q2632" i="1"/>
  <c r="Q3035" i="1"/>
  <c r="Q4083" i="1"/>
  <c r="Q4084" i="1"/>
  <c r="Q3654" i="1"/>
  <c r="Q2578" i="1"/>
  <c r="Q2677" i="1"/>
  <c r="Q2293" i="1"/>
  <c r="Q4085" i="1"/>
  <c r="Q2202" i="1"/>
  <c r="Q2644" i="1"/>
  <c r="Q3519" i="1"/>
  <c r="Q3430" i="1"/>
  <c r="Q3204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2" i="1"/>
  <c r="Q2459" i="1"/>
  <c r="Q3106" i="1"/>
  <c r="Q3346" i="1"/>
  <c r="Q2953" i="1"/>
  <c r="Q4092" i="1"/>
  <c r="Q2810" i="1"/>
  <c r="Q2608" i="1"/>
  <c r="Q3293" i="1"/>
  <c r="Q2462" i="1"/>
  <c r="Q2692" i="1"/>
  <c r="Q2775" i="1"/>
  <c r="Q3538" i="1"/>
  <c r="Q3199" i="1"/>
  <c r="Q2502" i="1"/>
  <c r="Q2209" i="1"/>
  <c r="Q2384" i="1"/>
  <c r="Q4093" i="1"/>
  <c r="Q2275" i="1"/>
  <c r="Q3114" i="1"/>
  <c r="Q2689" i="1"/>
  <c r="Q3078" i="1"/>
  <c r="Q2542" i="1"/>
  <c r="Q2905" i="1"/>
  <c r="Q2520" i="1"/>
  <c r="Q2361" i="1"/>
  <c r="Q2808" i="1"/>
  <c r="Q2381" i="1"/>
  <c r="Q2720" i="1"/>
  <c r="Q2340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39" i="1"/>
  <c r="Q3077" i="1"/>
  <c r="Q2708" i="1"/>
  <c r="Q3453" i="1"/>
  <c r="Q3131" i="1"/>
  <c r="Q3664" i="1"/>
  <c r="Q3418" i="1"/>
  <c r="Q2815" i="1"/>
  <c r="Q2916" i="1"/>
  <c r="Q2461" i="1"/>
  <c r="Q2768" i="1"/>
  <c r="Q4096" i="1"/>
  <c r="Q3139" i="1"/>
  <c r="Q4097" i="1"/>
  <c r="Q3632" i="1"/>
  <c r="Q2615" i="1"/>
  <c r="Q3174" i="1"/>
  <c r="Q2745" i="1"/>
  <c r="Q3227" i="1"/>
  <c r="Q2564" i="1"/>
  <c r="Q3225" i="1"/>
  <c r="Q2218" i="1"/>
  <c r="Q4098" i="1"/>
  <c r="Q3145" i="1"/>
  <c r="Q2856" i="1"/>
  <c r="Q4099" i="1"/>
  <c r="Q2783" i="1"/>
  <c r="Q2420" i="1"/>
  <c r="Q4100" i="1"/>
  <c r="Q2574" i="1"/>
  <c r="Q4101" i="1"/>
  <c r="Q2790" i="1"/>
  <c r="Q2446" i="1"/>
  <c r="Q3108" i="1"/>
  <c r="Q2345" i="1"/>
  <c r="Q2279" i="1"/>
  <c r="Q2668" i="1"/>
  <c r="Q2646" i="1"/>
  <c r="Q2236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09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58" i="1"/>
  <c r="Q3170" i="1"/>
  <c r="Q2434" i="1"/>
  <c r="Q2412" i="1"/>
  <c r="Q4107" i="1"/>
  <c r="Q2740" i="1"/>
  <c r="Q4108" i="1"/>
  <c r="Q3472" i="1"/>
  <c r="Q4109" i="1"/>
  <c r="Q2579" i="1"/>
  <c r="Q3062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7" i="1"/>
  <c r="Q4111" i="1"/>
  <c r="Q4112" i="1"/>
  <c r="Q3162" i="1"/>
  <c r="Q4113" i="1"/>
  <c r="Q4114" i="1"/>
  <c r="Q2426" i="1"/>
  <c r="Q2711" i="1"/>
  <c r="Q2495" i="1"/>
  <c r="Q2788" i="1"/>
  <c r="Q2215" i="1"/>
  <c r="Q3055" i="1"/>
  <c r="Q3067" i="1"/>
  <c r="Q4115" i="1"/>
  <c r="Q2413" i="1"/>
  <c r="Q2960" i="1"/>
  <c r="Q3579" i="1"/>
  <c r="Q3439" i="1"/>
  <c r="R555" i="1"/>
  <c r="Q555" i="1"/>
  <c r="P509" i="1"/>
  <c r="P1494" i="1"/>
  <c r="P1594" i="1"/>
  <c r="P789" i="1"/>
  <c r="P1196" i="1"/>
  <c r="P1397" i="1"/>
  <c r="P1893" i="1"/>
  <c r="P2085" i="1"/>
  <c r="P724" i="1"/>
  <c r="P2001" i="1"/>
  <c r="P829" i="1"/>
  <c r="P367" i="1"/>
  <c r="P386" i="1"/>
  <c r="P1932" i="1"/>
  <c r="P1387" i="1"/>
  <c r="P2055" i="1"/>
  <c r="P1978" i="1"/>
  <c r="P1403" i="1"/>
  <c r="P486" i="1"/>
  <c r="P2056" i="1"/>
  <c r="P1228" i="1"/>
  <c r="P926" i="1"/>
  <c r="P899" i="1"/>
  <c r="P1243" i="1"/>
  <c r="P596" i="1"/>
  <c r="P415" i="1"/>
  <c r="P1108" i="1"/>
  <c r="P2029" i="1"/>
  <c r="P782" i="1"/>
  <c r="P1878" i="1"/>
  <c r="P2197" i="1"/>
  <c r="P2052" i="1"/>
  <c r="P1774" i="1"/>
  <c r="P634" i="1"/>
  <c r="P360" i="1"/>
  <c r="P511" i="1"/>
  <c r="P293" i="1"/>
  <c r="P1183" i="1"/>
  <c r="P628" i="1"/>
  <c r="P1868" i="1"/>
  <c r="P2153" i="1"/>
  <c r="P512" i="1"/>
  <c r="P127" i="1"/>
  <c r="P2163" i="1"/>
  <c r="P848" i="1"/>
  <c r="P1563" i="1"/>
  <c r="P1321" i="1"/>
  <c r="P1295" i="1"/>
  <c r="P2100" i="1"/>
  <c r="P2143" i="1"/>
  <c r="P670" i="1"/>
  <c r="P954" i="1"/>
  <c r="P1205" i="1"/>
  <c r="P1922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3" i="1"/>
  <c r="P696" i="1"/>
  <c r="P1137" i="1"/>
  <c r="P695" i="1"/>
  <c r="P771" i="1"/>
  <c r="P1270" i="1"/>
  <c r="P2156" i="1"/>
  <c r="P1065" i="1"/>
  <c r="P978" i="1"/>
  <c r="P433" i="1"/>
  <c r="P91" i="1"/>
  <c r="P9" i="1"/>
  <c r="P699" i="1"/>
  <c r="P1345" i="1"/>
  <c r="P265" i="1"/>
  <c r="P2092" i="1"/>
  <c r="P1728" i="1"/>
  <c r="P2190" i="1"/>
  <c r="P736" i="1"/>
  <c r="P1399" i="1"/>
  <c r="P1529" i="1"/>
  <c r="P1685" i="1"/>
  <c r="P985" i="1"/>
  <c r="P2020" i="1"/>
  <c r="P849" i="1"/>
  <c r="P1479" i="1"/>
  <c r="P1158" i="1"/>
  <c r="P1580" i="1"/>
  <c r="P620" i="1"/>
  <c r="P1000" i="1"/>
  <c r="P1411" i="1"/>
  <c r="P1409" i="1"/>
  <c r="P1422" i="1"/>
  <c r="P2135" i="1"/>
  <c r="P2115" i="1"/>
  <c r="P683" i="1"/>
  <c r="P1481" i="1"/>
  <c r="P856" i="1"/>
  <c r="P1332" i="1"/>
  <c r="P1999" i="1"/>
  <c r="P1731" i="1"/>
  <c r="P190" i="1"/>
  <c r="P217" i="1"/>
  <c r="P630" i="1"/>
  <c r="P423" i="1"/>
  <c r="P1574" i="1"/>
  <c r="P522" i="1"/>
  <c r="P1643" i="1"/>
  <c r="P523" i="1"/>
  <c r="P1037" i="1"/>
  <c r="P2004" i="1"/>
  <c r="P1056" i="1"/>
  <c r="P1533" i="1"/>
  <c r="P3631" i="1"/>
  <c r="P3586" i="1"/>
  <c r="P3706" i="1"/>
  <c r="P3403" i="1"/>
  <c r="P3707" i="1"/>
  <c r="P2616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9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8" i="1"/>
  <c r="P3666" i="1"/>
  <c r="P2847" i="1"/>
  <c r="P3406" i="1"/>
  <c r="P3718" i="1"/>
  <c r="P3689" i="1"/>
  <c r="P3719" i="1"/>
  <c r="P3648" i="1"/>
  <c r="P2582" i="1"/>
  <c r="P3720" i="1"/>
  <c r="P3308" i="1"/>
  <c r="P3721" i="1"/>
  <c r="P2237" i="1"/>
  <c r="P3647" i="1"/>
  <c r="P2906" i="1"/>
  <c r="P2478" i="1"/>
  <c r="P2949" i="1"/>
  <c r="P3690" i="1"/>
  <c r="P3722" i="1"/>
  <c r="P3723" i="1"/>
  <c r="P3724" i="1"/>
  <c r="P2805" i="1"/>
  <c r="P3725" i="1"/>
  <c r="P2319" i="1"/>
  <c r="P3726" i="1"/>
  <c r="P2521" i="1"/>
  <c r="P2375" i="1"/>
  <c r="P2503" i="1"/>
  <c r="P3727" i="1"/>
  <c r="P2354" i="1"/>
  <c r="P2934" i="1"/>
  <c r="P2833" i="1"/>
  <c r="P3728" i="1"/>
  <c r="P2575" i="1"/>
  <c r="P3729" i="1"/>
  <c r="P3542" i="1"/>
  <c r="P3348" i="1"/>
  <c r="P2857" i="1"/>
  <c r="P3693" i="1"/>
  <c r="P3730" i="1"/>
  <c r="P3493" i="1"/>
  <c r="P3731" i="1"/>
  <c r="P2303" i="1"/>
  <c r="P2701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2" i="1"/>
  <c r="P3656" i="1"/>
  <c r="P3424" i="1"/>
  <c r="P2252" i="1"/>
  <c r="P2651" i="1"/>
  <c r="P3063" i="1"/>
  <c r="P2551" i="1"/>
  <c r="P3258" i="1"/>
  <c r="P3737" i="1"/>
  <c r="P2634" i="1"/>
  <c r="P3738" i="1"/>
  <c r="P3739" i="1"/>
  <c r="P3740" i="1"/>
  <c r="P3213" i="1"/>
  <c r="P3741" i="1"/>
  <c r="P3742" i="1"/>
  <c r="P3743" i="1"/>
  <c r="P3355" i="1"/>
  <c r="P3744" i="1"/>
  <c r="P2984" i="1"/>
  <c r="P3745" i="1"/>
  <c r="P2316" i="1"/>
  <c r="P3746" i="1"/>
  <c r="P3747" i="1"/>
  <c r="P3376" i="1"/>
  <c r="P3748" i="1"/>
  <c r="P2457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7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70" i="1"/>
  <c r="P1176" i="1"/>
  <c r="P1590" i="1"/>
  <c r="P1876" i="1"/>
  <c r="P1640" i="1"/>
  <c r="P1567" i="1"/>
  <c r="P1177" i="1"/>
  <c r="P802" i="1"/>
  <c r="P1018" i="1"/>
  <c r="P738" i="1"/>
  <c r="P1382" i="1"/>
  <c r="P631" i="1"/>
  <c r="P855" i="1"/>
  <c r="P1433" i="1"/>
  <c r="P1010" i="1"/>
  <c r="P1106" i="1"/>
  <c r="P958" i="1"/>
  <c r="P516" i="1"/>
  <c r="P1516" i="1"/>
  <c r="P178" i="1"/>
  <c r="P240" i="1"/>
  <c r="P1093" i="1"/>
  <c r="P1432" i="1"/>
  <c r="P2060" i="1"/>
  <c r="P225" i="1"/>
  <c r="P716" i="1"/>
  <c r="P297" i="1"/>
  <c r="P2166" i="1"/>
  <c r="P1986" i="1"/>
  <c r="P1937" i="1"/>
  <c r="P1163" i="1"/>
  <c r="P1101" i="1"/>
  <c r="P1286" i="1"/>
  <c r="P1381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7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1" i="1"/>
  <c r="P3133" i="1"/>
  <c r="P3749" i="1"/>
  <c r="P2829" i="1"/>
  <c r="P3750" i="1"/>
  <c r="P3025" i="1"/>
  <c r="P2620" i="1"/>
  <c r="P2726" i="1"/>
  <c r="P3751" i="1"/>
  <c r="P2860" i="1"/>
  <c r="P3686" i="1"/>
  <c r="P3752" i="1"/>
  <c r="P3753" i="1"/>
  <c r="P2729" i="1"/>
  <c r="P3754" i="1"/>
  <c r="P3509" i="1"/>
  <c r="P3755" i="1"/>
  <c r="P2327" i="1"/>
  <c r="P3504" i="1"/>
  <c r="P2861" i="1"/>
  <c r="P3680" i="1"/>
  <c r="P2777" i="1"/>
  <c r="P3623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8" i="1"/>
  <c r="P2652" i="1"/>
  <c r="P2552" i="1"/>
  <c r="P2979" i="1"/>
  <c r="P3592" i="1"/>
  <c r="P3762" i="1"/>
  <c r="P3040" i="1"/>
  <c r="P3763" i="1"/>
  <c r="P3764" i="1"/>
  <c r="P2377" i="1"/>
  <c r="P2530" i="1"/>
  <c r="P2813" i="1"/>
  <c r="P3510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8" i="1"/>
  <c r="P2954" i="1"/>
  <c r="P3234" i="1"/>
  <c r="P3443" i="1"/>
  <c r="P3773" i="1"/>
  <c r="P2969" i="1"/>
  <c r="P3483" i="1"/>
  <c r="P2617" i="1"/>
  <c r="P2939" i="1"/>
  <c r="P2449" i="1"/>
  <c r="P3774" i="1"/>
  <c r="P3127" i="1"/>
  <c r="P3775" i="1"/>
  <c r="P2472" i="1"/>
  <c r="P1771" i="1"/>
  <c r="P1527" i="1"/>
  <c r="P1001" i="1"/>
  <c r="P825" i="1"/>
  <c r="P1251" i="1"/>
  <c r="P2174" i="1"/>
  <c r="P1025" i="1"/>
  <c r="P1947" i="1"/>
  <c r="P970" i="1"/>
  <c r="P636" i="1"/>
  <c r="P1305" i="1"/>
  <c r="P2120" i="1"/>
  <c r="P785" i="1"/>
  <c r="P2057" i="1"/>
  <c r="P1523" i="1"/>
  <c r="P1724" i="1"/>
  <c r="P907" i="1"/>
  <c r="P830" i="1"/>
  <c r="P133" i="1"/>
  <c r="P1982" i="1"/>
  <c r="P3660" i="1"/>
  <c r="P3304" i="1"/>
  <c r="P3702" i="1"/>
  <c r="P3386" i="1"/>
  <c r="P3151" i="1"/>
  <c r="P2427" i="1"/>
  <c r="P3528" i="1"/>
  <c r="P3776" i="1"/>
  <c r="P3526" i="1"/>
  <c r="P2989" i="1"/>
  <c r="P3266" i="1"/>
  <c r="P2852" i="1"/>
  <c r="P3777" i="1"/>
  <c r="P3325" i="1"/>
  <c r="P2346" i="1"/>
  <c r="P3778" i="1"/>
  <c r="P3012" i="1"/>
  <c r="P3203" i="1"/>
  <c r="P3779" i="1"/>
  <c r="P3607" i="1"/>
  <c r="P3640" i="1"/>
  <c r="P3368" i="1"/>
  <c r="P3780" i="1"/>
  <c r="P3525" i="1"/>
  <c r="P3670" i="1"/>
  <c r="P3781" i="1"/>
  <c r="P3610" i="1"/>
  <c r="P3782" i="1"/>
  <c r="P3180" i="1"/>
  <c r="P3238" i="1"/>
  <c r="P3463" i="1"/>
  <c r="P3343" i="1"/>
  <c r="P3783" i="1"/>
  <c r="P3362" i="1"/>
  <c r="P3262" i="1"/>
  <c r="P3341" i="1"/>
  <c r="P3696" i="1"/>
  <c r="P3444" i="1"/>
  <c r="P3643" i="1"/>
  <c r="P3112" i="1"/>
  <c r="P3587" i="1"/>
  <c r="P3784" i="1"/>
  <c r="P3785" i="1"/>
  <c r="P3644" i="1"/>
  <c r="P3181" i="1"/>
  <c r="P3786" i="1"/>
  <c r="P3300" i="1"/>
  <c r="P2735" i="1"/>
  <c r="P2937" i="1"/>
  <c r="P3635" i="1"/>
  <c r="P2889" i="1"/>
  <c r="P3550" i="1"/>
  <c r="P2941" i="1"/>
  <c r="P2470" i="1"/>
  <c r="P3501" i="1"/>
  <c r="P3342" i="1"/>
  <c r="P3593" i="1"/>
  <c r="P3407" i="1"/>
  <c r="P2367" i="1"/>
  <c r="P3549" i="1"/>
  <c r="P3064" i="1"/>
  <c r="P3122" i="1"/>
  <c r="P3787" i="1"/>
  <c r="P2914" i="1"/>
  <c r="P3788" i="1"/>
  <c r="P3003" i="1"/>
  <c r="P3445" i="1"/>
  <c r="P3789" i="1"/>
  <c r="P3198" i="1"/>
  <c r="P3285" i="1"/>
  <c r="P3790" i="1"/>
  <c r="P3791" i="1"/>
  <c r="P3792" i="1"/>
  <c r="P2496" i="1"/>
  <c r="P3793" i="1"/>
  <c r="P3794" i="1"/>
  <c r="P3795" i="1"/>
  <c r="P2970" i="1"/>
  <c r="P3796" i="1"/>
  <c r="P3705" i="1"/>
  <c r="P3184" i="1"/>
  <c r="P3175" i="1"/>
  <c r="P2824" i="1"/>
  <c r="P3797" i="1"/>
  <c r="P3798" i="1"/>
  <c r="P3799" i="1"/>
  <c r="P2556" i="1"/>
  <c r="P3611" i="1"/>
  <c r="P3800" i="1"/>
  <c r="P3460" i="1"/>
  <c r="P3530" i="1"/>
  <c r="P3124" i="1"/>
  <c r="P3801" i="1"/>
  <c r="P2641" i="1"/>
  <c r="P3612" i="1"/>
  <c r="P3657" i="1"/>
  <c r="P3446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4" i="1"/>
  <c r="P2964" i="1"/>
  <c r="P3201" i="1"/>
  <c r="P3353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3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7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8" i="1"/>
  <c r="P1857" i="1"/>
  <c r="P411" i="1"/>
  <c r="P1454" i="1"/>
  <c r="P632" i="1"/>
  <c r="P610" i="1"/>
  <c r="P722" i="1"/>
  <c r="P383" i="1"/>
  <c r="P832" i="1"/>
  <c r="P735" i="1"/>
  <c r="P1009" i="1"/>
  <c r="P124" i="1"/>
  <c r="P795" i="1"/>
  <c r="P1371" i="1"/>
  <c r="P391" i="1"/>
  <c r="P1337" i="1"/>
  <c r="P1754" i="1"/>
  <c r="P1149" i="1"/>
  <c r="P461" i="1"/>
  <c r="P1749" i="1"/>
  <c r="P308" i="1"/>
  <c r="P1131" i="1"/>
  <c r="P2086" i="1"/>
  <c r="P2048" i="1"/>
  <c r="P1455" i="1"/>
  <c r="P1719" i="1"/>
  <c r="P896" i="1"/>
  <c r="P1111" i="1"/>
  <c r="P674" i="1"/>
  <c r="P1607" i="1"/>
  <c r="P1795" i="1"/>
  <c r="P920" i="1"/>
  <c r="P199" i="1"/>
  <c r="P1789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2" i="1"/>
  <c r="P3217" i="1"/>
  <c r="P2217" i="1"/>
  <c r="P3091" i="1"/>
  <c r="P2261" i="1"/>
  <c r="P3267" i="1"/>
  <c r="P3359" i="1"/>
  <c r="P2995" i="1"/>
  <c r="P1576" i="1"/>
  <c r="P598" i="1"/>
  <c r="P2167" i="1"/>
  <c r="P458" i="1"/>
  <c r="P1729" i="1"/>
  <c r="P300" i="1"/>
  <c r="P507" i="1"/>
  <c r="P1019" i="1"/>
  <c r="P245" i="1"/>
  <c r="P1216" i="1"/>
  <c r="P493" i="1"/>
  <c r="P1596" i="1"/>
  <c r="P2013" i="1"/>
  <c r="P1692" i="1"/>
  <c r="P1472" i="1"/>
  <c r="P1105" i="1"/>
  <c r="P1866" i="1"/>
  <c r="P1325" i="1"/>
  <c r="P994" i="1"/>
  <c r="P2090" i="1"/>
  <c r="P441" i="1"/>
  <c r="P1116" i="1"/>
  <c r="P1869" i="1"/>
  <c r="P784" i="1"/>
  <c r="P2157" i="1"/>
  <c r="P1492" i="1"/>
  <c r="P1543" i="1"/>
  <c r="P1482" i="1"/>
  <c r="P2112" i="1"/>
  <c r="P1604" i="1"/>
  <c r="P1496" i="1"/>
  <c r="P1581" i="1"/>
  <c r="P444" i="1"/>
  <c r="P385" i="1"/>
  <c r="P692" i="1"/>
  <c r="P1359" i="1"/>
  <c r="P983" i="1"/>
  <c r="P553" i="1"/>
  <c r="P409" i="1"/>
  <c r="P1247" i="1"/>
  <c r="P583" i="1"/>
  <c r="P2103" i="1"/>
  <c r="P877" i="1"/>
  <c r="P307" i="1"/>
  <c r="P581" i="1"/>
  <c r="P2015" i="1"/>
  <c r="P1847" i="1"/>
  <c r="P1645" i="1"/>
  <c r="P1360" i="1"/>
  <c r="P1579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99" i="1"/>
  <c r="P2162" i="1"/>
  <c r="P862" i="1"/>
  <c r="P416" i="1"/>
  <c r="P635" i="1"/>
  <c r="P1500" i="1"/>
  <c r="P2180" i="1"/>
  <c r="P909" i="1"/>
  <c r="P1632" i="1"/>
  <c r="P220" i="1"/>
  <c r="P2138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2" i="1"/>
  <c r="P3138" i="1"/>
  <c r="P2396" i="1"/>
  <c r="P2974" i="1"/>
  <c r="P3239" i="1"/>
  <c r="P2517" i="1"/>
  <c r="P2317" i="1"/>
  <c r="P3182" i="1"/>
  <c r="P2212" i="1"/>
  <c r="P2312" i="1"/>
  <c r="P3813" i="1"/>
  <c r="P2782" i="1"/>
  <c r="P2727" i="1"/>
  <c r="P2901" i="1"/>
  <c r="P2950" i="1"/>
  <c r="P2314" i="1"/>
  <c r="P2712" i="1"/>
  <c r="P2328" i="1"/>
  <c r="P3020" i="1"/>
  <c r="P2318" i="1"/>
  <c r="P3814" i="1"/>
  <c r="P2982" i="1"/>
  <c r="P2344" i="1"/>
  <c r="P3345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4" i="1"/>
  <c r="P2854" i="1"/>
  <c r="P3320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6" i="1"/>
  <c r="P2399" i="1"/>
  <c r="P3117" i="1"/>
  <c r="P3826" i="1"/>
  <c r="P3156" i="1"/>
  <c r="P3371" i="1"/>
  <c r="P3113" i="1"/>
  <c r="P2557" i="1"/>
  <c r="P3031" i="1"/>
  <c r="P2738" i="1"/>
  <c r="P2722" i="1"/>
  <c r="P2627" i="1"/>
  <c r="P3016" i="1"/>
  <c r="P3070" i="1"/>
  <c r="P3827" i="1"/>
  <c r="P2649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9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7" i="1"/>
  <c r="P2244" i="1"/>
  <c r="P2767" i="1"/>
  <c r="P3041" i="1"/>
  <c r="P1587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6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72" i="1"/>
  <c r="P485" i="1"/>
  <c r="P666" i="1"/>
  <c r="P3395" i="1"/>
  <c r="P3829" i="1"/>
  <c r="P3104" i="1"/>
  <c r="P2748" i="1"/>
  <c r="P3529" i="1"/>
  <c r="P3002" i="1"/>
  <c r="P3830" i="1"/>
  <c r="P3561" i="1"/>
  <c r="P3121" i="1"/>
  <c r="P3831" i="1"/>
  <c r="P3832" i="1"/>
  <c r="P3833" i="1"/>
  <c r="P3834" i="1"/>
  <c r="P3185" i="1"/>
  <c r="P3835" i="1"/>
  <c r="P3836" i="1"/>
  <c r="P3837" i="1"/>
  <c r="P3838" i="1"/>
  <c r="P3839" i="1"/>
  <c r="P3840" i="1"/>
  <c r="P3186" i="1"/>
  <c r="P3841" i="1"/>
  <c r="P2200" i="1"/>
  <c r="P3842" i="1"/>
  <c r="P2737" i="1"/>
  <c r="P2992" i="1"/>
  <c r="P2935" i="1"/>
  <c r="P2442" i="1"/>
  <c r="P3477" i="1"/>
  <c r="P2334" i="1"/>
  <c r="P3268" i="1"/>
  <c r="P3843" i="1"/>
  <c r="P3543" i="1"/>
  <c r="P3132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40" i="1"/>
  <c r="P3172" i="1"/>
  <c r="P2613" i="1"/>
  <c r="P2538" i="1"/>
  <c r="P2853" i="1"/>
  <c r="P2544" i="1"/>
  <c r="P3567" i="1"/>
  <c r="P2780" i="1"/>
  <c r="P3321" i="1"/>
  <c r="P3008" i="1"/>
  <c r="P3570" i="1"/>
  <c r="P2844" i="1"/>
  <c r="P3100" i="1"/>
  <c r="P2870" i="1"/>
  <c r="P3473" i="1"/>
  <c r="P2311" i="1"/>
  <c r="P3846" i="1"/>
  <c r="P2976" i="1"/>
  <c r="P3333" i="1"/>
  <c r="P3310" i="1"/>
  <c r="P3574" i="1"/>
  <c r="P2356" i="1"/>
  <c r="P3322" i="1"/>
  <c r="P3465" i="1"/>
  <c r="P3485" i="1"/>
  <c r="P3582" i="1"/>
  <c r="P2754" i="1"/>
  <c r="P3023" i="1"/>
  <c r="P3421" i="1"/>
  <c r="P3847" i="1"/>
  <c r="P3642" i="1"/>
  <c r="P3848" i="1"/>
  <c r="P3427" i="1"/>
  <c r="P3330" i="1"/>
  <c r="P3849" i="1"/>
  <c r="P3316" i="1"/>
  <c r="P3093" i="1"/>
  <c r="P3511" i="1"/>
  <c r="P3500" i="1"/>
  <c r="P3428" i="1"/>
  <c r="P3850" i="1"/>
  <c r="P2605" i="1"/>
  <c r="P3280" i="1"/>
  <c r="P3675" i="1"/>
  <c r="P2862" i="1"/>
  <c r="P2806" i="1"/>
  <c r="P2324" i="1"/>
  <c r="P3370" i="1"/>
  <c r="P3548" i="1"/>
  <c r="P3851" i="1"/>
  <c r="P3852" i="1"/>
  <c r="P3853" i="1"/>
  <c r="P3350" i="1"/>
  <c r="P3854" i="1"/>
  <c r="P3489" i="1"/>
  <c r="P2742" i="1"/>
  <c r="P3855" i="1"/>
  <c r="P3327" i="1"/>
  <c r="P3478" i="1"/>
  <c r="P2707" i="1"/>
  <c r="P3856" i="1"/>
  <c r="P2823" i="1"/>
  <c r="P3287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6" i="1"/>
  <c r="P3461" i="1"/>
  <c r="P3356" i="1"/>
  <c r="P3512" i="1"/>
  <c r="P3862" i="1"/>
  <c r="P3603" i="1"/>
  <c r="P2818" i="1"/>
  <c r="P2977" i="1"/>
  <c r="P3669" i="1"/>
  <c r="P3863" i="1"/>
  <c r="P3661" i="1"/>
  <c r="P2843" i="1"/>
  <c r="P2655" i="1"/>
  <c r="P3655" i="1"/>
  <c r="P2899" i="1"/>
  <c r="P2910" i="1"/>
  <c r="P1503" i="1"/>
  <c r="P1465" i="1"/>
  <c r="P1370" i="1"/>
  <c r="P1566" i="1"/>
  <c r="P381" i="1"/>
  <c r="P1306" i="1"/>
  <c r="P574" i="1"/>
  <c r="P1233" i="1"/>
  <c r="P145" i="1"/>
  <c r="P1591" i="1"/>
  <c r="P119" i="1"/>
  <c r="P572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6" i="1"/>
  <c r="P180" i="1"/>
  <c r="P1910" i="1"/>
  <c r="P655" i="1"/>
  <c r="P1761" i="1"/>
  <c r="P616" i="1"/>
  <c r="P45" i="1"/>
  <c r="P480" i="1"/>
  <c r="P1713" i="1"/>
  <c r="P331" i="1"/>
  <c r="P390" i="1"/>
  <c r="P1605" i="1"/>
  <c r="P1119" i="1"/>
  <c r="P158" i="1"/>
  <c r="P1092" i="1"/>
  <c r="P2784" i="1"/>
  <c r="P2890" i="1"/>
  <c r="P2918" i="1"/>
  <c r="P3864" i="1"/>
  <c r="P2406" i="1"/>
  <c r="P3205" i="1"/>
  <c r="P3865" i="1"/>
  <c r="P3866" i="1"/>
  <c r="P3240" i="1"/>
  <c r="P2659" i="1"/>
  <c r="P3867" i="1"/>
  <c r="P2983" i="1"/>
  <c r="P3868" i="1"/>
  <c r="P3869" i="1"/>
  <c r="P2547" i="1"/>
  <c r="P3870" i="1"/>
  <c r="P2966" i="1"/>
  <c r="P2263" i="1"/>
  <c r="P3307" i="1"/>
  <c r="P2612" i="1"/>
  <c r="P1600" i="1"/>
  <c r="P842" i="1"/>
  <c r="P931" i="1"/>
  <c r="P797" i="1"/>
  <c r="P445" i="1"/>
  <c r="P1541" i="1"/>
  <c r="P259" i="1"/>
  <c r="P1809" i="1"/>
  <c r="P547" i="1"/>
  <c r="P4" i="1"/>
  <c r="P263" i="1"/>
  <c r="P249" i="1"/>
  <c r="P915" i="1"/>
  <c r="P140" i="1"/>
  <c r="P228" i="1"/>
  <c r="P1558" i="1"/>
  <c r="P1035" i="1"/>
  <c r="P1882" i="1"/>
  <c r="P737" i="1"/>
  <c r="P883" i="1"/>
  <c r="P361" i="1"/>
  <c r="P880" i="1"/>
  <c r="P2006" i="1"/>
  <c r="P1808" i="1"/>
  <c r="P941" i="1"/>
  <c r="P1254" i="1"/>
  <c r="P997" i="1"/>
  <c r="P1810" i="1"/>
  <c r="P1428" i="1"/>
  <c r="P1625" i="1"/>
  <c r="P419" i="1"/>
  <c r="P375" i="1"/>
  <c r="P1546" i="1"/>
  <c r="P1416" i="1"/>
  <c r="P420" i="1"/>
  <c r="P1142" i="1"/>
  <c r="P1138" i="1"/>
  <c r="P1148" i="1"/>
  <c r="P776" i="1"/>
  <c r="P232" i="1"/>
  <c r="P1929" i="1"/>
  <c r="P1824" i="1"/>
  <c r="P1274" i="1"/>
  <c r="P194" i="1"/>
  <c r="P2011" i="1"/>
  <c r="P751" i="1"/>
  <c r="P1259" i="1"/>
  <c r="P481" i="1"/>
  <c r="P1187" i="1"/>
  <c r="P1760" i="1"/>
  <c r="P804" i="1"/>
  <c r="P1790" i="1"/>
  <c r="P519" i="1"/>
  <c r="P1211" i="1"/>
  <c r="P1526" i="1"/>
  <c r="P767" i="1"/>
  <c r="P573" i="1"/>
  <c r="P1696" i="1"/>
  <c r="P2108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7" i="1"/>
  <c r="P1751" i="1"/>
  <c r="P98" i="1"/>
  <c r="P756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2" i="1"/>
  <c r="P2194" i="1"/>
  <c r="P893" i="1"/>
  <c r="P2044" i="1"/>
  <c r="P710" i="1"/>
  <c r="P1016" i="1"/>
  <c r="P1152" i="1"/>
  <c r="P1470" i="1"/>
  <c r="P1613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4" i="1"/>
  <c r="P1039" i="1"/>
  <c r="P1744" i="1"/>
  <c r="P798" i="1"/>
  <c r="P1102" i="1"/>
  <c r="P1342" i="1"/>
  <c r="P1030" i="1"/>
  <c r="P1200" i="1"/>
  <c r="P717" i="1"/>
  <c r="P357" i="1"/>
  <c r="P68" i="1"/>
  <c r="P1226" i="1"/>
  <c r="P1720" i="1"/>
  <c r="P3096" i="1"/>
  <c r="P3344" i="1"/>
  <c r="P3487" i="1"/>
  <c r="P3317" i="1"/>
  <c r="P2781" i="1"/>
  <c r="P3874" i="1"/>
  <c r="P3624" i="1"/>
  <c r="P3422" i="1"/>
  <c r="P2884" i="1"/>
  <c r="P2863" i="1"/>
  <c r="P3448" i="1"/>
  <c r="P2540" i="1"/>
  <c r="P3875" i="1"/>
  <c r="P3147" i="1"/>
  <c r="P3449" i="1"/>
  <c r="P2785" i="1"/>
  <c r="P2987" i="1"/>
  <c r="P3505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06" i="1"/>
  <c r="P3246" i="1"/>
  <c r="P2432" i="1"/>
  <c r="P2968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7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3" i="1"/>
  <c r="P3263" i="1"/>
  <c r="P3893" i="1"/>
  <c r="P3038" i="1"/>
  <c r="P3419" i="1"/>
  <c r="P3894" i="1"/>
  <c r="P3024" i="1"/>
  <c r="P3895" i="1"/>
  <c r="P2393" i="1"/>
  <c r="P2753" i="1"/>
  <c r="P3254" i="1"/>
  <c r="P3896" i="1"/>
  <c r="P2739" i="1"/>
  <c r="P3897" i="1"/>
  <c r="P3898" i="1"/>
  <c r="P3662" i="1"/>
  <c r="P3072" i="1"/>
  <c r="P3415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5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4" i="1"/>
  <c r="P3013" i="1"/>
  <c r="P2499" i="1"/>
  <c r="P2903" i="1"/>
  <c r="P2621" i="1"/>
  <c r="P3906" i="1"/>
  <c r="P2309" i="1"/>
  <c r="P3284" i="1"/>
  <c r="P2858" i="1"/>
  <c r="P3017" i="1"/>
  <c r="P2850" i="1"/>
  <c r="P2471" i="1"/>
  <c r="P2633" i="1"/>
  <c r="P3305" i="1"/>
  <c r="P2684" i="1"/>
  <c r="P3222" i="1"/>
  <c r="P3907" i="1"/>
  <c r="P3323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59" i="1"/>
  <c r="P2089" i="1"/>
  <c r="P800" i="1"/>
  <c r="P1973" i="1"/>
  <c r="P1919" i="1"/>
  <c r="P488" i="1"/>
  <c r="P1887" i="1"/>
  <c r="P906" i="1"/>
  <c r="P162" i="1"/>
  <c r="P748" i="1"/>
  <c r="P1190" i="1"/>
  <c r="P1843" i="1"/>
  <c r="P1699" i="1"/>
  <c r="P1021" i="1"/>
  <c r="P1560" i="1"/>
  <c r="P479" i="1"/>
  <c r="P1487" i="1"/>
  <c r="P595" i="1"/>
  <c r="P1060" i="1"/>
  <c r="P818" i="1"/>
  <c r="P1816" i="1"/>
  <c r="P1911" i="1"/>
  <c r="P914" i="1"/>
  <c r="P412" i="1"/>
  <c r="P1898" i="1"/>
  <c r="P930" i="1"/>
  <c r="P1934" i="1"/>
  <c r="P1612" i="1"/>
  <c r="P169" i="1"/>
  <c r="P407" i="1"/>
  <c r="P1825" i="1"/>
  <c r="P2105" i="1"/>
  <c r="P1998" i="1"/>
  <c r="P740" i="1"/>
  <c r="P1621" i="1"/>
  <c r="P1602" i="1"/>
  <c r="P1497" i="1"/>
  <c r="P2154" i="1"/>
  <c r="P349" i="1"/>
  <c r="P1859" i="1"/>
  <c r="P2127" i="1"/>
  <c r="P760" i="1"/>
  <c r="P1213" i="1"/>
  <c r="P1141" i="1"/>
  <c r="P1171" i="1"/>
  <c r="P1518" i="1"/>
  <c r="P741" i="1"/>
  <c r="P1991" i="1"/>
  <c r="P515" i="1"/>
  <c r="P1963" i="1"/>
  <c r="P1976" i="1"/>
  <c r="P322" i="1"/>
  <c r="P861" i="1"/>
  <c r="P505" i="1"/>
  <c r="P2031" i="1"/>
  <c r="P1504" i="1"/>
  <c r="P608" i="1"/>
  <c r="P1073" i="1"/>
  <c r="P22" i="1"/>
  <c r="P1723" i="1"/>
  <c r="P1708" i="1"/>
  <c r="P1290" i="1"/>
  <c r="P794" i="1"/>
  <c r="P872" i="1"/>
  <c r="P380" i="1"/>
  <c r="P705" i="1"/>
  <c r="P1707" i="1"/>
  <c r="P530" i="1"/>
  <c r="P1717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68" i="1"/>
  <c r="P2450" i="1"/>
  <c r="P2374" i="1"/>
  <c r="P2274" i="1"/>
  <c r="P2730" i="1"/>
  <c r="P3562" i="1"/>
  <c r="P2657" i="1"/>
  <c r="P3916" i="1"/>
  <c r="P2515" i="1"/>
  <c r="P3917" i="1"/>
  <c r="P2897" i="1"/>
  <c r="P2441" i="1"/>
  <c r="P3454" i="1"/>
  <c r="P3665" i="1"/>
  <c r="P3179" i="1"/>
  <c r="P2227" i="1"/>
  <c r="P3918" i="1"/>
  <c r="P3919" i="1"/>
  <c r="P2721" i="1"/>
  <c r="P3920" i="1"/>
  <c r="P2873" i="1"/>
  <c r="P3275" i="1"/>
  <c r="P2698" i="1"/>
  <c r="P3921" i="1"/>
  <c r="P3095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8" i="1"/>
  <c r="P3255" i="1"/>
  <c r="P2500" i="1"/>
  <c r="P3360" i="1"/>
  <c r="P3515" i="1"/>
  <c r="P3928" i="1"/>
  <c r="P1140" i="1"/>
  <c r="P1246" i="1"/>
  <c r="P2016" i="1"/>
  <c r="P900" i="1"/>
  <c r="P1022" i="1"/>
  <c r="P459" i="1"/>
  <c r="P1502" i="1"/>
  <c r="P650" i="1"/>
  <c r="P780" i="1"/>
  <c r="P255" i="1"/>
  <c r="P1680" i="1"/>
  <c r="P175" i="1"/>
  <c r="P1289" i="1"/>
  <c r="P1160" i="1"/>
  <c r="P858" i="1"/>
  <c r="P1689" i="1"/>
  <c r="P962" i="1"/>
  <c r="P999" i="1"/>
  <c r="P1388" i="1"/>
  <c r="P366" i="1"/>
  <c r="P418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15" i="1"/>
  <c r="P2869" i="1"/>
  <c r="P2926" i="1"/>
  <c r="P2233" i="1"/>
  <c r="P3130" i="1"/>
  <c r="P2675" i="1"/>
  <c r="P2333" i="1"/>
  <c r="P2482" i="1"/>
  <c r="P2221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0" i="1"/>
  <c r="P3537" i="1"/>
  <c r="P2628" i="1"/>
  <c r="P3930" i="1"/>
  <c r="P2270" i="1"/>
  <c r="P3931" i="1"/>
  <c r="P3057" i="1"/>
  <c r="P2257" i="1"/>
  <c r="P3932" i="1"/>
  <c r="P3052" i="1"/>
  <c r="P2799" i="1"/>
  <c r="P575" i="1"/>
  <c r="P2176" i="1"/>
  <c r="P966" i="1"/>
  <c r="P2079" i="1"/>
  <c r="P1488" i="1"/>
  <c r="P1926" i="1"/>
  <c r="P1980" i="1"/>
  <c r="P2061" i="1"/>
  <c r="P359" i="1"/>
  <c r="P1835" i="1"/>
  <c r="P1670" i="1"/>
  <c r="P506" i="1"/>
  <c r="P172" i="1"/>
  <c r="P913" i="1"/>
  <c r="P1582" i="1"/>
  <c r="P258" i="1"/>
  <c r="P128" i="1"/>
  <c r="P2063" i="1"/>
  <c r="P243" i="1"/>
  <c r="P1239" i="1"/>
  <c r="P1812" i="1"/>
  <c r="P743" i="1"/>
  <c r="P766" i="1"/>
  <c r="P1860" i="1"/>
  <c r="P2155" i="1"/>
  <c r="P546" i="1"/>
  <c r="P823" i="1"/>
  <c r="P1339" i="1"/>
  <c r="P2034" i="1"/>
  <c r="P1838" i="1"/>
  <c r="P2077" i="1"/>
  <c r="P932" i="1"/>
  <c r="P1798" i="1"/>
  <c r="P1768" i="1"/>
  <c r="P426" i="1"/>
  <c r="P1883" i="1"/>
  <c r="P2144" i="1"/>
  <c r="P1248" i="1"/>
  <c r="P615" i="1"/>
  <c r="P591" i="1"/>
  <c r="P3933" i="1"/>
  <c r="P2758" i="1"/>
  <c r="P3357" i="1"/>
  <c r="P2296" i="1"/>
  <c r="P3679" i="1"/>
  <c r="P3318" i="1"/>
  <c r="P3563" i="1"/>
  <c r="P2871" i="1"/>
  <c r="P3934" i="1"/>
  <c r="P2704" i="1"/>
  <c r="P2214" i="1"/>
  <c r="P3166" i="1"/>
  <c r="P3334" i="1"/>
  <c r="P3627" i="1"/>
  <c r="P3312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7" i="1"/>
  <c r="P560" i="1"/>
  <c r="P1575" i="1"/>
  <c r="P1007" i="1"/>
  <c r="P1818" i="1"/>
  <c r="P770" i="1"/>
  <c r="P1733" i="1"/>
  <c r="P491" i="1"/>
  <c r="P594" i="1"/>
  <c r="P1219" i="1"/>
  <c r="P2993" i="1"/>
  <c r="P3149" i="1"/>
  <c r="P2281" i="1"/>
  <c r="P3507" i="1"/>
  <c r="P3462" i="1"/>
  <c r="P2297" i="1"/>
  <c r="P3399" i="1"/>
  <c r="P3088" i="1"/>
  <c r="P2610" i="1"/>
  <c r="P2326" i="1"/>
  <c r="P3604" i="1"/>
  <c r="P2242" i="1"/>
  <c r="P3134" i="1"/>
  <c r="P2736" i="1"/>
  <c r="P3101" i="1"/>
  <c r="P3311" i="1"/>
  <c r="P2256" i="1"/>
  <c r="P3176" i="1"/>
  <c r="P2277" i="1"/>
  <c r="P2295" i="1"/>
  <c r="P556" i="1"/>
  <c r="P971" i="1"/>
  <c r="P196" i="1"/>
  <c r="P1011" i="1"/>
  <c r="P1169" i="1"/>
  <c r="P268" i="1"/>
  <c r="P1646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4" i="1"/>
  <c r="P2299" i="1"/>
  <c r="P3349" i="1"/>
  <c r="P3187" i="1"/>
  <c r="P2559" i="1"/>
  <c r="P2787" i="1"/>
  <c r="P3484" i="1"/>
  <c r="P3939" i="1"/>
  <c r="P3940" i="1"/>
  <c r="P2766" i="1"/>
  <c r="P3941" i="1"/>
  <c r="P3942" i="1"/>
  <c r="P2439" i="1"/>
  <c r="P3249" i="1"/>
  <c r="P2639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30" i="1"/>
  <c r="P15" i="1"/>
  <c r="P58" i="1"/>
  <c r="P974" i="1"/>
  <c r="P623" i="1"/>
  <c r="P147" i="1"/>
  <c r="P65" i="1"/>
  <c r="P1003" i="1"/>
  <c r="P1145" i="1"/>
  <c r="P1051" i="1"/>
  <c r="P1273" i="1"/>
  <c r="P778" i="1"/>
  <c r="P1972" i="1"/>
  <c r="P1622" i="1"/>
  <c r="P973" i="1"/>
  <c r="P835" i="1"/>
  <c r="P986" i="1"/>
  <c r="P833" i="1"/>
  <c r="P1879" i="1"/>
  <c r="P1732" i="1"/>
  <c r="P827" i="1"/>
  <c r="P2145" i="1"/>
  <c r="P1822" i="1"/>
  <c r="P2113" i="1"/>
  <c r="P2033" i="1"/>
  <c r="P607" i="1"/>
  <c r="P558" i="1"/>
  <c r="P1054" i="1"/>
  <c r="P567" i="1"/>
  <c r="P475" i="1"/>
  <c r="P652" i="1"/>
  <c r="P181" i="1"/>
  <c r="P1357" i="1"/>
  <c r="P1312" i="1"/>
  <c r="P1341" i="1"/>
  <c r="P1393" i="1"/>
  <c r="P2030" i="1"/>
  <c r="P1395" i="1"/>
  <c r="P2177" i="1"/>
  <c r="P1507" i="1"/>
  <c r="P1519" i="1"/>
  <c r="P210" i="1"/>
  <c r="P1936" i="1"/>
  <c r="P463" i="1"/>
  <c r="P579" i="1"/>
  <c r="P1961" i="1"/>
  <c r="P1941" i="1"/>
  <c r="P3299" i="1"/>
  <c r="P3363" i="1"/>
  <c r="P2713" i="1"/>
  <c r="P2702" i="1"/>
  <c r="P3119" i="1"/>
  <c r="P3560" i="1"/>
  <c r="P2411" i="1"/>
  <c r="P3466" i="1"/>
  <c r="P2654" i="1"/>
  <c r="P3436" i="1"/>
  <c r="P2859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3" i="1"/>
  <c r="P3270" i="1"/>
  <c r="P3061" i="1"/>
  <c r="P3944" i="1"/>
  <c r="P3232" i="1"/>
  <c r="P3409" i="1"/>
  <c r="P3464" i="1"/>
  <c r="P3651" i="1"/>
  <c r="P3236" i="1"/>
  <c r="P3033" i="1"/>
  <c r="P3001" i="1"/>
  <c r="P2419" i="1"/>
  <c r="P2798" i="1"/>
  <c r="P3256" i="1"/>
  <c r="P3218" i="1"/>
  <c r="P968" i="1"/>
  <c r="P1089" i="1"/>
  <c r="P609" i="1"/>
  <c r="P1709" i="1"/>
  <c r="P538" i="1"/>
  <c r="P470" i="1"/>
  <c r="P857" i="1"/>
  <c r="P812" i="1"/>
  <c r="P2191" i="1"/>
  <c r="P299" i="1"/>
  <c r="P1418" i="1"/>
  <c r="P2171" i="1"/>
  <c r="P702" i="1"/>
  <c r="P1674" i="1"/>
  <c r="P187" i="1"/>
  <c r="P720" i="1"/>
  <c r="P2068" i="1"/>
  <c r="P537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3" i="1"/>
  <c r="P1698" i="1"/>
  <c r="P2192" i="1"/>
  <c r="P1829" i="1"/>
  <c r="P446" i="1"/>
  <c r="P1118" i="1"/>
  <c r="P267" i="1"/>
  <c r="P1012" i="1"/>
  <c r="P260" i="1"/>
  <c r="P144" i="1"/>
  <c r="P403" i="1"/>
  <c r="P1450" i="1"/>
  <c r="P1895" i="1"/>
  <c r="P791" i="1"/>
  <c r="P1844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7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5" i="1"/>
  <c r="P1570" i="1"/>
  <c r="P328" i="1"/>
  <c r="P1344" i="1"/>
  <c r="P1278" i="1"/>
  <c r="P476" i="1"/>
  <c r="P742" i="1"/>
  <c r="P453" i="1"/>
  <c r="P1990" i="1"/>
  <c r="P1486" i="1"/>
  <c r="P109" i="1"/>
  <c r="P1888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4" i="1"/>
  <c r="P1572" i="1"/>
  <c r="P1578" i="1"/>
  <c r="P822" i="1"/>
  <c r="P1315" i="1"/>
  <c r="P1252" i="1"/>
  <c r="P2329" i="1"/>
  <c r="P2958" i="1"/>
  <c r="P2273" i="1"/>
  <c r="P2508" i="1"/>
  <c r="P2761" i="1"/>
  <c r="P3259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2" i="1"/>
  <c r="P3516" i="1"/>
  <c r="P3947" i="1"/>
  <c r="P3546" i="1"/>
  <c r="P3107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5" i="1"/>
  <c r="P3955" i="1"/>
  <c r="P2414" i="1"/>
  <c r="P3956" i="1"/>
  <c r="P3957" i="1"/>
  <c r="P3958" i="1"/>
  <c r="P2694" i="1"/>
  <c r="P3129" i="1"/>
  <c r="P3413" i="1"/>
  <c r="P3959" i="1"/>
  <c r="P3384" i="1"/>
  <c r="P3960" i="1"/>
  <c r="P2947" i="1"/>
  <c r="P3668" i="1"/>
  <c r="P3568" i="1"/>
  <c r="P3961" i="1"/>
  <c r="P2680" i="1"/>
  <c r="P3962" i="1"/>
  <c r="P3963" i="1"/>
  <c r="P3964" i="1"/>
  <c r="P3366" i="1"/>
  <c r="P3079" i="1"/>
  <c r="P3010" i="1"/>
  <c r="P2891" i="1"/>
  <c r="P3233" i="1"/>
  <c r="P3148" i="1"/>
  <c r="P3965" i="1"/>
  <c r="P3274" i="1"/>
  <c r="P3142" i="1"/>
  <c r="P3458" i="1"/>
  <c r="P3966" i="1"/>
  <c r="P3491" i="1"/>
  <c r="P3967" i="1"/>
  <c r="P3565" i="1"/>
  <c r="P3552" i="1"/>
  <c r="P3968" i="1"/>
  <c r="P3450" i="1"/>
  <c r="P3969" i="1"/>
  <c r="P3970" i="1"/>
  <c r="P3971" i="1"/>
  <c r="P3972" i="1"/>
  <c r="P3261" i="1"/>
  <c r="P3339" i="1"/>
  <c r="P2560" i="1"/>
  <c r="P3973" i="1"/>
  <c r="P2475" i="1"/>
  <c r="P2310" i="1"/>
  <c r="P2451" i="1"/>
  <c r="P3440" i="1"/>
  <c r="P3076" i="1"/>
  <c r="P3974" i="1"/>
  <c r="P3290" i="1"/>
  <c r="P3975" i="1"/>
  <c r="P3224" i="1"/>
  <c r="P2963" i="1"/>
  <c r="P3303" i="1"/>
  <c r="P3600" i="1"/>
  <c r="P3976" i="1"/>
  <c r="P3608" i="1"/>
  <c r="P3977" i="1"/>
  <c r="P2601" i="1"/>
  <c r="P3625" i="1"/>
  <c r="P3451" i="1"/>
  <c r="P3637" i="1"/>
  <c r="P3146" i="1"/>
  <c r="P3596" i="1"/>
  <c r="P3978" i="1"/>
  <c r="P3691" i="1"/>
  <c r="P3684" i="1"/>
  <c r="P3116" i="1"/>
  <c r="P3269" i="1"/>
  <c r="P3687" i="1"/>
  <c r="P3630" i="1"/>
  <c r="P3979" i="1"/>
  <c r="P3486" i="1"/>
  <c r="P3326" i="1"/>
  <c r="P3581" i="1"/>
  <c r="P3980" i="1"/>
  <c r="P3379" i="1"/>
  <c r="P3981" i="1"/>
  <c r="P3441" i="1"/>
  <c r="P1299" i="1"/>
  <c r="P727" i="1"/>
  <c r="P248" i="1"/>
  <c r="P1258" i="1"/>
  <c r="P327" i="1"/>
  <c r="P355" i="1"/>
  <c r="P81" i="1"/>
  <c r="P1329" i="1"/>
  <c r="P1287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2" i="1"/>
  <c r="P1130" i="1"/>
  <c r="P302" i="1"/>
  <c r="P2106" i="1"/>
  <c r="P898" i="1"/>
  <c r="P1349" i="1"/>
  <c r="P1036" i="1"/>
  <c r="P1656" i="1"/>
  <c r="P676" i="1"/>
  <c r="P570" i="1"/>
  <c r="P2110" i="1"/>
  <c r="P2096" i="1"/>
  <c r="P1517" i="1"/>
  <c r="P1490" i="1"/>
  <c r="P337" i="1"/>
  <c r="P687" i="1"/>
  <c r="P592" i="1"/>
  <c r="P2186" i="1"/>
  <c r="P1069" i="1"/>
  <c r="P2072" i="1"/>
  <c r="P1034" i="1"/>
  <c r="P875" i="1"/>
  <c r="P1649" i="1"/>
  <c r="P168" i="1"/>
  <c r="P2082" i="1"/>
  <c r="P1376" i="1"/>
  <c r="P584" i="1"/>
  <c r="P813" i="1"/>
  <c r="P1653" i="1"/>
  <c r="P755" i="1"/>
  <c r="P661" i="1"/>
  <c r="P1918" i="1"/>
  <c r="P686" i="1"/>
  <c r="P2181" i="1"/>
  <c r="P1074" i="1"/>
  <c r="P1451" i="1"/>
  <c r="P247" i="1"/>
  <c r="P1050" i="1"/>
  <c r="P3006" i="1"/>
  <c r="P3535" i="1"/>
  <c r="P3982" i="1"/>
  <c r="P3983" i="1"/>
  <c r="P3984" i="1"/>
  <c r="P3291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31" i="1"/>
  <c r="P401" i="1"/>
  <c r="P1828" i="1"/>
  <c r="P2035" i="1"/>
  <c r="P1063" i="1"/>
  <c r="P1767" i="1"/>
  <c r="P1347" i="1"/>
  <c r="P1557" i="1"/>
  <c r="P2109" i="1"/>
  <c r="P2018" i="1"/>
  <c r="P718" i="1"/>
  <c r="P1153" i="1"/>
  <c r="P1498" i="1"/>
  <c r="P1603" i="1"/>
  <c r="P963" i="1"/>
  <c r="P1191" i="1"/>
  <c r="P1057" i="1"/>
  <c r="P2047" i="1"/>
  <c r="P1636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3" i="1"/>
  <c r="P3994" i="1"/>
  <c r="P3995" i="1"/>
  <c r="P3188" i="1"/>
  <c r="P3996" i="1"/>
  <c r="P3408" i="1"/>
  <c r="P3324" i="1"/>
  <c r="P3039" i="1"/>
  <c r="P3220" i="1"/>
  <c r="P3411" i="1"/>
  <c r="P3997" i="1"/>
  <c r="P3998" i="1"/>
  <c r="P3999" i="1"/>
  <c r="P4000" i="1"/>
  <c r="P4001" i="1"/>
  <c r="P4002" i="1"/>
  <c r="P4003" i="1"/>
  <c r="P3482" i="1"/>
  <c r="P3292" i="1"/>
  <c r="P2691" i="1"/>
  <c r="P3698" i="1"/>
  <c r="P3314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5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5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01" i="1"/>
  <c r="P282" i="1"/>
  <c r="P364" i="1"/>
  <c r="P1815" i="1"/>
  <c r="P369" i="1"/>
  <c r="P1449" i="1"/>
  <c r="P3189" i="1"/>
  <c r="P4007" i="1"/>
  <c r="P2373" i="1"/>
  <c r="P3054" i="1"/>
  <c r="P2695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5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5" i="1"/>
  <c r="P3614" i="1"/>
  <c r="P4008" i="1"/>
  <c r="P4009" i="1"/>
  <c r="P3481" i="1"/>
  <c r="P3685" i="1"/>
  <c r="P2688" i="1"/>
  <c r="P3557" i="1"/>
  <c r="P3264" i="1"/>
  <c r="P3235" i="1"/>
  <c r="P3681" i="1"/>
  <c r="P3329" i="1"/>
  <c r="P2828" i="1"/>
  <c r="P2438" i="1"/>
  <c r="P3385" i="1"/>
  <c r="P4010" i="1"/>
  <c r="P3265" i="1"/>
  <c r="P2284" i="1"/>
  <c r="P2364" i="1"/>
  <c r="P1609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4" i="1"/>
  <c r="P3337" i="1"/>
  <c r="P2408" i="1"/>
  <c r="P4011" i="1"/>
  <c r="P2845" i="1"/>
  <c r="P2486" i="1"/>
  <c r="P2435" i="1"/>
  <c r="P2422" i="1"/>
  <c r="P3168" i="1"/>
  <c r="P3163" i="1"/>
  <c r="P4012" i="1"/>
  <c r="P4013" i="1"/>
  <c r="P2664" i="1"/>
  <c r="P2534" i="1"/>
  <c r="P4014" i="1"/>
  <c r="P2259" i="1"/>
  <c r="P2700" i="1"/>
  <c r="P3279" i="1"/>
  <c r="P2658" i="1"/>
  <c r="P2699" i="1"/>
  <c r="P4015" i="1"/>
  <c r="P3257" i="1"/>
  <c r="P3247" i="1"/>
  <c r="P3423" i="1"/>
  <c r="P3159" i="1"/>
  <c r="P4016" i="1"/>
  <c r="P3059" i="1"/>
  <c r="P3219" i="1"/>
  <c r="P2606" i="1"/>
  <c r="P3414" i="1"/>
  <c r="P2703" i="1"/>
  <c r="P4017" i="1"/>
  <c r="P4018" i="1"/>
  <c r="P3457" i="1"/>
  <c r="P2607" i="1"/>
  <c r="P2971" i="1"/>
  <c r="P2762" i="1"/>
  <c r="P3380" i="1"/>
  <c r="P2448" i="1"/>
  <c r="P3047" i="1"/>
  <c r="P4019" i="1"/>
  <c r="P1473" i="1"/>
  <c r="P854" i="1"/>
  <c r="P1006" i="1"/>
  <c r="P882" i="1"/>
  <c r="P1521" i="1"/>
  <c r="P918" i="1"/>
  <c r="P868" i="1"/>
  <c r="P1727" i="1"/>
  <c r="P1901" i="1"/>
  <c r="P1471" i="1"/>
  <c r="P1726" i="1"/>
  <c r="P1322" i="1"/>
  <c r="P1159" i="1"/>
  <c r="P451" i="1"/>
  <c r="P1556" i="1"/>
  <c r="P976" i="1"/>
  <c r="P1706" i="1"/>
  <c r="P1855" i="1"/>
  <c r="P943" i="1"/>
  <c r="P601" i="1"/>
  <c r="P597" i="1"/>
  <c r="P1802" i="1"/>
  <c r="P678" i="1"/>
  <c r="P989" i="1"/>
  <c r="P1188" i="1"/>
  <c r="P1095" i="1"/>
  <c r="P721" i="1"/>
  <c r="P2054" i="1"/>
  <c r="P1741" i="1"/>
  <c r="P1280" i="1"/>
  <c r="P2043" i="1"/>
  <c r="P1053" i="1"/>
  <c r="P685" i="1"/>
  <c r="P1311" i="1"/>
  <c r="P195" i="1"/>
  <c r="P514" i="1"/>
  <c r="P644" i="1"/>
  <c r="P1419" i="1"/>
  <c r="P1511" i="1"/>
  <c r="P568" i="1"/>
  <c r="P2116" i="1"/>
  <c r="P2099" i="1"/>
  <c r="P769" i="1"/>
  <c r="P934" i="1"/>
  <c r="P1642" i="1"/>
  <c r="P1310" i="1"/>
  <c r="P841" i="1"/>
  <c r="P2024" i="1"/>
  <c r="P1394" i="1"/>
  <c r="P2178" i="1"/>
  <c r="P1154" i="1"/>
  <c r="P998" i="1"/>
  <c r="P1275" i="1"/>
  <c r="P348" i="1"/>
  <c r="P284" i="1"/>
  <c r="P1307" i="1"/>
  <c r="P2148" i="1"/>
  <c r="P840" i="1"/>
  <c r="P1117" i="1"/>
  <c r="P1573" i="1"/>
  <c r="P3190" i="1"/>
  <c r="P4020" i="1"/>
  <c r="P4021" i="1"/>
  <c r="P2835" i="1"/>
  <c r="P2387" i="1"/>
  <c r="P4022" i="1"/>
  <c r="P4023" i="1"/>
  <c r="P3437" i="1"/>
  <c r="P3191" i="1"/>
  <c r="P2915" i="1"/>
  <c r="P4024" i="1"/>
  <c r="P3071" i="1"/>
  <c r="P4025" i="1"/>
  <c r="P2304" i="1"/>
  <c r="P2267" i="1"/>
  <c r="P2872" i="1"/>
  <c r="P2526" i="1"/>
  <c r="P4026" i="1"/>
  <c r="P3084" i="1"/>
  <c r="P2794" i="1"/>
  <c r="P2385" i="1"/>
  <c r="P3340" i="1"/>
  <c r="P3576" i="1"/>
  <c r="P3103" i="1"/>
  <c r="P4027" i="1"/>
  <c r="P3206" i="1"/>
  <c r="P2516" i="1"/>
  <c r="P2302" i="1"/>
  <c r="P3208" i="1"/>
  <c r="P2597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80" i="1"/>
  <c r="P2864" i="1"/>
  <c r="P3470" i="1"/>
  <c r="P4031" i="1"/>
  <c r="P2338" i="1"/>
  <c r="P3173" i="1"/>
  <c r="P2986" i="1"/>
  <c r="P2734" i="1"/>
  <c r="P3319" i="1"/>
  <c r="P4032" i="1"/>
  <c r="P2881" i="1"/>
  <c r="P2507" i="1"/>
  <c r="P2883" i="1"/>
  <c r="P2898" i="1"/>
  <c r="P4033" i="1"/>
  <c r="P2232" i="1"/>
  <c r="P3237" i="1"/>
  <c r="P3626" i="1"/>
  <c r="P3245" i="1"/>
  <c r="P2855" i="1"/>
  <c r="P2548" i="1"/>
  <c r="P2728" i="1"/>
  <c r="P3533" i="1"/>
  <c r="P2985" i="1"/>
  <c r="P3645" i="1"/>
  <c r="P3682" i="1"/>
  <c r="P2347" i="1"/>
  <c r="P2614" i="1"/>
  <c r="P3609" i="1"/>
  <c r="P3676" i="1"/>
  <c r="P2234" i="1"/>
  <c r="P2764" i="1"/>
  <c r="P2487" i="1"/>
  <c r="P2428" i="1"/>
  <c r="P2750" i="1"/>
  <c r="P2433" i="1"/>
  <c r="P656" i="1"/>
  <c r="P2193" i="1"/>
  <c r="P2182" i="1"/>
  <c r="P1652" i="1"/>
  <c r="P1735" i="1"/>
  <c r="P753" i="1"/>
  <c r="P629" i="1"/>
  <c r="P2139" i="1"/>
  <c r="P1777" i="1"/>
  <c r="P1935" i="1"/>
  <c r="P1429" i="1"/>
  <c r="P1484" i="1"/>
  <c r="P1694" i="1"/>
  <c r="P1288" i="1"/>
  <c r="P1940" i="1"/>
  <c r="P673" i="1"/>
  <c r="P593" i="1"/>
  <c r="P1865" i="1"/>
  <c r="P1682" i="1"/>
  <c r="P1348" i="1"/>
  <c r="P3677" i="1"/>
  <c r="P2512" i="1"/>
  <c r="P4034" i="1"/>
  <c r="P3192" i="1"/>
  <c r="P4035" i="1"/>
  <c r="P3508" i="1"/>
  <c r="P2893" i="1"/>
  <c r="P3672" i="1"/>
  <c r="P3011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6" i="1"/>
  <c r="P1040" i="1"/>
  <c r="P1028" i="1"/>
  <c r="P1425" i="1"/>
  <c r="P373" i="1"/>
  <c r="P1424" i="1"/>
  <c r="P2062" i="1"/>
  <c r="P1469" i="1"/>
  <c r="P320" i="1"/>
  <c r="P1786" i="1"/>
  <c r="P2065" i="1"/>
  <c r="P336" i="1"/>
  <c r="P1043" i="1"/>
  <c r="P653" i="1"/>
  <c r="P1856" i="1"/>
  <c r="P1224" i="1"/>
  <c r="P658" i="1"/>
  <c r="P1778" i="1"/>
  <c r="P471" i="1"/>
  <c r="P2026" i="1"/>
  <c r="P810" i="1"/>
  <c r="P1460" i="1"/>
  <c r="P1166" i="1"/>
  <c r="P2128" i="1"/>
  <c r="P312" i="1"/>
  <c r="P2132" i="1"/>
  <c r="P1648" i="1"/>
  <c r="P1538" i="1"/>
  <c r="P2039" i="1"/>
  <c r="P77" i="1"/>
  <c r="P1501" i="1"/>
  <c r="P332" i="1"/>
  <c r="P1610" i="1"/>
  <c r="P1663" i="1"/>
  <c r="P887" i="1"/>
  <c r="P2187" i="1"/>
  <c r="P122" i="1"/>
  <c r="P1263" i="1"/>
  <c r="P1902" i="1"/>
  <c r="P1072" i="1"/>
  <c r="P831" i="1"/>
  <c r="P1309" i="1"/>
  <c r="P304" i="1"/>
  <c r="P1900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1" i="1"/>
  <c r="P1942" i="1"/>
  <c r="P1671" i="1"/>
  <c r="P191" i="1"/>
  <c r="P134" i="1"/>
  <c r="P502" i="1"/>
  <c r="P619" i="1"/>
  <c r="P354" i="1"/>
  <c r="P1201" i="1"/>
  <c r="P1377" i="1"/>
  <c r="P2123" i="1"/>
  <c r="P694" i="1"/>
  <c r="P472" i="1"/>
  <c r="P1080" i="1"/>
  <c r="P1245" i="1"/>
  <c r="P708" i="1"/>
  <c r="P227" i="1"/>
  <c r="P2000" i="1"/>
  <c r="P1249" i="1"/>
  <c r="P1328" i="1"/>
  <c r="P1162" i="1"/>
  <c r="P672" i="1"/>
  <c r="P1185" i="1"/>
  <c r="P1221" i="1"/>
  <c r="P604" i="1"/>
  <c r="P276" i="1"/>
  <c r="P454" i="1"/>
  <c r="P362" i="1"/>
  <c r="P1383" i="1"/>
  <c r="P1430" i="1"/>
  <c r="P2465" i="1"/>
  <c r="P3480" i="1"/>
  <c r="P3354" i="1"/>
  <c r="P4041" i="1"/>
  <c r="P3671" i="1"/>
  <c r="P4042" i="1"/>
  <c r="P4043" i="1"/>
  <c r="P3621" i="1"/>
  <c r="P2967" i="1"/>
  <c r="P3475" i="1"/>
  <c r="P4044" i="1"/>
  <c r="P2224" i="1"/>
  <c r="P2529" i="1"/>
  <c r="P2672" i="1"/>
  <c r="P3571" i="1"/>
  <c r="P2650" i="1"/>
  <c r="P3014" i="1"/>
  <c r="P3540" i="1"/>
  <c r="P2611" i="1"/>
  <c r="P2938" i="1"/>
  <c r="P2238" i="1"/>
  <c r="P3622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2" i="1"/>
  <c r="P3286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8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2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6" i="1"/>
  <c r="P921" i="1"/>
  <c r="P626" i="1"/>
  <c r="P1577" i="1"/>
  <c r="P1920" i="1"/>
  <c r="P2019" i="1"/>
  <c r="P1434" i="1"/>
  <c r="P114" i="1"/>
  <c r="P1067" i="1"/>
  <c r="P280" i="1"/>
  <c r="P1807" i="1"/>
  <c r="P1924" i="1"/>
  <c r="P1023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8" i="1"/>
  <c r="P1666" i="1"/>
  <c r="P1907" i="1"/>
  <c r="P1207" i="1"/>
  <c r="P995" i="1"/>
  <c r="P923" i="1"/>
  <c r="P334" i="1"/>
  <c r="P1020" i="1"/>
  <c r="P865" i="1"/>
  <c r="P1237" i="1"/>
  <c r="P1939" i="1"/>
  <c r="P1235" i="1"/>
  <c r="P1351" i="1"/>
  <c r="P2140" i="1"/>
  <c r="P1763" i="1"/>
  <c r="P949" i="1"/>
  <c r="P2228" i="1"/>
  <c r="P2643" i="1"/>
  <c r="P4052" i="1"/>
  <c r="P2907" i="1"/>
  <c r="P3177" i="1"/>
  <c r="P2656" i="1"/>
  <c r="P4053" i="1"/>
  <c r="P2243" i="1"/>
  <c r="P3551" i="1"/>
  <c r="P2665" i="1"/>
  <c r="P3367" i="1"/>
  <c r="P2258" i="1"/>
  <c r="P3692" i="1"/>
  <c r="P3143" i="1"/>
  <c r="P2253" i="1"/>
  <c r="P2456" i="1"/>
  <c r="P4054" i="1"/>
  <c r="P2933" i="1"/>
  <c r="P4055" i="1"/>
  <c r="P2283" i="1"/>
  <c r="P1624" i="1"/>
  <c r="P874" i="1"/>
  <c r="P730" i="1"/>
  <c r="P866" i="1"/>
  <c r="P712" i="1"/>
  <c r="P2069" i="1"/>
  <c r="P1766" i="1"/>
  <c r="P2027" i="1"/>
  <c r="P2084" i="1"/>
  <c r="P960" i="1"/>
  <c r="P1770" i="1"/>
  <c r="P2070" i="1"/>
  <c r="P1950" i="1"/>
  <c r="P1634" i="1"/>
  <c r="P758" i="1"/>
  <c r="P1212" i="1"/>
  <c r="P1781" i="1"/>
  <c r="P1745" i="1"/>
  <c r="P1564" i="1"/>
  <c r="P754" i="1"/>
  <c r="P1746" i="1"/>
  <c r="P1302" i="1"/>
  <c r="P1194" i="1"/>
  <c r="P379" i="1"/>
  <c r="P624" i="1"/>
  <c r="P889" i="1"/>
  <c r="P2022" i="1"/>
  <c r="P1651" i="1"/>
  <c r="P1989" i="1"/>
  <c r="P1959" i="1"/>
  <c r="P1085" i="1"/>
  <c r="P1437" i="1"/>
  <c r="P1993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7" i="1"/>
  <c r="P368" i="1"/>
  <c r="P622" i="1"/>
  <c r="P1769" i="1"/>
  <c r="P671" i="1"/>
  <c r="P1841" i="1"/>
  <c r="P1821" i="1"/>
  <c r="P643" i="1"/>
  <c r="P424" i="1"/>
  <c r="P1336" i="1"/>
  <c r="P1873" i="1"/>
  <c r="P2042" i="1"/>
  <c r="P937" i="1"/>
  <c r="P1257" i="1"/>
  <c r="P1635" i="1"/>
  <c r="P1014" i="1"/>
  <c r="P1669" i="1"/>
  <c r="P811" i="1"/>
  <c r="P1705" i="1"/>
  <c r="P1513" i="1"/>
  <c r="P1830" i="1"/>
  <c r="P1094" i="1"/>
  <c r="P1811" i="1"/>
  <c r="P2117" i="1"/>
  <c r="P2045" i="1"/>
  <c r="P600" i="1"/>
  <c r="P817" i="1"/>
  <c r="P1027" i="1"/>
  <c r="P150" i="1"/>
  <c r="P345" i="1"/>
  <c r="P905" i="1"/>
  <c r="P1684" i="1"/>
  <c r="P496" i="1"/>
  <c r="P2078" i="1"/>
  <c r="P1814" i="1"/>
  <c r="P955" i="1"/>
  <c r="P564" i="1"/>
  <c r="P590" i="1"/>
  <c r="P1637" i="1"/>
  <c r="P965" i="1"/>
  <c r="P1536" i="1"/>
  <c r="P1784" i="1"/>
  <c r="P316" i="1"/>
  <c r="P1379" i="1"/>
  <c r="P796" i="1"/>
  <c r="P388" i="1"/>
  <c r="P2076" i="1"/>
  <c r="P1195" i="1"/>
  <c r="P2087" i="1"/>
  <c r="P959" i="1"/>
  <c r="P235" i="1"/>
  <c r="P1186" i="1"/>
  <c r="P2075" i="1"/>
  <c r="P1414" i="1"/>
  <c r="P733" i="1"/>
  <c r="P1293" i="1"/>
  <c r="P1927" i="1"/>
  <c r="P1338" i="1"/>
  <c r="P1839" i="1"/>
  <c r="P729" i="1"/>
  <c r="P1823" i="1"/>
  <c r="P1081" i="1"/>
  <c r="P1864" i="1"/>
  <c r="P1885" i="1"/>
  <c r="P474" i="1"/>
  <c r="P939" i="1"/>
  <c r="P1408" i="1"/>
  <c r="P1535" i="1"/>
  <c r="P2102" i="1"/>
  <c r="P1532" i="1"/>
  <c r="P539" i="1"/>
  <c r="P2036" i="1"/>
  <c r="P2183" i="1"/>
  <c r="P1172" i="1"/>
  <c r="P1764" i="1"/>
  <c r="P1551" i="1"/>
  <c r="P544" i="1"/>
  <c r="P2129" i="1"/>
  <c r="P1819" i="1"/>
  <c r="P335" i="1"/>
  <c r="P1849" i="1"/>
  <c r="P647" i="1"/>
  <c r="P1189" i="1"/>
  <c r="P873" i="1"/>
  <c r="P2040" i="1"/>
  <c r="P431" i="1"/>
  <c r="P1545" i="1"/>
  <c r="P1909" i="1"/>
  <c r="P1327" i="1"/>
  <c r="P125" i="1"/>
  <c r="P1792" i="1"/>
  <c r="P711" i="1"/>
  <c r="P1858" i="1"/>
  <c r="P1930" i="1"/>
  <c r="P1673" i="1"/>
  <c r="P1410" i="1"/>
  <c r="P1862" i="1"/>
  <c r="P1046" i="1"/>
  <c r="P221" i="1"/>
  <c r="P1854" i="1"/>
  <c r="P1435" i="1"/>
  <c r="P1588" i="1"/>
  <c r="P215" i="1"/>
  <c r="P892" i="1"/>
  <c r="P1530" i="1"/>
  <c r="P1595" i="1"/>
  <c r="P919" i="1"/>
  <c r="P540" i="1"/>
  <c r="P1628" i="1"/>
  <c r="P2049" i="1"/>
  <c r="P1391" i="1"/>
  <c r="P2158" i="1"/>
  <c r="P2093" i="1"/>
  <c r="P1913" i="1"/>
  <c r="P1319" i="1"/>
  <c r="P1614" i="1"/>
  <c r="P1544" i="1"/>
  <c r="P1756" i="1"/>
  <c r="P1965" i="1"/>
  <c r="P1110" i="1"/>
  <c r="P2094" i="1"/>
  <c r="P2164" i="1"/>
  <c r="P1493" i="1"/>
  <c r="P936" i="1"/>
  <c r="P1601" i="1"/>
  <c r="P1005" i="1"/>
  <c r="P1740" i="1"/>
  <c r="P213" i="1"/>
  <c r="P2175" i="1"/>
  <c r="P1445" i="1"/>
  <c r="P510" i="1"/>
  <c r="P291" i="1"/>
  <c r="P1552" i="1"/>
  <c r="P1097" i="1"/>
  <c r="P1133" i="1"/>
  <c r="P1608" i="1"/>
  <c r="P2017" i="1"/>
  <c r="P1800" i="1"/>
  <c r="P1197" i="1"/>
  <c r="P2159" i="1"/>
  <c r="P805" i="1"/>
  <c r="P548" i="1"/>
  <c r="P2038" i="1"/>
  <c r="P1354" i="1"/>
  <c r="P234" i="1"/>
  <c r="P777" i="1"/>
  <c r="P1264" i="1"/>
  <c r="P1620" i="1"/>
  <c r="P2136" i="1"/>
  <c r="P646" i="1"/>
  <c r="P1626" i="1"/>
  <c r="P2184" i="1"/>
  <c r="P871" i="1"/>
  <c r="P2098" i="1"/>
  <c r="P1943" i="1"/>
  <c r="P1392" i="1"/>
  <c r="P545" i="1"/>
  <c r="P1904" i="1"/>
  <c r="P1231" i="1"/>
  <c r="P527" i="1"/>
  <c r="P1617" i="1"/>
  <c r="P1675" i="1"/>
  <c r="P1283" i="1"/>
  <c r="P2124" i="1"/>
  <c r="P1695" i="1"/>
  <c r="P648" i="1"/>
  <c r="P1260" i="1"/>
  <c r="P2149" i="1"/>
  <c r="P1204" i="1"/>
  <c r="P2046" i="1"/>
  <c r="P1456" i="1"/>
  <c r="P1098" i="1"/>
  <c r="P1438" i="1"/>
  <c r="P1928" i="1"/>
  <c r="P1561" i="1"/>
  <c r="P578" i="1"/>
  <c r="P1477" i="1"/>
  <c r="P1715" i="1"/>
  <c r="P2188" i="1"/>
  <c r="P286" i="1"/>
  <c r="P146" i="1"/>
  <c r="P2121" i="1"/>
  <c r="P1282" i="1"/>
  <c r="P1304" i="1"/>
  <c r="P1198" i="1"/>
  <c r="P344" i="1"/>
  <c r="P442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68" i="1"/>
  <c r="P698" i="1"/>
  <c r="P1923" i="1"/>
  <c r="P808" i="1"/>
  <c r="P1049" i="1"/>
  <c r="P450" i="1"/>
  <c r="P224" i="1"/>
  <c r="P1779" i="1"/>
  <c r="P2119" i="1"/>
  <c r="P1925" i="1"/>
  <c r="P1052" i="1"/>
  <c r="P1586" i="1"/>
  <c r="P980" i="1"/>
  <c r="P1070" i="1"/>
  <c r="P679" i="1"/>
  <c r="P508" i="1"/>
  <c r="P888" i="1"/>
  <c r="P542" i="1"/>
  <c r="P387" i="1"/>
  <c r="P1017" i="1"/>
  <c r="P1988" i="1"/>
  <c r="P414" i="1"/>
  <c r="P682" i="1"/>
  <c r="P819" i="1"/>
  <c r="P1076" i="1"/>
  <c r="P689" i="1"/>
  <c r="P392" i="1"/>
  <c r="P1474" i="1"/>
  <c r="P2125" i="1"/>
  <c r="P2172" i="1"/>
  <c r="P1362" i="1"/>
  <c r="P761" i="1"/>
  <c r="P1250" i="1"/>
  <c r="P1737" i="1"/>
  <c r="P1461" i="1"/>
  <c r="P1405" i="1"/>
  <c r="P1977" i="1"/>
  <c r="P1467" i="1"/>
  <c r="P1323" i="1"/>
  <c r="P2189" i="1"/>
  <c r="P1606" i="1"/>
  <c r="P1842" i="1"/>
  <c r="P1547" i="1"/>
  <c r="P305" i="1"/>
  <c r="P1402" i="1"/>
  <c r="P1995" i="1"/>
  <c r="P1894" i="1"/>
  <c r="P2160" i="1"/>
  <c r="P903" i="1"/>
  <c r="P1192" i="1"/>
  <c r="P1702" i="1"/>
  <c r="P2179" i="1"/>
  <c r="P2173" i="1"/>
  <c r="P1182" i="1"/>
  <c r="P1867" i="1"/>
  <c r="P1962" i="1"/>
  <c r="P351" i="1"/>
  <c r="P2118" i="1"/>
  <c r="P1038" i="1"/>
  <c r="P1831" i="1"/>
  <c r="P1431" i="1"/>
  <c r="P1788" i="1"/>
  <c r="P935" i="1"/>
  <c r="P1903" i="1"/>
  <c r="P612" i="1"/>
  <c r="P2146" i="1"/>
  <c r="P675" i="1"/>
  <c r="P884" i="1"/>
  <c r="P714" i="1"/>
  <c r="P404" i="1"/>
  <c r="P1657" i="1"/>
  <c r="P432" i="1"/>
  <c r="P301" i="1"/>
  <c r="P662" i="1"/>
  <c r="P869" i="1"/>
  <c r="P788" i="1"/>
  <c r="P1495" i="1"/>
  <c r="P1759" i="1"/>
  <c r="P1524" i="1"/>
  <c r="P2141" i="1"/>
  <c r="P2021" i="1"/>
  <c r="P1752" i="1"/>
  <c r="P1008" i="1"/>
  <c r="P1796" i="1"/>
  <c r="P1787" i="1"/>
  <c r="P1512" i="1"/>
  <c r="P1803" i="1"/>
  <c r="P2150" i="1"/>
  <c r="P1407" i="1"/>
  <c r="P1048" i="1"/>
  <c r="P2169" i="1"/>
  <c r="P2010" i="1"/>
  <c r="P2088" i="1"/>
  <c r="P498" i="1"/>
  <c r="P1629" i="1"/>
  <c r="P1268" i="1"/>
  <c r="P1739" i="1"/>
  <c r="P455" i="1"/>
  <c r="P1462" i="1"/>
  <c r="P2002" i="1"/>
  <c r="P633" i="1"/>
  <c r="P1514" i="1"/>
  <c r="P1244" i="1"/>
  <c r="P1135" i="1"/>
  <c r="P2005" i="1"/>
  <c r="P1013" i="1"/>
  <c r="P801" i="1"/>
  <c r="P2185" i="1"/>
  <c r="P1691" i="1"/>
  <c r="P1417" i="1"/>
  <c r="P1872" i="1"/>
  <c r="P2195" i="1"/>
  <c r="P645" i="1"/>
  <c r="P2091" i="1"/>
  <c r="P2170" i="1"/>
  <c r="P1029" i="1"/>
  <c r="P2111" i="1"/>
  <c r="P148" i="1"/>
  <c r="P1265" i="1"/>
  <c r="P975" i="1"/>
  <c r="P881" i="1"/>
  <c r="P1215" i="1"/>
  <c r="P709" i="1"/>
  <c r="P2003" i="1"/>
  <c r="P688" i="1"/>
  <c r="P2081" i="1"/>
  <c r="P319" i="1"/>
  <c r="P693" i="1"/>
  <c r="P1157" i="1"/>
  <c r="P728" i="1"/>
  <c r="P897" i="1"/>
  <c r="P1313" i="1"/>
  <c r="P1716" i="1"/>
  <c r="P1180" i="1"/>
  <c r="P252" i="1"/>
  <c r="P649" i="1"/>
  <c r="P1550" i="1"/>
  <c r="P2083" i="1"/>
  <c r="P342" i="1"/>
  <c r="P1071" i="1"/>
  <c r="P292" i="1"/>
  <c r="P639" i="1"/>
  <c r="P1464" i="1"/>
  <c r="P2133" i="1"/>
  <c r="P434" i="1"/>
  <c r="P374" i="1"/>
  <c r="P566" i="1"/>
  <c r="P492" i="1"/>
  <c r="P2151" i="1"/>
  <c r="P1954" i="1"/>
  <c r="P1367" i="1"/>
  <c r="P759" i="1"/>
  <c r="P886" i="1"/>
  <c r="P1921" i="1"/>
  <c r="P1061" i="1"/>
  <c r="P1480" i="1"/>
  <c r="P1199" i="1"/>
  <c r="P2074" i="1"/>
  <c r="P850" i="1"/>
  <c r="P1505" i="1"/>
  <c r="P1701" i="1"/>
  <c r="P1806" i="1"/>
  <c r="P2126" i="1"/>
  <c r="P4056" i="1"/>
  <c r="P3703" i="1"/>
  <c r="P3591" i="1"/>
  <c r="P2262" i="1"/>
  <c r="P2522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7" i="1"/>
  <c r="P2023" i="1"/>
  <c r="P1585" i="1"/>
  <c r="P2161" i="1"/>
  <c r="P1583" i="1"/>
  <c r="P185" i="1"/>
  <c r="P1997" i="1"/>
  <c r="P321" i="1"/>
  <c r="P950" i="1"/>
  <c r="P1441" i="1"/>
  <c r="P1144" i="1"/>
  <c r="P1979" i="1"/>
  <c r="P1782" i="1"/>
  <c r="P2147" i="1"/>
  <c r="P1134" i="1"/>
  <c r="P1852" i="1"/>
  <c r="P1584" i="1"/>
  <c r="P1218" i="1"/>
  <c r="P982" i="1"/>
  <c r="P2114" i="1"/>
  <c r="P1655" i="1"/>
  <c r="P1627" i="1"/>
  <c r="P543" i="1"/>
  <c r="P1210" i="1"/>
  <c r="P1945" i="1"/>
  <c r="P1837" i="1"/>
  <c r="P1041" i="1"/>
  <c r="P2122" i="1"/>
  <c r="P528" i="1"/>
  <c r="P660" i="1"/>
  <c r="P1679" i="1"/>
  <c r="P1725" i="1"/>
  <c r="P1179" i="1"/>
  <c r="P1075" i="1"/>
  <c r="P1100" i="1"/>
  <c r="P531" i="1"/>
  <c r="P1139" i="1"/>
  <c r="P533" i="1"/>
  <c r="P1448" i="1"/>
  <c r="P1851" i="1"/>
  <c r="P2053" i="1"/>
  <c r="P1223" i="1"/>
  <c r="P904" i="1"/>
  <c r="P851" i="1"/>
  <c r="P677" i="1"/>
  <c r="P723" i="1"/>
  <c r="P654" i="1"/>
  <c r="P1330" i="1"/>
  <c r="P2066" i="1"/>
  <c r="P417" i="1"/>
  <c r="P1291" i="1"/>
  <c r="P1161" i="1"/>
  <c r="P1956" i="1"/>
  <c r="P820" i="1"/>
  <c r="P2032" i="1"/>
  <c r="P1225" i="1"/>
  <c r="P781" i="1"/>
  <c r="P562" i="1"/>
  <c r="P1631" i="1"/>
  <c r="P815" i="1"/>
  <c r="P285" i="1"/>
  <c r="P137" i="1"/>
  <c r="P1276" i="1"/>
  <c r="P520" i="1"/>
  <c r="P1026" i="1"/>
  <c r="P429" i="1"/>
  <c r="P1845" i="1"/>
  <c r="P1743" i="1"/>
  <c r="P1721" i="1"/>
  <c r="P408" i="1"/>
  <c r="P1964" i="1"/>
  <c r="P198" i="1"/>
  <c r="P236" i="1"/>
  <c r="P1537" i="1"/>
  <c r="P1955" i="1"/>
  <c r="P1126" i="1"/>
  <c r="P1780" i="1"/>
  <c r="P1722" i="1"/>
  <c r="P701" i="1"/>
  <c r="P113" i="1"/>
  <c r="P1960" i="1"/>
  <c r="P2731" i="1"/>
  <c r="P2779" i="1"/>
  <c r="P2715" i="1"/>
  <c r="P2673" i="1"/>
  <c r="P2586" i="1"/>
  <c r="P4060" i="1"/>
  <c r="P2416" i="1"/>
  <c r="P2626" i="1"/>
  <c r="P3282" i="1"/>
  <c r="P2494" i="1"/>
  <c r="P2543" i="1"/>
  <c r="P2518" i="1"/>
  <c r="P2545" i="1"/>
  <c r="P4061" i="1"/>
  <c r="P3060" i="1"/>
  <c r="P4062" i="1"/>
  <c r="P4063" i="1"/>
  <c r="P2716" i="1"/>
  <c r="P3027" i="1"/>
  <c r="P3193" i="1"/>
  <c r="P1623" i="1"/>
  <c r="P1499" i="1"/>
  <c r="P2012" i="1"/>
  <c r="P605" i="1"/>
  <c r="P1062" i="1"/>
  <c r="P1641" i="1"/>
  <c r="P853" i="1"/>
  <c r="P651" i="1"/>
  <c r="P1908" i="1"/>
  <c r="P1262" i="1"/>
  <c r="P1747" i="1"/>
  <c r="P1170" i="1"/>
  <c r="P1916" i="1"/>
  <c r="P2196" i="1"/>
  <c r="P1412" i="1"/>
  <c r="P2104" i="1"/>
  <c r="P2134" i="1"/>
  <c r="P1047" i="1"/>
  <c r="P1704" i="1"/>
  <c r="P940" i="1"/>
  <c r="P1317" i="1"/>
  <c r="P2165" i="1"/>
  <c r="P2152" i="1"/>
  <c r="P477" i="1"/>
  <c r="P1173" i="1"/>
  <c r="P1281" i="1"/>
  <c r="P2137" i="1"/>
  <c r="P2050" i="1"/>
  <c r="P1375" i="1"/>
  <c r="P504" i="1"/>
  <c r="P1489" i="1"/>
  <c r="P1589" i="1"/>
  <c r="P852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4" i="1"/>
  <c r="P3094" i="1"/>
  <c r="P3673" i="1"/>
  <c r="P2201" i="1"/>
  <c r="P3111" i="1"/>
  <c r="P2908" i="1"/>
  <c r="P2909" i="1"/>
  <c r="P2749" i="1"/>
  <c r="P4066" i="1"/>
  <c r="P2527" i="1"/>
  <c r="P4067" i="1"/>
  <c r="P3688" i="1"/>
  <c r="P3544" i="1"/>
  <c r="P2400" i="1"/>
  <c r="P2142" i="1"/>
  <c r="P1884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27" i="1"/>
  <c r="P1294" i="1"/>
  <c r="P1466" i="1"/>
  <c r="P878" i="1"/>
  <c r="P438" i="1"/>
  <c r="P2130" i="1"/>
  <c r="P2058" i="1"/>
  <c r="P211" i="1"/>
  <c r="P1420" i="1"/>
  <c r="P1525" i="1"/>
  <c r="P942" i="1"/>
  <c r="P1234" i="1"/>
  <c r="P384" i="1"/>
  <c r="P1082" i="1"/>
  <c r="P1773" i="1"/>
  <c r="P1951" i="1"/>
  <c r="P1886" i="1"/>
  <c r="P7" i="1"/>
  <c r="P2743" i="1"/>
  <c r="P2484" i="1"/>
  <c r="P2498" i="1"/>
  <c r="P2306" i="1"/>
  <c r="P3049" i="1"/>
  <c r="P2991" i="1"/>
  <c r="P2572" i="1"/>
  <c r="P2569" i="1"/>
  <c r="P2786" i="1"/>
  <c r="P2921" i="1"/>
  <c r="P2366" i="1"/>
  <c r="P3442" i="1"/>
  <c r="P3599" i="1"/>
  <c r="P2570" i="1"/>
  <c r="P3015" i="1"/>
  <c r="P3615" i="1"/>
  <c r="P2846" i="1"/>
  <c r="P3065" i="1"/>
  <c r="P3578" i="1"/>
  <c r="P2549" i="1"/>
  <c r="P2865" i="1"/>
  <c r="P3638" i="1"/>
  <c r="P4068" i="1"/>
  <c r="P3150" i="1"/>
  <c r="P2431" i="1"/>
  <c r="P3306" i="1"/>
  <c r="P2638" i="1"/>
  <c r="P3452" i="1"/>
  <c r="P2931" i="1"/>
  <c r="P2596" i="1"/>
  <c r="P2999" i="1"/>
  <c r="P4069" i="1"/>
  <c r="P4070" i="1"/>
  <c r="P4071" i="1"/>
  <c r="P4072" i="1"/>
  <c r="P2255" i="1"/>
  <c r="P2868" i="1"/>
  <c r="P3556" i="1"/>
  <c r="P4073" i="1"/>
  <c r="P2631" i="1"/>
  <c r="P2866" i="1"/>
  <c r="P4074" i="1"/>
  <c r="P4075" i="1"/>
  <c r="P4076" i="1"/>
  <c r="P4077" i="1"/>
  <c r="P4078" i="1"/>
  <c r="P3083" i="1"/>
  <c r="P2429" i="1"/>
  <c r="P3109" i="1"/>
  <c r="P2561" i="1"/>
  <c r="P2379" i="1"/>
  <c r="P4079" i="1"/>
  <c r="P2492" i="1"/>
  <c r="P2930" i="1"/>
  <c r="P2867" i="1"/>
  <c r="P2690" i="1"/>
  <c r="P2554" i="1"/>
  <c r="P2378" i="1"/>
  <c r="P3144" i="1"/>
  <c r="P2841" i="1"/>
  <c r="P3226" i="1"/>
  <c r="P2271" i="1"/>
  <c r="P4080" i="1"/>
  <c r="P3595" i="1"/>
  <c r="P2661" i="1"/>
  <c r="P2223" i="1"/>
  <c r="P2590" i="1"/>
  <c r="P2744" i="1"/>
  <c r="P3426" i="1"/>
  <c r="P2962" i="1"/>
  <c r="P2343" i="1"/>
  <c r="P3663" i="1"/>
  <c r="P2710" i="1"/>
  <c r="P2351" i="1"/>
  <c r="P3381" i="1"/>
  <c r="P4081" i="1"/>
  <c r="P3397" i="1"/>
  <c r="P3438" i="1"/>
  <c r="P3080" i="1"/>
  <c r="P2842" i="1"/>
  <c r="P4082" i="1"/>
  <c r="P2757" i="1"/>
  <c r="P2647" i="1"/>
  <c r="P2591" i="1"/>
  <c r="P2714" i="1"/>
  <c r="P3393" i="1"/>
  <c r="P3183" i="1"/>
  <c r="P2632" i="1"/>
  <c r="P3035" i="1"/>
  <c r="P4083" i="1"/>
  <c r="P4084" i="1"/>
  <c r="P3654" i="1"/>
  <c r="P2578" i="1"/>
  <c r="P2677" i="1"/>
  <c r="P2293" i="1"/>
  <c r="P4085" i="1"/>
  <c r="P2202" i="1"/>
  <c r="P2644" i="1"/>
  <c r="P3519" i="1"/>
  <c r="P3430" i="1"/>
  <c r="P3204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2" i="1"/>
  <c r="P2459" i="1"/>
  <c r="P3106" i="1"/>
  <c r="P3346" i="1"/>
  <c r="P2953" i="1"/>
  <c r="P4092" i="1"/>
  <c r="P2810" i="1"/>
  <c r="P2608" i="1"/>
  <c r="P3293" i="1"/>
  <c r="P2462" i="1"/>
  <c r="P2692" i="1"/>
  <c r="P2775" i="1"/>
  <c r="P3538" i="1"/>
  <c r="P3199" i="1"/>
  <c r="P2502" i="1"/>
  <c r="P2209" i="1"/>
  <c r="P2384" i="1"/>
  <c r="P4093" i="1"/>
  <c r="P2275" i="1"/>
  <c r="P3114" i="1"/>
  <c r="P2689" i="1"/>
  <c r="P3078" i="1"/>
  <c r="P2542" i="1"/>
  <c r="P2905" i="1"/>
  <c r="P2520" i="1"/>
  <c r="P2361" i="1"/>
  <c r="P2808" i="1"/>
  <c r="P2381" i="1"/>
  <c r="P2720" i="1"/>
  <c r="P2340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39" i="1"/>
  <c r="P3077" i="1"/>
  <c r="P2708" i="1"/>
  <c r="P3453" i="1"/>
  <c r="P3131" i="1"/>
  <c r="P3664" i="1"/>
  <c r="P3418" i="1"/>
  <c r="P2815" i="1"/>
  <c r="P2916" i="1"/>
  <c r="P2461" i="1"/>
  <c r="P2768" i="1"/>
  <c r="P4096" i="1"/>
  <c r="P3139" i="1"/>
  <c r="P4097" i="1"/>
  <c r="P3632" i="1"/>
  <c r="P2615" i="1"/>
  <c r="P3174" i="1"/>
  <c r="P2745" i="1"/>
  <c r="P3227" i="1"/>
  <c r="P2564" i="1"/>
  <c r="P3225" i="1"/>
  <c r="P2218" i="1"/>
  <c r="P4098" i="1"/>
  <c r="P3145" i="1"/>
  <c r="P2856" i="1"/>
  <c r="P4099" i="1"/>
  <c r="P2783" i="1"/>
  <c r="P2420" i="1"/>
  <c r="P4100" i="1"/>
  <c r="P2574" i="1"/>
  <c r="P4101" i="1"/>
  <c r="P2790" i="1"/>
  <c r="P2446" i="1"/>
  <c r="P3108" i="1"/>
  <c r="P2345" i="1"/>
  <c r="P2279" i="1"/>
  <c r="P2668" i="1"/>
  <c r="P2646" i="1"/>
  <c r="P2236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09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58" i="1"/>
  <c r="P3170" i="1"/>
  <c r="P2434" i="1"/>
  <c r="P2412" i="1"/>
  <c r="P4107" i="1"/>
  <c r="P2740" i="1"/>
  <c r="P4108" i="1"/>
  <c r="P3472" i="1"/>
  <c r="P4109" i="1"/>
  <c r="P2579" i="1"/>
  <c r="P3062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7" i="1"/>
  <c r="P4111" i="1"/>
  <c r="P4112" i="1"/>
  <c r="P3162" i="1"/>
  <c r="P4113" i="1"/>
  <c r="P4114" i="1"/>
  <c r="P2426" i="1"/>
  <c r="P2711" i="1"/>
  <c r="P2495" i="1"/>
  <c r="P2788" i="1"/>
  <c r="P2215" i="1"/>
  <c r="P3055" i="1"/>
  <c r="P3067" i="1"/>
  <c r="P4115" i="1"/>
  <c r="P2413" i="1"/>
  <c r="P2960" i="1"/>
  <c r="P3579" i="1"/>
  <c r="P3439" i="1"/>
  <c r="P555" i="1"/>
  <c r="O1594" i="1"/>
  <c r="O789" i="1"/>
  <c r="O1196" i="1"/>
  <c r="O1397" i="1"/>
  <c r="O1893" i="1"/>
  <c r="O2085" i="1"/>
  <c r="O724" i="1"/>
  <c r="O2001" i="1"/>
  <c r="O829" i="1"/>
  <c r="O367" i="1"/>
  <c r="O386" i="1"/>
  <c r="O1932" i="1"/>
  <c r="O1387" i="1"/>
  <c r="O2055" i="1"/>
  <c r="O1978" i="1"/>
  <c r="O1403" i="1"/>
  <c r="O486" i="1"/>
  <c r="O2056" i="1"/>
  <c r="O1228" i="1"/>
  <c r="O926" i="1"/>
  <c r="O899" i="1"/>
  <c r="O1243" i="1"/>
  <c r="O596" i="1"/>
  <c r="O415" i="1"/>
  <c r="O1108" i="1"/>
  <c r="O2029" i="1"/>
  <c r="O782" i="1"/>
  <c r="O1878" i="1"/>
  <c r="O2197" i="1"/>
  <c r="O2052" i="1"/>
  <c r="O1774" i="1"/>
  <c r="O634" i="1"/>
  <c r="O360" i="1"/>
  <c r="O511" i="1"/>
  <c r="O293" i="1"/>
  <c r="O1183" i="1"/>
  <c r="O628" i="1"/>
  <c r="O1868" i="1"/>
  <c r="O2153" i="1"/>
  <c r="O512" i="1"/>
  <c r="O127" i="1"/>
  <c r="O2163" i="1"/>
  <c r="O848" i="1"/>
  <c r="O1563" i="1"/>
  <c r="O1321" i="1"/>
  <c r="O1295" i="1"/>
  <c r="O2100" i="1"/>
  <c r="O2143" i="1"/>
  <c r="O670" i="1"/>
  <c r="O954" i="1"/>
  <c r="O1205" i="1"/>
  <c r="O1922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5" i="1"/>
  <c r="O771" i="1"/>
  <c r="O1270" i="1"/>
  <c r="O2156" i="1"/>
  <c r="O1065" i="1"/>
  <c r="O978" i="1"/>
  <c r="O433" i="1"/>
  <c r="O91" i="1"/>
  <c r="O9" i="1"/>
  <c r="O699" i="1"/>
  <c r="O1345" i="1"/>
  <c r="O265" i="1"/>
  <c r="O2092" i="1"/>
  <c r="O1728" i="1"/>
  <c r="O2190" i="1"/>
  <c r="O736" i="1"/>
  <c r="O1399" i="1"/>
  <c r="O1529" i="1"/>
  <c r="O1685" i="1"/>
  <c r="O985" i="1"/>
  <c r="O2020" i="1"/>
  <c r="O849" i="1"/>
  <c r="O1479" i="1"/>
  <c r="O1158" i="1"/>
  <c r="O1580" i="1"/>
  <c r="O620" i="1"/>
  <c r="O1000" i="1"/>
  <c r="O1411" i="1"/>
  <c r="O1409" i="1"/>
  <c r="O1422" i="1"/>
  <c r="O2135" i="1"/>
  <c r="O2115" i="1"/>
  <c r="O683" i="1"/>
  <c r="O1481" i="1"/>
  <c r="O856" i="1"/>
  <c r="O1332" i="1"/>
  <c r="O1999" i="1"/>
  <c r="O1731" i="1"/>
  <c r="O190" i="1"/>
  <c r="O217" i="1"/>
  <c r="O630" i="1"/>
  <c r="O423" i="1"/>
  <c r="O1574" i="1"/>
  <c r="O522" i="1"/>
  <c r="O1643" i="1"/>
  <c r="O523" i="1"/>
  <c r="O1037" i="1"/>
  <c r="O2004" i="1"/>
  <c r="O1056" i="1"/>
  <c r="O1533" i="1"/>
  <c r="O3631" i="1"/>
  <c r="O3586" i="1"/>
  <c r="O3706" i="1"/>
  <c r="O3403" i="1"/>
  <c r="O3707" i="1"/>
  <c r="O2616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9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8" i="1"/>
  <c r="O3666" i="1"/>
  <c r="O2847" i="1"/>
  <c r="O3406" i="1"/>
  <c r="O3718" i="1"/>
  <c r="O3689" i="1"/>
  <c r="O3719" i="1"/>
  <c r="O3648" i="1"/>
  <c r="O2582" i="1"/>
  <c r="O3720" i="1"/>
  <c r="O3308" i="1"/>
  <c r="O3721" i="1"/>
  <c r="O2237" i="1"/>
  <c r="O3647" i="1"/>
  <c r="O2906" i="1"/>
  <c r="O2478" i="1"/>
  <c r="O2949" i="1"/>
  <c r="O3690" i="1"/>
  <c r="O3722" i="1"/>
  <c r="O3723" i="1"/>
  <c r="O3724" i="1"/>
  <c r="O2805" i="1"/>
  <c r="O3725" i="1"/>
  <c r="O2319" i="1"/>
  <c r="O3726" i="1"/>
  <c r="O2521" i="1"/>
  <c r="O2375" i="1"/>
  <c r="O2503" i="1"/>
  <c r="O3727" i="1"/>
  <c r="O2354" i="1"/>
  <c r="O2934" i="1"/>
  <c r="O2833" i="1"/>
  <c r="O3728" i="1"/>
  <c r="O2575" i="1"/>
  <c r="O3729" i="1"/>
  <c r="O3542" i="1"/>
  <c r="O3348" i="1"/>
  <c r="O2857" i="1"/>
  <c r="O3693" i="1"/>
  <c r="O3730" i="1"/>
  <c r="O3493" i="1"/>
  <c r="O3731" i="1"/>
  <c r="O2303" i="1"/>
  <c r="O2701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2" i="1"/>
  <c r="O3656" i="1"/>
  <c r="O3424" i="1"/>
  <c r="O2252" i="1"/>
  <c r="O2651" i="1"/>
  <c r="O3063" i="1"/>
  <c r="O2551" i="1"/>
  <c r="O3258" i="1"/>
  <c r="O3737" i="1"/>
  <c r="O2634" i="1"/>
  <c r="O3738" i="1"/>
  <c r="O3739" i="1"/>
  <c r="O3740" i="1"/>
  <c r="O3213" i="1"/>
  <c r="O3741" i="1"/>
  <c r="O3742" i="1"/>
  <c r="O3743" i="1"/>
  <c r="O3355" i="1"/>
  <c r="O3744" i="1"/>
  <c r="O2984" i="1"/>
  <c r="O3745" i="1"/>
  <c r="O2316" i="1"/>
  <c r="O3746" i="1"/>
  <c r="O3747" i="1"/>
  <c r="O3376" i="1"/>
  <c r="O3748" i="1"/>
  <c r="O2457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7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2" i="1"/>
  <c r="O631" i="1"/>
  <c r="O855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6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749" i="1"/>
  <c r="O2829" i="1"/>
  <c r="O3750" i="1"/>
  <c r="O3025" i="1"/>
  <c r="O2620" i="1"/>
  <c r="O2726" i="1"/>
  <c r="O3751" i="1"/>
  <c r="O2860" i="1"/>
  <c r="O3686" i="1"/>
  <c r="O3752" i="1"/>
  <c r="O3753" i="1"/>
  <c r="O2729" i="1"/>
  <c r="O3754" i="1"/>
  <c r="O3509" i="1"/>
  <c r="O3755" i="1"/>
  <c r="O2327" i="1"/>
  <c r="O3504" i="1"/>
  <c r="O2861" i="1"/>
  <c r="O3680" i="1"/>
  <c r="O2777" i="1"/>
  <c r="O3623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8" i="1"/>
  <c r="O2652" i="1"/>
  <c r="O2552" i="1"/>
  <c r="O2979" i="1"/>
  <c r="O3592" i="1"/>
  <c r="O3762" i="1"/>
  <c r="O3040" i="1"/>
  <c r="O3763" i="1"/>
  <c r="O3764" i="1"/>
  <c r="O2377" i="1"/>
  <c r="O2530" i="1"/>
  <c r="O2813" i="1"/>
  <c r="O3510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8" i="1"/>
  <c r="O2954" i="1"/>
  <c r="O3234" i="1"/>
  <c r="O3443" i="1"/>
  <c r="O3773" i="1"/>
  <c r="O2969" i="1"/>
  <c r="O3483" i="1"/>
  <c r="O2617" i="1"/>
  <c r="O2939" i="1"/>
  <c r="O2449" i="1"/>
  <c r="O3774" i="1"/>
  <c r="O3127" i="1"/>
  <c r="O3775" i="1"/>
  <c r="O2472" i="1"/>
  <c r="O1771" i="1"/>
  <c r="O1527" i="1"/>
  <c r="O1001" i="1"/>
  <c r="O825" i="1"/>
  <c r="O1251" i="1"/>
  <c r="O2174" i="1"/>
  <c r="O1025" i="1"/>
  <c r="O1947" i="1"/>
  <c r="O970" i="1"/>
  <c r="O636" i="1"/>
  <c r="O1305" i="1"/>
  <c r="O2120" i="1"/>
  <c r="O785" i="1"/>
  <c r="O2057" i="1"/>
  <c r="O1523" i="1"/>
  <c r="O1724" i="1"/>
  <c r="O907" i="1"/>
  <c r="O830" i="1"/>
  <c r="O133" i="1"/>
  <c r="O1982" i="1"/>
  <c r="O3660" i="1"/>
  <c r="O3304" i="1"/>
  <c r="O3702" i="1"/>
  <c r="O3386" i="1"/>
  <c r="O3151" i="1"/>
  <c r="O2427" i="1"/>
  <c r="O3528" i="1"/>
  <c r="O3776" i="1"/>
  <c r="O3526" i="1"/>
  <c r="O2989" i="1"/>
  <c r="O3266" i="1"/>
  <c r="O2852" i="1"/>
  <c r="O3777" i="1"/>
  <c r="O3325" i="1"/>
  <c r="O2346" i="1"/>
  <c r="O3778" i="1"/>
  <c r="O3012" i="1"/>
  <c r="O3203" i="1"/>
  <c r="O3779" i="1"/>
  <c r="O3607" i="1"/>
  <c r="O3640" i="1"/>
  <c r="O3368" i="1"/>
  <c r="O3780" i="1"/>
  <c r="O3525" i="1"/>
  <c r="O3670" i="1"/>
  <c r="O3781" i="1"/>
  <c r="O3610" i="1"/>
  <c r="O3782" i="1"/>
  <c r="O3180" i="1"/>
  <c r="O3238" i="1"/>
  <c r="O3463" i="1"/>
  <c r="O3343" i="1"/>
  <c r="O3783" i="1"/>
  <c r="O3362" i="1"/>
  <c r="O3262" i="1"/>
  <c r="O3341" i="1"/>
  <c r="O3696" i="1"/>
  <c r="O3444" i="1"/>
  <c r="O3643" i="1"/>
  <c r="O3112" i="1"/>
  <c r="O3587" i="1"/>
  <c r="O3784" i="1"/>
  <c r="O3785" i="1"/>
  <c r="O3644" i="1"/>
  <c r="O3181" i="1"/>
  <c r="O3786" i="1"/>
  <c r="O3300" i="1"/>
  <c r="O2735" i="1"/>
  <c r="O2937" i="1"/>
  <c r="O3635" i="1"/>
  <c r="O2889" i="1"/>
  <c r="O3550" i="1"/>
  <c r="O2941" i="1"/>
  <c r="O2470" i="1"/>
  <c r="O3501" i="1"/>
  <c r="O3342" i="1"/>
  <c r="O3593" i="1"/>
  <c r="O3407" i="1"/>
  <c r="O2367" i="1"/>
  <c r="O3549" i="1"/>
  <c r="O3064" i="1"/>
  <c r="O3122" i="1"/>
  <c r="O3787" i="1"/>
  <c r="O2914" i="1"/>
  <c r="O3788" i="1"/>
  <c r="O3003" i="1"/>
  <c r="O3445" i="1"/>
  <c r="O3789" i="1"/>
  <c r="O3198" i="1"/>
  <c r="O3285" i="1"/>
  <c r="O3790" i="1"/>
  <c r="O3791" i="1"/>
  <c r="O3792" i="1"/>
  <c r="O2496" i="1"/>
  <c r="O3793" i="1"/>
  <c r="O3794" i="1"/>
  <c r="O3795" i="1"/>
  <c r="O2970" i="1"/>
  <c r="O3796" i="1"/>
  <c r="O3705" i="1"/>
  <c r="O3184" i="1"/>
  <c r="O3175" i="1"/>
  <c r="O2824" i="1"/>
  <c r="O3797" i="1"/>
  <c r="O3798" i="1"/>
  <c r="O3799" i="1"/>
  <c r="O2556" i="1"/>
  <c r="O3611" i="1"/>
  <c r="O3800" i="1"/>
  <c r="O3460" i="1"/>
  <c r="O3530" i="1"/>
  <c r="O3124" i="1"/>
  <c r="O3801" i="1"/>
  <c r="O2641" i="1"/>
  <c r="O3612" i="1"/>
  <c r="O3657" i="1"/>
  <c r="O3446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3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7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2" i="1"/>
  <c r="O383" i="1"/>
  <c r="O832" i="1"/>
  <c r="O735" i="1"/>
  <c r="O1009" i="1"/>
  <c r="O124" i="1"/>
  <c r="O795" i="1"/>
  <c r="O1371" i="1"/>
  <c r="O391" i="1"/>
  <c r="O1337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4" i="1"/>
  <c r="O1607" i="1"/>
  <c r="O1795" i="1"/>
  <c r="O920" i="1"/>
  <c r="O199" i="1"/>
  <c r="O1789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2" i="1"/>
  <c r="O3217" i="1"/>
  <c r="O2217" i="1"/>
  <c r="O3091" i="1"/>
  <c r="O2261" i="1"/>
  <c r="O3267" i="1"/>
  <c r="O3359" i="1"/>
  <c r="O2995" i="1"/>
  <c r="O1576" i="1"/>
  <c r="O598" i="1"/>
  <c r="O2167" i="1"/>
  <c r="O458" i="1"/>
  <c r="O1729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69" i="1"/>
  <c r="O784" i="1"/>
  <c r="O2157" i="1"/>
  <c r="O1492" i="1"/>
  <c r="O1543" i="1"/>
  <c r="O1482" i="1"/>
  <c r="O2112" i="1"/>
  <c r="O1604" i="1"/>
  <c r="O1496" i="1"/>
  <c r="O1581" i="1"/>
  <c r="O444" i="1"/>
  <c r="O385" i="1"/>
  <c r="O692" i="1"/>
  <c r="O1359" i="1"/>
  <c r="O983" i="1"/>
  <c r="O553" i="1"/>
  <c r="O409" i="1"/>
  <c r="O1247" i="1"/>
  <c r="O583" i="1"/>
  <c r="O2103" i="1"/>
  <c r="O877" i="1"/>
  <c r="O307" i="1"/>
  <c r="O581" i="1"/>
  <c r="O2015" i="1"/>
  <c r="O1847" i="1"/>
  <c r="O1645" i="1"/>
  <c r="O1360" i="1"/>
  <c r="O1579" i="1"/>
  <c r="O1303" i="1"/>
  <c r="O203" i="1"/>
  <c r="O1987" i="1"/>
  <c r="O1820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62" i="1"/>
  <c r="O862" i="1"/>
  <c r="O416" i="1"/>
  <c r="O635" i="1"/>
  <c r="O1500" i="1"/>
  <c r="O2180" i="1"/>
  <c r="O909" i="1"/>
  <c r="O1632" i="1"/>
  <c r="O220" i="1"/>
  <c r="O2138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2" i="1"/>
  <c r="O3138" i="1"/>
  <c r="O2396" i="1"/>
  <c r="O2974" i="1"/>
  <c r="O3239" i="1"/>
  <c r="O2517" i="1"/>
  <c r="O2317" i="1"/>
  <c r="O3182" i="1"/>
  <c r="O2212" i="1"/>
  <c r="O2312" i="1"/>
  <c r="O3813" i="1"/>
  <c r="O2782" i="1"/>
  <c r="O2727" i="1"/>
  <c r="O2901" i="1"/>
  <c r="O2950" i="1"/>
  <c r="O2314" i="1"/>
  <c r="O2712" i="1"/>
  <c r="O2328" i="1"/>
  <c r="O3020" i="1"/>
  <c r="O2318" i="1"/>
  <c r="O3814" i="1"/>
  <c r="O2982" i="1"/>
  <c r="O2344" i="1"/>
  <c r="O3345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4" i="1"/>
  <c r="O2854" i="1"/>
  <c r="O3320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6" i="1"/>
  <c r="O2399" i="1"/>
  <c r="O3117" i="1"/>
  <c r="O3826" i="1"/>
  <c r="O3156" i="1"/>
  <c r="O3371" i="1"/>
  <c r="O3113" i="1"/>
  <c r="O2557" i="1"/>
  <c r="O3031" i="1"/>
  <c r="O2738" i="1"/>
  <c r="O2722" i="1"/>
  <c r="O2627" i="1"/>
  <c r="O3016" i="1"/>
  <c r="O3070" i="1"/>
  <c r="O3827" i="1"/>
  <c r="O2649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9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7" i="1"/>
  <c r="O2244" i="1"/>
  <c r="O2767" i="1"/>
  <c r="O3041" i="1"/>
  <c r="O1587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2" i="1"/>
  <c r="O485" i="1"/>
  <c r="O666" i="1"/>
  <c r="O3395" i="1"/>
  <c r="O3829" i="1"/>
  <c r="O3104" i="1"/>
  <c r="O2748" i="1"/>
  <c r="O3529" i="1"/>
  <c r="O3002" i="1"/>
  <c r="O3830" i="1"/>
  <c r="O3561" i="1"/>
  <c r="O3121" i="1"/>
  <c r="O3831" i="1"/>
  <c r="O3832" i="1"/>
  <c r="O3833" i="1"/>
  <c r="O3834" i="1"/>
  <c r="O3185" i="1"/>
  <c r="O3835" i="1"/>
  <c r="O3836" i="1"/>
  <c r="O3837" i="1"/>
  <c r="O3838" i="1"/>
  <c r="O3839" i="1"/>
  <c r="O3840" i="1"/>
  <c r="O3186" i="1"/>
  <c r="O3841" i="1"/>
  <c r="O2200" i="1"/>
  <c r="O3842" i="1"/>
  <c r="O2737" i="1"/>
  <c r="O2992" i="1"/>
  <c r="O2935" i="1"/>
  <c r="O2442" i="1"/>
  <c r="O3477" i="1"/>
  <c r="O2334" i="1"/>
  <c r="O3268" i="1"/>
  <c r="O3843" i="1"/>
  <c r="O3543" i="1"/>
  <c r="O3132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40" i="1"/>
  <c r="O3172" i="1"/>
  <c r="O2613" i="1"/>
  <c r="O2538" i="1"/>
  <c r="O2853" i="1"/>
  <c r="O2544" i="1"/>
  <c r="O3567" i="1"/>
  <c r="O2780" i="1"/>
  <c r="O3321" i="1"/>
  <c r="O3008" i="1"/>
  <c r="O3570" i="1"/>
  <c r="O2844" i="1"/>
  <c r="O3100" i="1"/>
  <c r="O2870" i="1"/>
  <c r="O3473" i="1"/>
  <c r="O2311" i="1"/>
  <c r="O3846" i="1"/>
  <c r="O2976" i="1"/>
  <c r="O3333" i="1"/>
  <c r="O3310" i="1"/>
  <c r="O3574" i="1"/>
  <c r="O2356" i="1"/>
  <c r="O3322" i="1"/>
  <c r="O3465" i="1"/>
  <c r="O3485" i="1"/>
  <c r="O3582" i="1"/>
  <c r="O2754" i="1"/>
  <c r="O3023" i="1"/>
  <c r="O3421" i="1"/>
  <c r="O3847" i="1"/>
  <c r="O3642" i="1"/>
  <c r="O3848" i="1"/>
  <c r="O3427" i="1"/>
  <c r="O3330" i="1"/>
  <c r="O3849" i="1"/>
  <c r="O3316" i="1"/>
  <c r="O3093" i="1"/>
  <c r="O3511" i="1"/>
  <c r="O3500" i="1"/>
  <c r="O3428" i="1"/>
  <c r="O3850" i="1"/>
  <c r="O2605" i="1"/>
  <c r="O3280" i="1"/>
  <c r="O3675" i="1"/>
  <c r="O2862" i="1"/>
  <c r="O2806" i="1"/>
  <c r="O2324" i="1"/>
  <c r="O3370" i="1"/>
  <c r="O3548" i="1"/>
  <c r="O3851" i="1"/>
  <c r="O3852" i="1"/>
  <c r="O3853" i="1"/>
  <c r="O3350" i="1"/>
  <c r="O3854" i="1"/>
  <c r="O3489" i="1"/>
  <c r="O2742" i="1"/>
  <c r="O3855" i="1"/>
  <c r="O3327" i="1"/>
  <c r="O3478" i="1"/>
  <c r="O2707" i="1"/>
  <c r="O3856" i="1"/>
  <c r="O2823" i="1"/>
  <c r="O3287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6" i="1"/>
  <c r="O3461" i="1"/>
  <c r="O3356" i="1"/>
  <c r="O3512" i="1"/>
  <c r="O3862" i="1"/>
  <c r="O3603" i="1"/>
  <c r="O2818" i="1"/>
  <c r="O2977" i="1"/>
  <c r="O3669" i="1"/>
  <c r="O3863" i="1"/>
  <c r="O3661" i="1"/>
  <c r="O2843" i="1"/>
  <c r="O2655" i="1"/>
  <c r="O3655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6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3864" i="1"/>
  <c r="O2406" i="1"/>
  <c r="O3205" i="1"/>
  <c r="O3865" i="1"/>
  <c r="O3866" i="1"/>
  <c r="O3240" i="1"/>
  <c r="O2659" i="1"/>
  <c r="O3867" i="1"/>
  <c r="O2983" i="1"/>
  <c r="O3868" i="1"/>
  <c r="O3869" i="1"/>
  <c r="O2547" i="1"/>
  <c r="O3870" i="1"/>
  <c r="O2966" i="1"/>
  <c r="O2263" i="1"/>
  <c r="O3307" i="1"/>
  <c r="O2612" i="1"/>
  <c r="O1600" i="1"/>
  <c r="O842" i="1"/>
  <c r="O931" i="1"/>
  <c r="O797" i="1"/>
  <c r="O445" i="1"/>
  <c r="O1541" i="1"/>
  <c r="O259" i="1"/>
  <c r="O1809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10" i="1"/>
  <c r="O1428" i="1"/>
  <c r="O1625" i="1"/>
  <c r="O419" i="1"/>
  <c r="O375" i="1"/>
  <c r="O1546" i="1"/>
  <c r="O1416" i="1"/>
  <c r="O420" i="1"/>
  <c r="O1142" i="1"/>
  <c r="O1138" i="1"/>
  <c r="O1148" i="1"/>
  <c r="O776" i="1"/>
  <c r="O232" i="1"/>
  <c r="O1929" i="1"/>
  <c r="O1824" i="1"/>
  <c r="O1274" i="1"/>
  <c r="O194" i="1"/>
  <c r="O2011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6" i="1"/>
  <c r="O2108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7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2" i="1"/>
  <c r="O2194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4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87" i="1"/>
  <c r="O3317" i="1"/>
  <c r="O2781" i="1"/>
  <c r="O3874" i="1"/>
  <c r="O3624" i="1"/>
  <c r="O3422" i="1"/>
  <c r="O2884" i="1"/>
  <c r="O2863" i="1"/>
  <c r="O3448" i="1"/>
  <c r="O2540" i="1"/>
  <c r="O3875" i="1"/>
  <c r="O3147" i="1"/>
  <c r="O3449" i="1"/>
  <c r="O2785" i="1"/>
  <c r="O2987" i="1"/>
  <c r="O3505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06" i="1"/>
  <c r="O3246" i="1"/>
  <c r="O2432" i="1"/>
  <c r="O2968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7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3" i="1"/>
  <c r="O3263" i="1"/>
  <c r="O3893" i="1"/>
  <c r="O3038" i="1"/>
  <c r="O3419" i="1"/>
  <c r="O3894" i="1"/>
  <c r="O3024" i="1"/>
  <c r="O3895" i="1"/>
  <c r="O2393" i="1"/>
  <c r="O2753" i="1"/>
  <c r="O3254" i="1"/>
  <c r="O3896" i="1"/>
  <c r="O2739" i="1"/>
  <c r="O3897" i="1"/>
  <c r="O3898" i="1"/>
  <c r="O3662" i="1"/>
  <c r="O3072" i="1"/>
  <c r="O3415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5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4" i="1"/>
  <c r="O3013" i="1"/>
  <c r="O2499" i="1"/>
  <c r="O2903" i="1"/>
  <c r="O2621" i="1"/>
  <c r="O3906" i="1"/>
  <c r="O2309" i="1"/>
  <c r="O3284" i="1"/>
  <c r="O2858" i="1"/>
  <c r="O3017" i="1"/>
  <c r="O2850" i="1"/>
  <c r="O2471" i="1"/>
  <c r="O2633" i="1"/>
  <c r="O3305" i="1"/>
  <c r="O2684" i="1"/>
  <c r="O3222" i="1"/>
  <c r="O3907" i="1"/>
  <c r="O3323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59" i="1"/>
  <c r="O2089" i="1"/>
  <c r="O800" i="1"/>
  <c r="O1973" i="1"/>
  <c r="O1919" i="1"/>
  <c r="O488" i="1"/>
  <c r="O1887" i="1"/>
  <c r="O906" i="1"/>
  <c r="O162" i="1"/>
  <c r="O748" i="1"/>
  <c r="O1190" i="1"/>
  <c r="O1843" i="1"/>
  <c r="O1699" i="1"/>
  <c r="O1021" i="1"/>
  <c r="O1560" i="1"/>
  <c r="O479" i="1"/>
  <c r="O1487" i="1"/>
  <c r="O595" i="1"/>
  <c r="O1060" i="1"/>
  <c r="O818" i="1"/>
  <c r="O1816" i="1"/>
  <c r="O1911" i="1"/>
  <c r="O914" i="1"/>
  <c r="O412" i="1"/>
  <c r="O1898" i="1"/>
  <c r="O930" i="1"/>
  <c r="O1934" i="1"/>
  <c r="O1612" i="1"/>
  <c r="O169" i="1"/>
  <c r="O407" i="1"/>
  <c r="O1825" i="1"/>
  <c r="O2105" i="1"/>
  <c r="O1998" i="1"/>
  <c r="O740" i="1"/>
  <c r="O1621" i="1"/>
  <c r="O1602" i="1"/>
  <c r="O1497" i="1"/>
  <c r="O2154" i="1"/>
  <c r="O349" i="1"/>
  <c r="O1859" i="1"/>
  <c r="O2127" i="1"/>
  <c r="O760" i="1"/>
  <c r="O1213" i="1"/>
  <c r="O1141" i="1"/>
  <c r="O1171" i="1"/>
  <c r="O1518" i="1"/>
  <c r="O741" i="1"/>
  <c r="O1991" i="1"/>
  <c r="O515" i="1"/>
  <c r="O1963" i="1"/>
  <c r="O1976" i="1"/>
  <c r="O322" i="1"/>
  <c r="O861" i="1"/>
  <c r="O505" i="1"/>
  <c r="O2031" i="1"/>
  <c r="O1504" i="1"/>
  <c r="O608" i="1"/>
  <c r="O1073" i="1"/>
  <c r="O22" i="1"/>
  <c r="O1723" i="1"/>
  <c r="O1708" i="1"/>
  <c r="O1290" i="1"/>
  <c r="O794" i="1"/>
  <c r="O872" i="1"/>
  <c r="O380" i="1"/>
  <c r="O705" i="1"/>
  <c r="O1707" i="1"/>
  <c r="O530" i="1"/>
  <c r="O1717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68" i="1"/>
  <c r="O2450" i="1"/>
  <c r="O2374" i="1"/>
  <c r="O2274" i="1"/>
  <c r="O2730" i="1"/>
  <c r="O3562" i="1"/>
  <c r="O2657" i="1"/>
  <c r="O3916" i="1"/>
  <c r="O2515" i="1"/>
  <c r="O3917" i="1"/>
  <c r="O2897" i="1"/>
  <c r="O2441" i="1"/>
  <c r="O3454" i="1"/>
  <c r="O3665" i="1"/>
  <c r="O3179" i="1"/>
  <c r="O2227" i="1"/>
  <c r="O3918" i="1"/>
  <c r="O3919" i="1"/>
  <c r="O2721" i="1"/>
  <c r="O3920" i="1"/>
  <c r="O2873" i="1"/>
  <c r="O3275" i="1"/>
  <c r="O2698" i="1"/>
  <c r="O3921" i="1"/>
  <c r="O3095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8" i="1"/>
  <c r="O3255" i="1"/>
  <c r="O2500" i="1"/>
  <c r="O3360" i="1"/>
  <c r="O3515" i="1"/>
  <c r="O3928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9" i="1"/>
  <c r="O1160" i="1"/>
  <c r="O858" i="1"/>
  <c r="O1689" i="1"/>
  <c r="O962" i="1"/>
  <c r="O999" i="1"/>
  <c r="O1388" i="1"/>
  <c r="O366" i="1"/>
  <c r="O418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5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0" i="1"/>
  <c r="O3537" i="1"/>
  <c r="O2628" i="1"/>
  <c r="O3930" i="1"/>
  <c r="O2270" i="1"/>
  <c r="O3931" i="1"/>
  <c r="O3057" i="1"/>
  <c r="O2257" i="1"/>
  <c r="O3932" i="1"/>
  <c r="O3052" i="1"/>
  <c r="O2799" i="1"/>
  <c r="O575" i="1"/>
  <c r="O2176" i="1"/>
  <c r="O966" i="1"/>
  <c r="O2079" i="1"/>
  <c r="O1488" i="1"/>
  <c r="O1926" i="1"/>
  <c r="O1980" i="1"/>
  <c r="O2061" i="1"/>
  <c r="O359" i="1"/>
  <c r="O1835" i="1"/>
  <c r="O1670" i="1"/>
  <c r="O506" i="1"/>
  <c r="O172" i="1"/>
  <c r="O913" i="1"/>
  <c r="O1582" i="1"/>
  <c r="O258" i="1"/>
  <c r="O128" i="1"/>
  <c r="O2063" i="1"/>
  <c r="O243" i="1"/>
  <c r="O1239" i="1"/>
  <c r="O1812" i="1"/>
  <c r="O743" i="1"/>
  <c r="O766" i="1"/>
  <c r="O1860" i="1"/>
  <c r="O2155" i="1"/>
  <c r="O546" i="1"/>
  <c r="O823" i="1"/>
  <c r="O1339" i="1"/>
  <c r="O2034" i="1"/>
  <c r="O1838" i="1"/>
  <c r="O2077" i="1"/>
  <c r="O932" i="1"/>
  <c r="O1798" i="1"/>
  <c r="O1768" i="1"/>
  <c r="O426" i="1"/>
  <c r="O1883" i="1"/>
  <c r="O2144" i="1"/>
  <c r="O1248" i="1"/>
  <c r="O615" i="1"/>
  <c r="O591" i="1"/>
  <c r="O3933" i="1"/>
  <c r="O2758" i="1"/>
  <c r="O3357" i="1"/>
  <c r="O2296" i="1"/>
  <c r="O3679" i="1"/>
  <c r="O3318" i="1"/>
  <c r="O3563" i="1"/>
  <c r="O2871" i="1"/>
  <c r="O3934" i="1"/>
  <c r="O2704" i="1"/>
  <c r="O2214" i="1"/>
  <c r="O3166" i="1"/>
  <c r="O3334" i="1"/>
  <c r="O3627" i="1"/>
  <c r="O3312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7" i="1"/>
  <c r="O560" i="1"/>
  <c r="O1575" i="1"/>
  <c r="O1007" i="1"/>
  <c r="O1818" i="1"/>
  <c r="O770" i="1"/>
  <c r="O1733" i="1"/>
  <c r="O491" i="1"/>
  <c r="O594" i="1"/>
  <c r="O1219" i="1"/>
  <c r="O2993" i="1"/>
  <c r="O3149" i="1"/>
  <c r="O2281" i="1"/>
  <c r="O3507" i="1"/>
  <c r="O3462" i="1"/>
  <c r="O2297" i="1"/>
  <c r="O3399" i="1"/>
  <c r="O3088" i="1"/>
  <c r="O2610" i="1"/>
  <c r="O2326" i="1"/>
  <c r="O3604" i="1"/>
  <c r="O2242" i="1"/>
  <c r="O3134" i="1"/>
  <c r="O2736" i="1"/>
  <c r="O3101" i="1"/>
  <c r="O3311" i="1"/>
  <c r="O2256" i="1"/>
  <c r="O3176" i="1"/>
  <c r="O2277" i="1"/>
  <c r="O2295" i="1"/>
  <c r="O556" i="1"/>
  <c r="O971" i="1"/>
  <c r="O196" i="1"/>
  <c r="O1011" i="1"/>
  <c r="O1169" i="1"/>
  <c r="O268" i="1"/>
  <c r="O1646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4" i="1"/>
  <c r="O2299" i="1"/>
  <c r="O3349" i="1"/>
  <c r="O3187" i="1"/>
  <c r="O2559" i="1"/>
  <c r="O2787" i="1"/>
  <c r="O3484" i="1"/>
  <c r="O3939" i="1"/>
  <c r="O3940" i="1"/>
  <c r="O2766" i="1"/>
  <c r="O3941" i="1"/>
  <c r="O3942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30" i="1"/>
  <c r="O15" i="1"/>
  <c r="O58" i="1"/>
  <c r="O974" i="1"/>
  <c r="O623" i="1"/>
  <c r="O147" i="1"/>
  <c r="O65" i="1"/>
  <c r="O1003" i="1"/>
  <c r="O1145" i="1"/>
  <c r="O1051" i="1"/>
  <c r="O1273" i="1"/>
  <c r="O778" i="1"/>
  <c r="O1972" i="1"/>
  <c r="O1622" i="1"/>
  <c r="O973" i="1"/>
  <c r="O835" i="1"/>
  <c r="O986" i="1"/>
  <c r="O833" i="1"/>
  <c r="O1879" i="1"/>
  <c r="O1732" i="1"/>
  <c r="O827" i="1"/>
  <c r="O2145" i="1"/>
  <c r="O1822" i="1"/>
  <c r="O2113" i="1"/>
  <c r="O2033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5" i="1"/>
  <c r="O2177" i="1"/>
  <c r="O1507" i="1"/>
  <c r="O1519" i="1"/>
  <c r="O210" i="1"/>
  <c r="O1936" i="1"/>
  <c r="O463" i="1"/>
  <c r="O579" i="1"/>
  <c r="O1961" i="1"/>
  <c r="O1941" i="1"/>
  <c r="O3299" i="1"/>
  <c r="O3363" i="1"/>
  <c r="O2713" i="1"/>
  <c r="O2702" i="1"/>
  <c r="O3119" i="1"/>
  <c r="O3560" i="1"/>
  <c r="O2411" i="1"/>
  <c r="O3466" i="1"/>
  <c r="O2654" i="1"/>
  <c r="O3436" i="1"/>
  <c r="O2859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3" i="1"/>
  <c r="O3270" i="1"/>
  <c r="O3061" i="1"/>
  <c r="O3944" i="1"/>
  <c r="O3232" i="1"/>
  <c r="O3409" i="1"/>
  <c r="O3464" i="1"/>
  <c r="O3651" i="1"/>
  <c r="O3236" i="1"/>
  <c r="O3033" i="1"/>
  <c r="O3001" i="1"/>
  <c r="O2419" i="1"/>
  <c r="O2798" i="1"/>
  <c r="O3256" i="1"/>
  <c r="O3218" i="1"/>
  <c r="O968" i="1"/>
  <c r="O1089" i="1"/>
  <c r="O609" i="1"/>
  <c r="O1709" i="1"/>
  <c r="O538" i="1"/>
  <c r="O470" i="1"/>
  <c r="O857" i="1"/>
  <c r="O812" i="1"/>
  <c r="O2191" i="1"/>
  <c r="O299" i="1"/>
  <c r="O1418" i="1"/>
  <c r="O2171" i="1"/>
  <c r="O702" i="1"/>
  <c r="O1674" i="1"/>
  <c r="O187" i="1"/>
  <c r="O720" i="1"/>
  <c r="O2068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3" i="1"/>
  <c r="O1698" i="1"/>
  <c r="O2192" i="1"/>
  <c r="O1829" i="1"/>
  <c r="O446" i="1"/>
  <c r="O1118" i="1"/>
  <c r="O267" i="1"/>
  <c r="O1012" i="1"/>
  <c r="O260" i="1"/>
  <c r="O144" i="1"/>
  <c r="O403" i="1"/>
  <c r="O1450" i="1"/>
  <c r="O1895" i="1"/>
  <c r="O791" i="1"/>
  <c r="O1844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7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5" i="1"/>
  <c r="O1570" i="1"/>
  <c r="O328" i="1"/>
  <c r="O1344" i="1"/>
  <c r="O1278" i="1"/>
  <c r="O476" i="1"/>
  <c r="O742" i="1"/>
  <c r="O453" i="1"/>
  <c r="O1990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78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2" i="1"/>
  <c r="O3516" i="1"/>
  <c r="O3947" i="1"/>
  <c r="O3546" i="1"/>
  <c r="O3107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5" i="1"/>
  <c r="O3955" i="1"/>
  <c r="O2414" i="1"/>
  <c r="O3956" i="1"/>
  <c r="O3957" i="1"/>
  <c r="O3958" i="1"/>
  <c r="O2694" i="1"/>
  <c r="O3129" i="1"/>
  <c r="O3413" i="1"/>
  <c r="O3959" i="1"/>
  <c r="O3384" i="1"/>
  <c r="O3960" i="1"/>
  <c r="O2947" i="1"/>
  <c r="O3668" i="1"/>
  <c r="O3568" i="1"/>
  <c r="O3961" i="1"/>
  <c r="O2680" i="1"/>
  <c r="O3962" i="1"/>
  <c r="O3963" i="1"/>
  <c r="O3964" i="1"/>
  <c r="O3366" i="1"/>
  <c r="O3079" i="1"/>
  <c r="O3010" i="1"/>
  <c r="O2891" i="1"/>
  <c r="O3233" i="1"/>
  <c r="O3148" i="1"/>
  <c r="O3965" i="1"/>
  <c r="O3274" i="1"/>
  <c r="O3142" i="1"/>
  <c r="O3458" i="1"/>
  <c r="O3966" i="1"/>
  <c r="O3491" i="1"/>
  <c r="O3967" i="1"/>
  <c r="O3565" i="1"/>
  <c r="O3552" i="1"/>
  <c r="O3968" i="1"/>
  <c r="O3450" i="1"/>
  <c r="O3969" i="1"/>
  <c r="O3970" i="1"/>
  <c r="O3971" i="1"/>
  <c r="O3972" i="1"/>
  <c r="O3261" i="1"/>
  <c r="O3339" i="1"/>
  <c r="O2560" i="1"/>
  <c r="O3973" i="1"/>
  <c r="O2475" i="1"/>
  <c r="O2310" i="1"/>
  <c r="O2451" i="1"/>
  <c r="O3440" i="1"/>
  <c r="O3076" i="1"/>
  <c r="O3974" i="1"/>
  <c r="O3290" i="1"/>
  <c r="O3975" i="1"/>
  <c r="O3224" i="1"/>
  <c r="O2963" i="1"/>
  <c r="O3303" i="1"/>
  <c r="O3600" i="1"/>
  <c r="O3976" i="1"/>
  <c r="O3608" i="1"/>
  <c r="O3977" i="1"/>
  <c r="O2601" i="1"/>
  <c r="O3625" i="1"/>
  <c r="O3451" i="1"/>
  <c r="O3637" i="1"/>
  <c r="O3146" i="1"/>
  <c r="O3596" i="1"/>
  <c r="O3978" i="1"/>
  <c r="O3691" i="1"/>
  <c r="O3684" i="1"/>
  <c r="O3116" i="1"/>
  <c r="O3269" i="1"/>
  <c r="O3687" i="1"/>
  <c r="O3630" i="1"/>
  <c r="O3979" i="1"/>
  <c r="O3486" i="1"/>
  <c r="O3326" i="1"/>
  <c r="O3581" i="1"/>
  <c r="O3980" i="1"/>
  <c r="O3379" i="1"/>
  <c r="O3981" i="1"/>
  <c r="O3441" i="1"/>
  <c r="O1299" i="1"/>
  <c r="O727" i="1"/>
  <c r="O248" i="1"/>
  <c r="O1258" i="1"/>
  <c r="O327" i="1"/>
  <c r="O355" i="1"/>
  <c r="O81" i="1"/>
  <c r="O1329" i="1"/>
  <c r="O1287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2" i="1"/>
  <c r="O1130" i="1"/>
  <c r="O302" i="1"/>
  <c r="O2106" i="1"/>
  <c r="O898" i="1"/>
  <c r="O1349" i="1"/>
  <c r="O1036" i="1"/>
  <c r="O1656" i="1"/>
  <c r="O676" i="1"/>
  <c r="O570" i="1"/>
  <c r="O2110" i="1"/>
  <c r="O2096" i="1"/>
  <c r="O1517" i="1"/>
  <c r="O1490" i="1"/>
  <c r="O337" i="1"/>
  <c r="O687" i="1"/>
  <c r="O592" i="1"/>
  <c r="O2186" i="1"/>
  <c r="O1069" i="1"/>
  <c r="O2072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81" i="1"/>
  <c r="O1074" i="1"/>
  <c r="O1451" i="1"/>
  <c r="O247" i="1"/>
  <c r="O1050" i="1"/>
  <c r="O3006" i="1"/>
  <c r="O3535" i="1"/>
  <c r="O3982" i="1"/>
  <c r="O3983" i="1"/>
  <c r="O3984" i="1"/>
  <c r="O3291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31" i="1"/>
  <c r="O401" i="1"/>
  <c r="O1828" i="1"/>
  <c r="O2035" i="1"/>
  <c r="O1063" i="1"/>
  <c r="O1767" i="1"/>
  <c r="O1347" i="1"/>
  <c r="O1557" i="1"/>
  <c r="O2109" i="1"/>
  <c r="O2018" i="1"/>
  <c r="O718" i="1"/>
  <c r="O1153" i="1"/>
  <c r="O1498" i="1"/>
  <c r="O1603" i="1"/>
  <c r="O963" i="1"/>
  <c r="O1191" i="1"/>
  <c r="O1057" i="1"/>
  <c r="O2047" i="1"/>
  <c r="O1636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3" i="1"/>
  <c r="O3994" i="1"/>
  <c r="O3995" i="1"/>
  <c r="O3188" i="1"/>
  <c r="O3996" i="1"/>
  <c r="O3408" i="1"/>
  <c r="O3324" i="1"/>
  <c r="O3039" i="1"/>
  <c r="O3220" i="1"/>
  <c r="O3411" i="1"/>
  <c r="O3997" i="1"/>
  <c r="O3998" i="1"/>
  <c r="O3999" i="1"/>
  <c r="O4000" i="1"/>
  <c r="O4001" i="1"/>
  <c r="O4002" i="1"/>
  <c r="O4003" i="1"/>
  <c r="O3482" i="1"/>
  <c r="O3292" i="1"/>
  <c r="O2691" i="1"/>
  <c r="O3698" i="1"/>
  <c r="O3314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5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1" i="1"/>
  <c r="O282" i="1"/>
  <c r="O364" i="1"/>
  <c r="O1815" i="1"/>
  <c r="O369" i="1"/>
  <c r="O1449" i="1"/>
  <c r="O3189" i="1"/>
  <c r="O4007" i="1"/>
  <c r="O2373" i="1"/>
  <c r="O3054" i="1"/>
  <c r="O2695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14" i="1"/>
  <c r="O4008" i="1"/>
  <c r="O4009" i="1"/>
  <c r="O3481" i="1"/>
  <c r="O3685" i="1"/>
  <c r="O2688" i="1"/>
  <c r="O3557" i="1"/>
  <c r="O3264" i="1"/>
  <c r="O3235" i="1"/>
  <c r="O3681" i="1"/>
  <c r="O3329" i="1"/>
  <c r="O2828" i="1"/>
  <c r="O2438" i="1"/>
  <c r="O3385" i="1"/>
  <c r="O4010" i="1"/>
  <c r="O3265" i="1"/>
  <c r="O2284" i="1"/>
  <c r="O2364" i="1"/>
  <c r="O1609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4" i="1"/>
  <c r="O3337" i="1"/>
  <c r="O2408" i="1"/>
  <c r="O4011" i="1"/>
  <c r="O2845" i="1"/>
  <c r="O2486" i="1"/>
  <c r="O2435" i="1"/>
  <c r="O2422" i="1"/>
  <c r="O3168" i="1"/>
  <c r="O3163" i="1"/>
  <c r="O4012" i="1"/>
  <c r="O4013" i="1"/>
  <c r="O2664" i="1"/>
  <c r="O2534" i="1"/>
  <c r="O4014" i="1"/>
  <c r="O2259" i="1"/>
  <c r="O2700" i="1"/>
  <c r="O3279" i="1"/>
  <c r="O2658" i="1"/>
  <c r="O2699" i="1"/>
  <c r="O4015" i="1"/>
  <c r="O3257" i="1"/>
  <c r="O3247" i="1"/>
  <c r="O3423" i="1"/>
  <c r="O3159" i="1"/>
  <c r="O4016" i="1"/>
  <c r="O3059" i="1"/>
  <c r="O3219" i="1"/>
  <c r="O2606" i="1"/>
  <c r="O3414" i="1"/>
  <c r="O2703" i="1"/>
  <c r="O4017" i="1"/>
  <c r="O4018" i="1"/>
  <c r="O3457" i="1"/>
  <c r="O2607" i="1"/>
  <c r="O2971" i="1"/>
  <c r="O2762" i="1"/>
  <c r="O3380" i="1"/>
  <c r="O2448" i="1"/>
  <c r="O3047" i="1"/>
  <c r="O4019" i="1"/>
  <c r="O1473" i="1"/>
  <c r="O854" i="1"/>
  <c r="O1006" i="1"/>
  <c r="O882" i="1"/>
  <c r="O1521" i="1"/>
  <c r="O918" i="1"/>
  <c r="O868" i="1"/>
  <c r="O1727" i="1"/>
  <c r="O1901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9" i="1"/>
  <c r="O1188" i="1"/>
  <c r="O1095" i="1"/>
  <c r="O721" i="1"/>
  <c r="O2054" i="1"/>
  <c r="O1741" i="1"/>
  <c r="O1280" i="1"/>
  <c r="O2043" i="1"/>
  <c r="O1053" i="1"/>
  <c r="O685" i="1"/>
  <c r="O1311" i="1"/>
  <c r="O195" i="1"/>
  <c r="O514" i="1"/>
  <c r="O644" i="1"/>
  <c r="O1419" i="1"/>
  <c r="O1511" i="1"/>
  <c r="O568" i="1"/>
  <c r="O2116" i="1"/>
  <c r="O2099" i="1"/>
  <c r="O769" i="1"/>
  <c r="O934" i="1"/>
  <c r="O1642" i="1"/>
  <c r="O1310" i="1"/>
  <c r="O841" i="1"/>
  <c r="O2024" i="1"/>
  <c r="O1394" i="1"/>
  <c r="O2178" i="1"/>
  <c r="O1154" i="1"/>
  <c r="O998" i="1"/>
  <c r="O1275" i="1"/>
  <c r="O348" i="1"/>
  <c r="O284" i="1"/>
  <c r="O1307" i="1"/>
  <c r="O2148" i="1"/>
  <c r="O840" i="1"/>
  <c r="O1117" i="1"/>
  <c r="O1573" i="1"/>
  <c r="O3190" i="1"/>
  <c r="O4020" i="1"/>
  <c r="O4021" i="1"/>
  <c r="O2835" i="1"/>
  <c r="O2387" i="1"/>
  <c r="O4022" i="1"/>
  <c r="O4023" i="1"/>
  <c r="O3437" i="1"/>
  <c r="O3191" i="1"/>
  <c r="O2915" i="1"/>
  <c r="O4024" i="1"/>
  <c r="O3071" i="1"/>
  <c r="O4025" i="1"/>
  <c r="O2304" i="1"/>
  <c r="O2267" i="1"/>
  <c r="O2872" i="1"/>
  <c r="O2526" i="1"/>
  <c r="O4026" i="1"/>
  <c r="O3084" i="1"/>
  <c r="O2794" i="1"/>
  <c r="O2385" i="1"/>
  <c r="O3340" i="1"/>
  <c r="O3576" i="1"/>
  <c r="O3103" i="1"/>
  <c r="O4027" i="1"/>
  <c r="O3206" i="1"/>
  <c r="O2516" i="1"/>
  <c r="O2302" i="1"/>
  <c r="O3208" i="1"/>
  <c r="O2597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80" i="1"/>
  <c r="O2864" i="1"/>
  <c r="O3470" i="1"/>
  <c r="O4031" i="1"/>
  <c r="O2338" i="1"/>
  <c r="O3173" i="1"/>
  <c r="O2986" i="1"/>
  <c r="O2734" i="1"/>
  <c r="O3319" i="1"/>
  <c r="O4032" i="1"/>
  <c r="O2881" i="1"/>
  <c r="O2507" i="1"/>
  <c r="O2883" i="1"/>
  <c r="O2898" i="1"/>
  <c r="O4033" i="1"/>
  <c r="O2232" i="1"/>
  <c r="O3237" i="1"/>
  <c r="O3626" i="1"/>
  <c r="O3245" i="1"/>
  <c r="O2855" i="1"/>
  <c r="O2548" i="1"/>
  <c r="O2728" i="1"/>
  <c r="O3533" i="1"/>
  <c r="O2985" i="1"/>
  <c r="O3645" i="1"/>
  <c r="O3682" i="1"/>
  <c r="O2347" i="1"/>
  <c r="O2614" i="1"/>
  <c r="O3609" i="1"/>
  <c r="O3676" i="1"/>
  <c r="O2234" i="1"/>
  <c r="O2764" i="1"/>
  <c r="O2487" i="1"/>
  <c r="O2428" i="1"/>
  <c r="O2750" i="1"/>
  <c r="O2433" i="1"/>
  <c r="O656" i="1"/>
  <c r="O2193" i="1"/>
  <c r="O2182" i="1"/>
  <c r="O1652" i="1"/>
  <c r="O1735" i="1"/>
  <c r="O753" i="1"/>
  <c r="O629" i="1"/>
  <c r="O2139" i="1"/>
  <c r="O1777" i="1"/>
  <c r="O1935" i="1"/>
  <c r="O1429" i="1"/>
  <c r="O1484" i="1"/>
  <c r="O1694" i="1"/>
  <c r="O1288" i="1"/>
  <c r="O1940" i="1"/>
  <c r="O673" i="1"/>
  <c r="O593" i="1"/>
  <c r="O1865" i="1"/>
  <c r="O1682" i="1"/>
  <c r="O1348" i="1"/>
  <c r="O3677" i="1"/>
  <c r="O2512" i="1"/>
  <c r="O4034" i="1"/>
  <c r="O3192" i="1"/>
  <c r="O4035" i="1"/>
  <c r="O3508" i="1"/>
  <c r="O2893" i="1"/>
  <c r="O3672" i="1"/>
  <c r="O3011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6" i="1"/>
  <c r="O1040" i="1"/>
  <c r="O1028" i="1"/>
  <c r="O1425" i="1"/>
  <c r="O373" i="1"/>
  <c r="O1424" i="1"/>
  <c r="O2062" i="1"/>
  <c r="O1469" i="1"/>
  <c r="O320" i="1"/>
  <c r="O1786" i="1"/>
  <c r="O2065" i="1"/>
  <c r="O336" i="1"/>
  <c r="O1043" i="1"/>
  <c r="O653" i="1"/>
  <c r="O1856" i="1"/>
  <c r="O1224" i="1"/>
  <c r="O658" i="1"/>
  <c r="O1778" i="1"/>
  <c r="O471" i="1"/>
  <c r="O2026" i="1"/>
  <c r="O810" i="1"/>
  <c r="O1460" i="1"/>
  <c r="O1166" i="1"/>
  <c r="O2128" i="1"/>
  <c r="O312" i="1"/>
  <c r="O2132" i="1"/>
  <c r="O1648" i="1"/>
  <c r="O1538" i="1"/>
  <c r="O2039" i="1"/>
  <c r="O77" i="1"/>
  <c r="O1501" i="1"/>
  <c r="O332" i="1"/>
  <c r="O1610" i="1"/>
  <c r="O1663" i="1"/>
  <c r="O887" i="1"/>
  <c r="O2187" i="1"/>
  <c r="O122" i="1"/>
  <c r="O1263" i="1"/>
  <c r="O1902" i="1"/>
  <c r="O1072" i="1"/>
  <c r="O831" i="1"/>
  <c r="O1309" i="1"/>
  <c r="O304" i="1"/>
  <c r="O1900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1" i="1"/>
  <c r="O1942" i="1"/>
  <c r="O1671" i="1"/>
  <c r="O191" i="1"/>
  <c r="O134" i="1"/>
  <c r="O502" i="1"/>
  <c r="O619" i="1"/>
  <c r="O354" i="1"/>
  <c r="O1201" i="1"/>
  <c r="O1377" i="1"/>
  <c r="O2123" i="1"/>
  <c r="O694" i="1"/>
  <c r="O472" i="1"/>
  <c r="O1080" i="1"/>
  <c r="O1245" i="1"/>
  <c r="O708" i="1"/>
  <c r="O227" i="1"/>
  <c r="O2000" i="1"/>
  <c r="O1249" i="1"/>
  <c r="O1328" i="1"/>
  <c r="O1162" i="1"/>
  <c r="O672" i="1"/>
  <c r="O1185" i="1"/>
  <c r="O1221" i="1"/>
  <c r="O604" i="1"/>
  <c r="O276" i="1"/>
  <c r="O454" i="1"/>
  <c r="O362" i="1"/>
  <c r="O1383" i="1"/>
  <c r="O1430" i="1"/>
  <c r="O2465" i="1"/>
  <c r="O3480" i="1"/>
  <c r="O3354" i="1"/>
  <c r="O4041" i="1"/>
  <c r="O3671" i="1"/>
  <c r="O4042" i="1"/>
  <c r="O4043" i="1"/>
  <c r="O3621" i="1"/>
  <c r="O2967" i="1"/>
  <c r="O3475" i="1"/>
  <c r="O4044" i="1"/>
  <c r="O2224" i="1"/>
  <c r="O2529" i="1"/>
  <c r="O2672" i="1"/>
  <c r="O3571" i="1"/>
  <c r="O2650" i="1"/>
  <c r="O3014" i="1"/>
  <c r="O3540" i="1"/>
  <c r="O2611" i="1"/>
  <c r="O2938" i="1"/>
  <c r="O2238" i="1"/>
  <c r="O3622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2" i="1"/>
  <c r="O3286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8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2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6" i="1"/>
  <c r="O921" i="1"/>
  <c r="O626" i="1"/>
  <c r="O1577" i="1"/>
  <c r="O1920" i="1"/>
  <c r="O2019" i="1"/>
  <c r="O1434" i="1"/>
  <c r="O114" i="1"/>
  <c r="O1067" i="1"/>
  <c r="O280" i="1"/>
  <c r="O1807" i="1"/>
  <c r="O1924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8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40" i="1"/>
  <c r="O1763" i="1"/>
  <c r="O949" i="1"/>
  <c r="O2228" i="1"/>
  <c r="O2643" i="1"/>
  <c r="O4052" i="1"/>
  <c r="O2907" i="1"/>
  <c r="O3177" i="1"/>
  <c r="O2656" i="1"/>
  <c r="O4053" i="1"/>
  <c r="O2243" i="1"/>
  <c r="O3551" i="1"/>
  <c r="O2665" i="1"/>
  <c r="O3367" i="1"/>
  <c r="O2258" i="1"/>
  <c r="O3692" i="1"/>
  <c r="O3143" i="1"/>
  <c r="O2253" i="1"/>
  <c r="O2456" i="1"/>
  <c r="O4054" i="1"/>
  <c r="O2933" i="1"/>
  <c r="O4055" i="1"/>
  <c r="O2283" i="1"/>
  <c r="O1624" i="1"/>
  <c r="O874" i="1"/>
  <c r="O730" i="1"/>
  <c r="O866" i="1"/>
  <c r="O712" i="1"/>
  <c r="O2069" i="1"/>
  <c r="O1766" i="1"/>
  <c r="O2027" i="1"/>
  <c r="O2084" i="1"/>
  <c r="O960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1" i="1"/>
  <c r="O1841" i="1"/>
  <c r="O1821" i="1"/>
  <c r="O643" i="1"/>
  <c r="O424" i="1"/>
  <c r="O1336" i="1"/>
  <c r="O1873" i="1"/>
  <c r="O2042" i="1"/>
  <c r="O937" i="1"/>
  <c r="O1257" i="1"/>
  <c r="O1635" i="1"/>
  <c r="O1014" i="1"/>
  <c r="O1669" i="1"/>
  <c r="O811" i="1"/>
  <c r="O1705" i="1"/>
  <c r="O1513" i="1"/>
  <c r="O1830" i="1"/>
  <c r="O1094" i="1"/>
  <c r="O1811" i="1"/>
  <c r="O2117" i="1"/>
  <c r="O2045" i="1"/>
  <c r="O600" i="1"/>
  <c r="O817" i="1"/>
  <c r="O1027" i="1"/>
  <c r="O150" i="1"/>
  <c r="O345" i="1"/>
  <c r="O905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7" i="1"/>
  <c r="O1338" i="1"/>
  <c r="O1839" i="1"/>
  <c r="O729" i="1"/>
  <c r="O1823" i="1"/>
  <c r="O1081" i="1"/>
  <c r="O1864" i="1"/>
  <c r="O1885" i="1"/>
  <c r="O474" i="1"/>
  <c r="O939" i="1"/>
  <c r="O1408" i="1"/>
  <c r="O1535" i="1"/>
  <c r="O2102" i="1"/>
  <c r="O1532" i="1"/>
  <c r="O539" i="1"/>
  <c r="O2036" i="1"/>
  <c r="O2183" i="1"/>
  <c r="O1172" i="1"/>
  <c r="O1764" i="1"/>
  <c r="O1551" i="1"/>
  <c r="O544" i="1"/>
  <c r="O2129" i="1"/>
  <c r="O1819" i="1"/>
  <c r="O335" i="1"/>
  <c r="O1849" i="1"/>
  <c r="O647" i="1"/>
  <c r="O1189" i="1"/>
  <c r="O873" i="1"/>
  <c r="O2040" i="1"/>
  <c r="O431" i="1"/>
  <c r="O1545" i="1"/>
  <c r="O1909" i="1"/>
  <c r="O1327" i="1"/>
  <c r="O125" i="1"/>
  <c r="O1792" i="1"/>
  <c r="O711" i="1"/>
  <c r="O1858" i="1"/>
  <c r="O1930" i="1"/>
  <c r="O1673" i="1"/>
  <c r="O1410" i="1"/>
  <c r="O1862" i="1"/>
  <c r="O1046" i="1"/>
  <c r="O221" i="1"/>
  <c r="O1854" i="1"/>
  <c r="O1435" i="1"/>
  <c r="O1588" i="1"/>
  <c r="O215" i="1"/>
  <c r="O892" i="1"/>
  <c r="O1530" i="1"/>
  <c r="O1595" i="1"/>
  <c r="O919" i="1"/>
  <c r="O540" i="1"/>
  <c r="O1628" i="1"/>
  <c r="O2049" i="1"/>
  <c r="O1391" i="1"/>
  <c r="O2158" i="1"/>
  <c r="O2093" i="1"/>
  <c r="O1913" i="1"/>
  <c r="O1319" i="1"/>
  <c r="O1614" i="1"/>
  <c r="O1544" i="1"/>
  <c r="O1756" i="1"/>
  <c r="O1965" i="1"/>
  <c r="O1110" i="1"/>
  <c r="O2094" i="1"/>
  <c r="O2164" i="1"/>
  <c r="O1493" i="1"/>
  <c r="O936" i="1"/>
  <c r="O1601" i="1"/>
  <c r="O1005" i="1"/>
  <c r="O1740" i="1"/>
  <c r="O213" i="1"/>
  <c r="O2175" i="1"/>
  <c r="O1445" i="1"/>
  <c r="O510" i="1"/>
  <c r="O291" i="1"/>
  <c r="O1552" i="1"/>
  <c r="O1097" i="1"/>
  <c r="O1133" i="1"/>
  <c r="O1608" i="1"/>
  <c r="O2017" i="1"/>
  <c r="O1800" i="1"/>
  <c r="O1197" i="1"/>
  <c r="O2159" i="1"/>
  <c r="O805" i="1"/>
  <c r="O548" i="1"/>
  <c r="O2038" i="1"/>
  <c r="O1354" i="1"/>
  <c r="O234" i="1"/>
  <c r="O777" i="1"/>
  <c r="O1264" i="1"/>
  <c r="O1620" i="1"/>
  <c r="O2136" i="1"/>
  <c r="O646" i="1"/>
  <c r="O1626" i="1"/>
  <c r="O2184" i="1"/>
  <c r="O871" i="1"/>
  <c r="O2098" i="1"/>
  <c r="O1943" i="1"/>
  <c r="O1392" i="1"/>
  <c r="O545" i="1"/>
  <c r="O1904" i="1"/>
  <c r="O1231" i="1"/>
  <c r="O527" i="1"/>
  <c r="O1617" i="1"/>
  <c r="O1675" i="1"/>
  <c r="O1283" i="1"/>
  <c r="O2124" i="1"/>
  <c r="O1695" i="1"/>
  <c r="O648" i="1"/>
  <c r="O1260" i="1"/>
  <c r="O2149" i="1"/>
  <c r="O1204" i="1"/>
  <c r="O2046" i="1"/>
  <c r="O1456" i="1"/>
  <c r="O1098" i="1"/>
  <c r="O1438" i="1"/>
  <c r="O1928" i="1"/>
  <c r="O1561" i="1"/>
  <c r="O578" i="1"/>
  <c r="O1477" i="1"/>
  <c r="O1715" i="1"/>
  <c r="O2188" i="1"/>
  <c r="O286" i="1"/>
  <c r="O146" i="1"/>
  <c r="O2121" i="1"/>
  <c r="O1282" i="1"/>
  <c r="O1304" i="1"/>
  <c r="O1198" i="1"/>
  <c r="O344" i="1"/>
  <c r="O442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68" i="1"/>
  <c r="O698" i="1"/>
  <c r="O1923" i="1"/>
  <c r="O808" i="1"/>
  <c r="O1049" i="1"/>
  <c r="O450" i="1"/>
  <c r="O224" i="1"/>
  <c r="O1779" i="1"/>
  <c r="O2119" i="1"/>
  <c r="O1925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2" i="1"/>
  <c r="O819" i="1"/>
  <c r="O1076" i="1"/>
  <c r="O689" i="1"/>
  <c r="O392" i="1"/>
  <c r="O1474" i="1"/>
  <c r="O2125" i="1"/>
  <c r="O2172" i="1"/>
  <c r="O1362" i="1"/>
  <c r="O761" i="1"/>
  <c r="O1250" i="1"/>
  <c r="O1737" i="1"/>
  <c r="O1461" i="1"/>
  <c r="O1405" i="1"/>
  <c r="O1977" i="1"/>
  <c r="O1467" i="1"/>
  <c r="O1323" i="1"/>
  <c r="O2189" i="1"/>
  <c r="O1606" i="1"/>
  <c r="O1842" i="1"/>
  <c r="O1547" i="1"/>
  <c r="O305" i="1"/>
  <c r="O1402" i="1"/>
  <c r="O1995" i="1"/>
  <c r="O1894" i="1"/>
  <c r="O2160" i="1"/>
  <c r="O903" i="1"/>
  <c r="O1192" i="1"/>
  <c r="O1702" i="1"/>
  <c r="O2179" i="1"/>
  <c r="O2173" i="1"/>
  <c r="O1182" i="1"/>
  <c r="O1867" i="1"/>
  <c r="O1962" i="1"/>
  <c r="O351" i="1"/>
  <c r="O2118" i="1"/>
  <c r="O1038" i="1"/>
  <c r="O1831" i="1"/>
  <c r="O1431" i="1"/>
  <c r="O1788" i="1"/>
  <c r="O935" i="1"/>
  <c r="O1903" i="1"/>
  <c r="O612" i="1"/>
  <c r="O2146" i="1"/>
  <c r="O675" i="1"/>
  <c r="O884" i="1"/>
  <c r="O714" i="1"/>
  <c r="O404" i="1"/>
  <c r="O1657" i="1"/>
  <c r="O432" i="1"/>
  <c r="O301" i="1"/>
  <c r="O662" i="1"/>
  <c r="O869" i="1"/>
  <c r="O788" i="1"/>
  <c r="O1495" i="1"/>
  <c r="O1759" i="1"/>
  <c r="O1524" i="1"/>
  <c r="O2141" i="1"/>
  <c r="O2021" i="1"/>
  <c r="O1752" i="1"/>
  <c r="O1008" i="1"/>
  <c r="O1796" i="1"/>
  <c r="O1787" i="1"/>
  <c r="O1512" i="1"/>
  <c r="O1803" i="1"/>
  <c r="O2150" i="1"/>
  <c r="O1407" i="1"/>
  <c r="O1048" i="1"/>
  <c r="O2169" i="1"/>
  <c r="O2010" i="1"/>
  <c r="O2088" i="1"/>
  <c r="O498" i="1"/>
  <c r="O1629" i="1"/>
  <c r="O1268" i="1"/>
  <c r="O1739" i="1"/>
  <c r="O455" i="1"/>
  <c r="O1462" i="1"/>
  <c r="O2002" i="1"/>
  <c r="O633" i="1"/>
  <c r="O1514" i="1"/>
  <c r="O1244" i="1"/>
  <c r="O1135" i="1"/>
  <c r="O2005" i="1"/>
  <c r="O1013" i="1"/>
  <c r="O801" i="1"/>
  <c r="O2185" i="1"/>
  <c r="O1691" i="1"/>
  <c r="O1417" i="1"/>
  <c r="O1872" i="1"/>
  <c r="O2195" i="1"/>
  <c r="O645" i="1"/>
  <c r="O2091" i="1"/>
  <c r="O2170" i="1"/>
  <c r="O1029" i="1"/>
  <c r="O2111" i="1"/>
  <c r="O148" i="1"/>
  <c r="O1265" i="1"/>
  <c r="O975" i="1"/>
  <c r="O881" i="1"/>
  <c r="O1215" i="1"/>
  <c r="O709" i="1"/>
  <c r="O2003" i="1"/>
  <c r="O688" i="1"/>
  <c r="O2081" i="1"/>
  <c r="O319" i="1"/>
  <c r="O693" i="1"/>
  <c r="O1157" i="1"/>
  <c r="O728" i="1"/>
  <c r="O897" i="1"/>
  <c r="O1313" i="1"/>
  <c r="O1716" i="1"/>
  <c r="O1180" i="1"/>
  <c r="O252" i="1"/>
  <c r="O649" i="1"/>
  <c r="O1550" i="1"/>
  <c r="O2083" i="1"/>
  <c r="O342" i="1"/>
  <c r="O1071" i="1"/>
  <c r="O292" i="1"/>
  <c r="O639" i="1"/>
  <c r="O1464" i="1"/>
  <c r="O2133" i="1"/>
  <c r="O434" i="1"/>
  <c r="O374" i="1"/>
  <c r="O566" i="1"/>
  <c r="O492" i="1"/>
  <c r="O2151" i="1"/>
  <c r="O1954" i="1"/>
  <c r="O1367" i="1"/>
  <c r="O759" i="1"/>
  <c r="O886" i="1"/>
  <c r="O1921" i="1"/>
  <c r="O1061" i="1"/>
  <c r="O1480" i="1"/>
  <c r="O1199" i="1"/>
  <c r="O2074" i="1"/>
  <c r="O850" i="1"/>
  <c r="O1505" i="1"/>
  <c r="O1701" i="1"/>
  <c r="O1806" i="1"/>
  <c r="O2126" i="1"/>
  <c r="O4056" i="1"/>
  <c r="O3703" i="1"/>
  <c r="O3591" i="1"/>
  <c r="O2262" i="1"/>
  <c r="O2522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7" i="1"/>
  <c r="O2023" i="1"/>
  <c r="O1585" i="1"/>
  <c r="O2161" i="1"/>
  <c r="O1583" i="1"/>
  <c r="O185" i="1"/>
  <c r="O1997" i="1"/>
  <c r="O321" i="1"/>
  <c r="O950" i="1"/>
  <c r="O1441" i="1"/>
  <c r="O1144" i="1"/>
  <c r="O1979" i="1"/>
  <c r="O1782" i="1"/>
  <c r="O2147" i="1"/>
  <c r="O1134" i="1"/>
  <c r="O1852" i="1"/>
  <c r="O1584" i="1"/>
  <c r="O1218" i="1"/>
  <c r="O982" i="1"/>
  <c r="O2114" i="1"/>
  <c r="O1655" i="1"/>
  <c r="O1627" i="1"/>
  <c r="O543" i="1"/>
  <c r="O1210" i="1"/>
  <c r="O1945" i="1"/>
  <c r="O1837" i="1"/>
  <c r="O1041" i="1"/>
  <c r="O2122" i="1"/>
  <c r="O528" i="1"/>
  <c r="O660" i="1"/>
  <c r="O1679" i="1"/>
  <c r="O1725" i="1"/>
  <c r="O1179" i="1"/>
  <c r="O1075" i="1"/>
  <c r="O1100" i="1"/>
  <c r="O531" i="1"/>
  <c r="O1139" i="1"/>
  <c r="O533" i="1"/>
  <c r="O1448" i="1"/>
  <c r="O1851" i="1"/>
  <c r="O2053" i="1"/>
  <c r="O1223" i="1"/>
  <c r="O904" i="1"/>
  <c r="O851" i="1"/>
  <c r="O677" i="1"/>
  <c r="O723" i="1"/>
  <c r="O654" i="1"/>
  <c r="O1330" i="1"/>
  <c r="O2066" i="1"/>
  <c r="O417" i="1"/>
  <c r="O1291" i="1"/>
  <c r="O1161" i="1"/>
  <c r="O1956" i="1"/>
  <c r="O820" i="1"/>
  <c r="O2032" i="1"/>
  <c r="O1225" i="1"/>
  <c r="O781" i="1"/>
  <c r="O562" i="1"/>
  <c r="O1631" i="1"/>
  <c r="O815" i="1"/>
  <c r="O285" i="1"/>
  <c r="O137" i="1"/>
  <c r="O1276" i="1"/>
  <c r="O520" i="1"/>
  <c r="O1026" i="1"/>
  <c r="O429" i="1"/>
  <c r="O1845" i="1"/>
  <c r="O1743" i="1"/>
  <c r="O1721" i="1"/>
  <c r="O408" i="1"/>
  <c r="O1964" i="1"/>
  <c r="O198" i="1"/>
  <c r="O236" i="1"/>
  <c r="O1537" i="1"/>
  <c r="O1955" i="1"/>
  <c r="O1126" i="1"/>
  <c r="O1780" i="1"/>
  <c r="O1722" i="1"/>
  <c r="O701" i="1"/>
  <c r="O113" i="1"/>
  <c r="O1960" i="1"/>
  <c r="O2731" i="1"/>
  <c r="O2779" i="1"/>
  <c r="O2715" i="1"/>
  <c r="O2673" i="1"/>
  <c r="O2586" i="1"/>
  <c r="O4060" i="1"/>
  <c r="O2416" i="1"/>
  <c r="O2626" i="1"/>
  <c r="O3282" i="1"/>
  <c r="O2494" i="1"/>
  <c r="O2543" i="1"/>
  <c r="O2518" i="1"/>
  <c r="O2545" i="1"/>
  <c r="O4061" i="1"/>
  <c r="O3060" i="1"/>
  <c r="O4062" i="1"/>
  <c r="O4063" i="1"/>
  <c r="O2716" i="1"/>
  <c r="O3027" i="1"/>
  <c r="O3193" i="1"/>
  <c r="O1623" i="1"/>
  <c r="O1499" i="1"/>
  <c r="O2012" i="1"/>
  <c r="O605" i="1"/>
  <c r="O1062" i="1"/>
  <c r="O1641" i="1"/>
  <c r="O853" i="1"/>
  <c r="O651" i="1"/>
  <c r="O1908" i="1"/>
  <c r="O1262" i="1"/>
  <c r="O1747" i="1"/>
  <c r="O1170" i="1"/>
  <c r="O1916" i="1"/>
  <c r="O2196" i="1"/>
  <c r="O1412" i="1"/>
  <c r="O2104" i="1"/>
  <c r="O2134" i="1"/>
  <c r="O1047" i="1"/>
  <c r="O1704" i="1"/>
  <c r="O940" i="1"/>
  <c r="O1317" i="1"/>
  <c r="O2165" i="1"/>
  <c r="O2152" i="1"/>
  <c r="O477" i="1"/>
  <c r="O1173" i="1"/>
  <c r="O1281" i="1"/>
  <c r="O2137" i="1"/>
  <c r="O2050" i="1"/>
  <c r="O1375" i="1"/>
  <c r="O504" i="1"/>
  <c r="O1489" i="1"/>
  <c r="O1589" i="1"/>
  <c r="O852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4" i="1"/>
  <c r="O3094" i="1"/>
  <c r="O3673" i="1"/>
  <c r="O2201" i="1"/>
  <c r="O3111" i="1"/>
  <c r="O2908" i="1"/>
  <c r="O2909" i="1"/>
  <c r="O2749" i="1"/>
  <c r="O4066" i="1"/>
  <c r="O2527" i="1"/>
  <c r="O4067" i="1"/>
  <c r="O3688" i="1"/>
  <c r="O3544" i="1"/>
  <c r="O2400" i="1"/>
  <c r="O2142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7" i="1"/>
  <c r="O1294" i="1"/>
  <c r="O1466" i="1"/>
  <c r="O878" i="1"/>
  <c r="O438" i="1"/>
  <c r="O2130" i="1"/>
  <c r="O2058" i="1"/>
  <c r="O211" i="1"/>
  <c r="O1420" i="1"/>
  <c r="O1525" i="1"/>
  <c r="O942" i="1"/>
  <c r="O1234" i="1"/>
  <c r="O384" i="1"/>
  <c r="O1082" i="1"/>
  <c r="O1773" i="1"/>
  <c r="O1951" i="1"/>
  <c r="O1886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2" i="1"/>
  <c r="O3599" i="1"/>
  <c r="O2570" i="1"/>
  <c r="O3015" i="1"/>
  <c r="O3615" i="1"/>
  <c r="O2846" i="1"/>
  <c r="O3065" i="1"/>
  <c r="O3578" i="1"/>
  <c r="O2549" i="1"/>
  <c r="O2865" i="1"/>
  <c r="O3638" i="1"/>
  <c r="O4068" i="1"/>
  <c r="O3150" i="1"/>
  <c r="O2431" i="1"/>
  <c r="O3306" i="1"/>
  <c r="O2638" i="1"/>
  <c r="O3452" i="1"/>
  <c r="O2931" i="1"/>
  <c r="O2596" i="1"/>
  <c r="O2999" i="1"/>
  <c r="O4069" i="1"/>
  <c r="O4070" i="1"/>
  <c r="O4071" i="1"/>
  <c r="O4072" i="1"/>
  <c r="O2255" i="1"/>
  <c r="O2868" i="1"/>
  <c r="O3556" i="1"/>
  <c r="O4073" i="1"/>
  <c r="O2631" i="1"/>
  <c r="O2866" i="1"/>
  <c r="O4074" i="1"/>
  <c r="O4075" i="1"/>
  <c r="O4076" i="1"/>
  <c r="O4077" i="1"/>
  <c r="O4078" i="1"/>
  <c r="O3083" i="1"/>
  <c r="O2429" i="1"/>
  <c r="O3109" i="1"/>
  <c r="O2561" i="1"/>
  <c r="O2379" i="1"/>
  <c r="O4079" i="1"/>
  <c r="O2492" i="1"/>
  <c r="O2930" i="1"/>
  <c r="O2867" i="1"/>
  <c r="O2690" i="1"/>
  <c r="O2554" i="1"/>
  <c r="O2378" i="1"/>
  <c r="O3144" i="1"/>
  <c r="O2841" i="1"/>
  <c r="O3226" i="1"/>
  <c r="O2271" i="1"/>
  <c r="O4080" i="1"/>
  <c r="O3595" i="1"/>
  <c r="O2661" i="1"/>
  <c r="O2223" i="1"/>
  <c r="O2590" i="1"/>
  <c r="O2744" i="1"/>
  <c r="O3426" i="1"/>
  <c r="O2962" i="1"/>
  <c r="O2343" i="1"/>
  <c r="O3663" i="1"/>
  <c r="O2710" i="1"/>
  <c r="O2351" i="1"/>
  <c r="O3381" i="1"/>
  <c r="O4081" i="1"/>
  <c r="O3397" i="1"/>
  <c r="O3438" i="1"/>
  <c r="O3080" i="1"/>
  <c r="O2842" i="1"/>
  <c r="O4082" i="1"/>
  <c r="O2757" i="1"/>
  <c r="O2647" i="1"/>
  <c r="O2591" i="1"/>
  <c r="O2714" i="1"/>
  <c r="O3393" i="1"/>
  <c r="O3183" i="1"/>
  <c r="O2632" i="1"/>
  <c r="O3035" i="1"/>
  <c r="O4083" i="1"/>
  <c r="O4084" i="1"/>
  <c r="O3654" i="1"/>
  <c r="O2578" i="1"/>
  <c r="O2677" i="1"/>
  <c r="O2293" i="1"/>
  <c r="O4085" i="1"/>
  <c r="O2202" i="1"/>
  <c r="O2644" i="1"/>
  <c r="O3519" i="1"/>
  <c r="O3430" i="1"/>
  <c r="O3204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2" i="1"/>
  <c r="O2459" i="1"/>
  <c r="O3106" i="1"/>
  <c r="O3346" i="1"/>
  <c r="O2953" i="1"/>
  <c r="O4092" i="1"/>
  <c r="O2810" i="1"/>
  <c r="O2608" i="1"/>
  <c r="O3293" i="1"/>
  <c r="O2462" i="1"/>
  <c r="O2692" i="1"/>
  <c r="O2775" i="1"/>
  <c r="O3538" i="1"/>
  <c r="O3199" i="1"/>
  <c r="O2502" i="1"/>
  <c r="O2209" i="1"/>
  <c r="O2384" i="1"/>
  <c r="O4093" i="1"/>
  <c r="O2275" i="1"/>
  <c r="O3114" i="1"/>
  <c r="O2689" i="1"/>
  <c r="O3078" i="1"/>
  <c r="O2542" i="1"/>
  <c r="O2905" i="1"/>
  <c r="O2520" i="1"/>
  <c r="O2361" i="1"/>
  <c r="O2808" i="1"/>
  <c r="O2381" i="1"/>
  <c r="O2720" i="1"/>
  <c r="O2340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39" i="1"/>
  <c r="O3077" i="1"/>
  <c r="O2708" i="1"/>
  <c r="O3453" i="1"/>
  <c r="O3131" i="1"/>
  <c r="O3664" i="1"/>
  <c r="O3418" i="1"/>
  <c r="O2815" i="1"/>
  <c r="O2916" i="1"/>
  <c r="O2461" i="1"/>
  <c r="O2768" i="1"/>
  <c r="O4096" i="1"/>
  <c r="O3139" i="1"/>
  <c r="O4097" i="1"/>
  <c r="O3632" i="1"/>
  <c r="O2615" i="1"/>
  <c r="O3174" i="1"/>
  <c r="O2745" i="1"/>
  <c r="O3227" i="1"/>
  <c r="O2564" i="1"/>
  <c r="O3225" i="1"/>
  <c r="O2218" i="1"/>
  <c r="O4098" i="1"/>
  <c r="O3145" i="1"/>
  <c r="O2856" i="1"/>
  <c r="O4099" i="1"/>
  <c r="O2783" i="1"/>
  <c r="O2420" i="1"/>
  <c r="O4100" i="1"/>
  <c r="O2574" i="1"/>
  <c r="O4101" i="1"/>
  <c r="O2790" i="1"/>
  <c r="O2446" i="1"/>
  <c r="O3108" i="1"/>
  <c r="O2345" i="1"/>
  <c r="O2279" i="1"/>
  <c r="O2668" i="1"/>
  <c r="O2646" i="1"/>
  <c r="O2236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09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58" i="1"/>
  <c r="O3170" i="1"/>
  <c r="O2434" i="1"/>
  <c r="O2412" i="1"/>
  <c r="O4107" i="1"/>
  <c r="O2740" i="1"/>
  <c r="O4108" i="1"/>
  <c r="O3472" i="1"/>
  <c r="O4109" i="1"/>
  <c r="O2579" i="1"/>
  <c r="O3062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7" i="1"/>
  <c r="O4111" i="1"/>
  <c r="O4112" i="1"/>
  <c r="O3162" i="1"/>
  <c r="O4113" i="1"/>
  <c r="O4114" i="1"/>
  <c r="O2426" i="1"/>
  <c r="O2711" i="1"/>
  <c r="O2495" i="1"/>
  <c r="O2788" i="1"/>
  <c r="O2215" i="1"/>
  <c r="O3055" i="1"/>
  <c r="O3067" i="1"/>
  <c r="O4115" i="1"/>
  <c r="O2413" i="1"/>
  <c r="O2960" i="1"/>
  <c r="O3579" i="1"/>
  <c r="O3439" i="1"/>
  <c r="O1494" i="1"/>
  <c r="O509" i="1"/>
  <c r="O555" i="1"/>
  <c r="E11" i="10" l="1"/>
  <c r="F11" i="10" s="1"/>
  <c r="E7" i="10"/>
  <c r="G7" i="10" s="1"/>
  <c r="E3" i="10"/>
  <c r="H3" i="10" s="1"/>
  <c r="E2" i="10"/>
  <c r="F2" i="10" s="1"/>
  <c r="E10" i="10"/>
  <c r="H10" i="10" s="1"/>
  <c r="E6" i="10"/>
  <c r="G6" i="10" s="1"/>
  <c r="E13" i="10"/>
  <c r="H13" i="10" s="1"/>
  <c r="E9" i="10"/>
  <c r="F9" i="10" s="1"/>
  <c r="E5" i="10"/>
  <c r="F5" i="10" s="1"/>
  <c r="E12" i="10"/>
  <c r="G12" i="10" s="1"/>
  <c r="E8" i="10"/>
  <c r="F8" i="10" s="1"/>
  <c r="E4" i="10"/>
  <c r="G4" i="10" s="1"/>
  <c r="G5" i="10" l="1"/>
  <c r="H11" i="10"/>
  <c r="G13" i="10"/>
  <c r="H8" i="10"/>
  <c r="F10" i="10"/>
  <c r="G11" i="10"/>
  <c r="H6" i="10"/>
  <c r="F6" i="10"/>
  <c r="F7" i="10"/>
  <c r="F12" i="10"/>
  <c r="G10" i="10"/>
  <c r="H7" i="10"/>
  <c r="H2" i="10"/>
  <c r="G8" i="10"/>
  <c r="G9" i="10"/>
  <c r="H12" i="10"/>
  <c r="H4" i="10"/>
  <c r="G2" i="10"/>
  <c r="F3" i="10"/>
  <c r="G3" i="10"/>
  <c r="H5" i="10"/>
  <c r="H9" i="10"/>
  <c r="F13" i="10"/>
  <c r="F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67191-1128-4CC0-A6D9-898FB914A75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95B1AE-F66C-41B8-970F-EA1AFD44516E}" name="WorksheetConnection_Kickstarter Data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R41151"/>
        </x15:connection>
      </ext>
    </extLst>
  </connection>
  <connection id="3" xr16:uid="{6EB2200B-93F1-4D9F-B3F4-3A9D30984545}" name="WorksheetConnection_Kickstarter Data!$A$1:$T$4115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Data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5">
    <s v="ThisWorkbookDataModel"/>
    <s v="{[Range].[country].[All]}"/>
    <s v="{[Range 1].[category].[All]}"/>
    <s v="{[Range 1].[country].[All]}"/>
    <s v="{[Range 1].[date created conversion (Year)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<sst xmlns="http://schemas.openxmlformats.org/spreadsheetml/2006/main" count="28552" uniqueCount="8412">
  <si>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</si>
  <si>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</si>
  <si>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</si>
  <si>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</si>
  <si>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</si>
  <si>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</si>
  <si>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</si>
  <si>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</si>
  <si>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</si>
  <si>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</si>
  <si>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</si>
  <si>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</si>
  <si>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</si>
  <si>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</si>
  <si>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</si>
  <si>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</si>
  <si>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</si>
  <si>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</si>
  <si>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</si>
  <si>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</si>
  <si>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</si>
  <si>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</si>
  <si>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</si>
  <si>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</si>
  <si>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</si>
  <si>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</si>
  <si>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</si>
  <si>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</si>
  <si>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</si>
  <si>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</si>
  <si>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</si>
  <si>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</si>
  <si>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</si>
  <si>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</si>
  <si>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</si>
  <si>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</si>
  <si>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</si>
  <si>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</si>
  <si>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</si>
  <si>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</si>
  <si>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</si>
  <si>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</si>
  <si>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</si>
  <si>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</si>
  <si>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</si>
  <si>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</si>
  <si>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</si>
  <si>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</si>
  <si>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</si>
  <si>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</si>
  <si>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</si>
  <si>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</si>
  <si>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</si>
  <si>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</si>
  <si>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</si>
  <si>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</si>
  <si>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</si>
  <si>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</si>
  <si>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</si>
  <si>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</si>
  <si>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</si>
  <si>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</si>
  <si>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</si>
  <si>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</si>
  <si>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</si>
  <si>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</si>
  <si>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</si>
  <si>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</si>
  <si>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</si>
  <si>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</si>
  <si>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</si>
  <si>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</si>
  <si>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</si>
  <si>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</si>
  <si>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</si>
  <si>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</si>
  <si>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</si>
  <si>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</si>
  <si>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</si>
  <si>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</si>
  <si>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</si>
  <si>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</si>
  <si>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</si>
  <si>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</si>
  <si>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</si>
  <si>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</si>
  <si>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</si>
  <si>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</si>
  <si>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</si>
  <si>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</si>
  <si>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</si>
  <si>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</si>
  <si>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</si>
  <si>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</si>
  <si>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</si>
  <si>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</si>
  <si>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</si>
  <si>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</si>
  <si>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</si>
  <si>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</si>
  <si>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</si>
  <si>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</si>
  <si>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</si>
  <si>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</si>
  <si>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</si>
  <si>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</si>
  <si>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</si>
  <si>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</si>
  <si>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</si>
  <si>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</si>
  <si>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</si>
  <si>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</si>
  <si>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</si>
  <si>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</si>
  <si>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</si>
  <si>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</si>
  <si>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</si>
  <si>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</si>
  <si>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</si>
  <si>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</si>
  <si>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</si>
  <si>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</si>
  <si>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</si>
  <si>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</si>
  <si>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</si>
  <si>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</si>
  <si>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</si>
  <si>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</si>
  <si>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</si>
  <si>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</si>
  <si>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</si>
  <si>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</si>
  <si>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</si>
  <si>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</si>
  <si>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</si>
  <si>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</si>
  <si>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</si>
  <si>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</si>
  <si>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</si>
  <si>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</si>
  <si>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</si>
  <si>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</si>
  <si>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</si>
  <si>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</si>
  <si>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</si>
  <si>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</si>
  <si>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</si>
  <si>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</si>
  <si>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</si>
  <si>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</si>
  <si>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</si>
  <si>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</si>
  <si>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</si>
  <si>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</si>
  <si>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</si>
  <si>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</si>
  <si>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</si>
  <si>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</si>
  <si>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</si>
  <si>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</si>
  <si>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</si>
  <si>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</si>
  <si>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</si>
  <si>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</si>
  <si>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</si>
  <si>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</si>
  <si>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</si>
  <si>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</si>
  <si>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</si>
  <si>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</si>
  <si>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</si>
  <si>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</si>
  <si>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</si>
  <si>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</si>
  <si>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</si>
  <si>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</si>
  <si>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</si>
  <si>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</si>
  <si>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</si>
  <si>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</si>
  <si>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</si>
  <si>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</si>
  <si>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</si>
  <si>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</si>
  <si>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</si>
  <si>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</si>
  <si>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</si>
  <si>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</si>
  <si>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</si>
  <si>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</si>
  <si>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</si>
  <si>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</si>
  <si>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</si>
  <si>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</si>
  <si>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</si>
  <si>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</si>
  <si>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</si>
  <si>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</si>
  <si>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</si>
  <si>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</si>
  <si>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</si>
  <si>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</si>
  <si>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</si>
  <si>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</si>
  <si>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</si>
  <si>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</si>
  <si>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</si>
  <si>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</si>
  <si>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</si>
  <si>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</si>
  <si>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</si>
  <si>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</si>
  <si>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</si>
  <si>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</si>
  <si>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</si>
  <si>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</si>
  <si>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</si>
  <si>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</si>
  <si>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</si>
  <si>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</si>
  <si>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</si>
  <si>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</si>
  <si>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</si>
  <si>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</si>
  <si>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</si>
  <si>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</si>
  <si>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</si>
  <si>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</si>
  <si>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</si>
  <si>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</si>
  <si>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</si>
  <si>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</si>
  <si>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</si>
  <si>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</si>
  <si>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</si>
  <si>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</si>
  <si>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</si>
  <si>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</si>
  <si>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</si>
  <si>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</si>
  <si>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</si>
  <si>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</si>
  <si>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</si>
  <si>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</si>
  <si>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</si>
  <si>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</si>
  <si>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</si>
  <si>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</si>
  <si>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</si>
  <si>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</si>
  <si>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</si>
  <si>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</si>
  <si>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</si>
  <si>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</si>
  <si>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</si>
  <si>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</si>
  <si>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</si>
  <si>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</si>
  <si>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</si>
  <si>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</si>
  <si>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</si>
  <si>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</si>
  <si>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</si>
  <si>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</si>
  <si>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</si>
  <si>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</si>
  <si>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</si>
  <si>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</si>
  <si>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</si>
  <si>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</si>
  <si>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</si>
  <si>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</si>
  <si>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</si>
  <si>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</si>
  <si>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</si>
  <si>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</si>
  <si>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</si>
  <si>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</si>
  <si>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</si>
  <si>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</si>
  <si>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</si>
  <si>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</si>
  <si>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</si>
  <si>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</si>
  <si>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</si>
  <si>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</si>
  <si>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</si>
  <si>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</si>
  <si>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</si>
  <si>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</si>
  <si>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</si>
  <si>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</si>
  <si>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</si>
  <si>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</si>
  <si>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</si>
  <si>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</si>
  <si>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</si>
  <si>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</si>
  <si>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</si>
  <si>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</si>
  <si>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</si>
  <si>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</si>
  <si>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</si>
  <si>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</si>
  <si>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</si>
  <si>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</si>
  <si>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</si>
  <si>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</si>
  <si>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</si>
  <si>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</si>
  <si>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</si>
  <si>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</si>
  <si>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</si>
  <si>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</si>
  <si>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</si>
  <si>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</si>
  <si>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</si>
  <si>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</si>
  <si>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</si>
  <si>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</si>
  <si>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</si>
  <si>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</si>
  <si>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</si>
  <si>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</si>
  <si>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</si>
  <si>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</si>
  <si>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</si>
  <si>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</si>
  <si>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</si>
  <si>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</si>
  <si>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</si>
  <si>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</si>
  <si>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</si>
  <si>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</si>
  <si>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</si>
  <si>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</si>
  <si>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</si>
  <si>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</si>
  <si>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</si>
  <si>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</si>
  <si>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</si>
  <si>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</si>
  <si>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</si>
  <si>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</si>
  <si>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</si>
  <si>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</si>
  <si>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</si>
  <si>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</si>
  <si>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</si>
  <si>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</si>
  <si>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</si>
  <si>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</si>
  <si>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</si>
  <si>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</si>
  <si>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</si>
  <si>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</si>
  <si>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</si>
  <si>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</si>
  <si>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</si>
  <si>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</si>
  <si>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</si>
  <si>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</si>
  <si>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</si>
  <si>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</si>
  <si>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</si>
  <si>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</si>
  <si>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</si>
  <si>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</si>
  <si>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</si>
  <si>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</si>
  <si>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</si>
  <si>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</si>
  <si>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</si>
  <si>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</si>
  <si>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</si>
  <si>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</si>
  <si>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</si>
  <si>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</si>
  <si>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</si>
  <si>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</si>
  <si>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</si>
  <si>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</si>
  <si>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</si>
  <si>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</si>
  <si>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</si>
  <si>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</si>
  <si>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</si>
  <si>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</si>
  <si>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</si>
  <si>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</si>
  <si>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</si>
  <si>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</si>
  <si>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</si>
  <si>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</si>
  <si>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</si>
  <si>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</si>
  <si>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</si>
  <si>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</si>
  <si>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</si>
  <si>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</si>
  <si>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</si>
  <si>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</si>
  <si>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</si>
  <si>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</si>
  <si>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</si>
  <si>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</si>
  <si>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</si>
  <si>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</si>
  <si>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</si>
  <si>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</si>
  <si>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</si>
  <si>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</si>
  <si>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</si>
  <si>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</si>
  <si>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</si>
  <si>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</si>
  <si>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</si>
  <si>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</si>
  <si>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</si>
  <si>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</si>
  <si>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</si>
  <si>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</si>
  <si>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</si>
  <si>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</si>
  <si>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</si>
  <si>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</si>
  <si>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</si>
  <si>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</si>
  <si>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</si>
  <si>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</si>
  <si>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</si>
  <si>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</si>
  <si>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</si>
  <si>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</si>
  <si>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</si>
  <si>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</si>
  <si>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</si>
  <si>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</si>
  <si>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</si>
  <si>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</si>
  <si>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</si>
  <si>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</si>
  <si>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</si>
  <si>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</si>
  <si>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</si>
  <si>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</si>
  <si>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</si>
  <si>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</si>
  <si>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</si>
  <si>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</si>
  <si>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</si>
  <si>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</si>
  <si>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</si>
  <si>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</si>
  <si>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</si>
  <si>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</si>
  <si>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</si>
  <si>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</si>
  <si>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</si>
  <si>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</si>
  <si>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</si>
  <si>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</si>
  <si>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</si>
  <si>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</si>
  <si>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</si>
  <si>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</si>
  <si>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</si>
  <si>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</si>
  <si>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</si>
  <si>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</si>
  <si>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</si>
  <si>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</si>
  <si>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</si>
  <si>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</si>
  <si>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</si>
  <si>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</si>
  <si>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</si>
  <si>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</si>
  <si>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</si>
  <si>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</si>
  <si>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</si>
  <si>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</si>
  <si>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</si>
  <si>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</si>
  <si>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</si>
  <si>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</si>
  <si>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</si>
  <si>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</si>
  <si>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</si>
  <si>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</si>
  <si>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</si>
  <si>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</si>
  <si>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</si>
  <si>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</si>
  <si>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</si>
  <si>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</si>
  <si>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</si>
  <si>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</si>
  <si>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</si>
  <si>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</si>
  <si>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</si>
  <si>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</si>
  <si>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</si>
  <si>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</si>
  <si>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</si>
  <si>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</si>
  <si>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</si>
  <si>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</si>
  <si>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</si>
  <si>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</si>
  <si>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</si>
  <si>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</si>
  <si>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</si>
  <si>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</si>
  <si>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</si>
  <si>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</si>
  <si>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</si>
  <si>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</si>
  <si>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</si>
  <si>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</si>
  <si>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</si>
  <si>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</si>
  <si>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</si>
  <si>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</si>
  <si>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</si>
  <si>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</si>
  <si>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</si>
  <si>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</si>
  <si>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</si>
  <si>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</si>
  <si>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</si>
  <si>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</si>
  <si>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</si>
  <si>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</si>
  <si>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</si>
  <si>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</si>
  <si>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</si>
  <si>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</si>
  <si>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</si>
  <si>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</si>
  <si>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</si>
  <si>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</si>
  <si>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</si>
  <si>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</si>
  <si>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</si>
  <si>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</si>
  <si>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</si>
  <si>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</si>
  <si>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</si>
  <si>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</si>
  <si>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</si>
  <si>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</si>
  <si>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</si>
  <si>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</si>
  <si>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</si>
  <si>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</si>
  <si>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</si>
  <si>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</si>
  <si>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</si>
  <si>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</si>
  <si>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</si>
  <si>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</si>
  <si>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</si>
  <si>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</si>
  <si>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</si>
  <si>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</si>
  <si>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</si>
  <si>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</si>
  <si>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</si>
  <si>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</si>
  <si>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</si>
  <si>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</si>
  <si>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</si>
  <si>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</si>
  <si>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</si>
  <si>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</si>
  <si>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</si>
  <si>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</si>
  <si>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</si>
  <si>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</si>
  <si>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</si>
  <si>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</si>
  <si>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</si>
  <si>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</si>
  <si>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</si>
  <si>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</si>
  <si>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</si>
  <si>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</si>
  <si>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</si>
  <si>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</si>
  <si>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</si>
  <si>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</si>
  <si>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</si>
  <si>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</si>
  <si>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</si>
  <si>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</si>
  <si>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</si>
  <si>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</si>
  <si>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</si>
  <si>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</si>
  <si>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</si>
  <si>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</si>
  <si>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</si>
  <si>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</si>
  <si>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</si>
  <si>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</si>
  <si>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</si>
  <si>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</si>
  <si>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</si>
  <si>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</si>
  <si>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</si>
  <si>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</si>
  <si>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</si>
  <si>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</si>
  <si>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</si>
  <si>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</si>
  <si>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</si>
  <si>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</si>
  <si>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</si>
  <si>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</si>
  <si>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</si>
  <si>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</si>
  <si>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</si>
  <si>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</si>
  <si>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</si>
  <si>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</si>
  <si>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</si>
  <si>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</si>
  <si>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</si>
  <si>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</si>
  <si>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</si>
  <si>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</si>
  <si>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</si>
  <si>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</si>
  <si>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</si>
  <si>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</si>
  <si>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</si>
  <si>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</si>
  <si>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</si>
  <si>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</si>
  <si>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</si>
  <si>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</si>
  <si>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</si>
  <si>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</si>
  <si>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</si>
  <si>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</si>
  <si>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</si>
  <si>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</si>
  <si>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</si>
  <si>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</si>
  <si>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</si>
  <si>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</si>
  <si>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</si>
  <si>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</si>
  <si>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</si>
  <si>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</si>
  <si>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</si>
  <si>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</si>
  <si>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</si>
  <si>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</si>
  <si>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</si>
  <si>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</si>
  <si>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</si>
  <si>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</si>
  <si>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</si>
  <si>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</si>
  <si>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</si>
  <si>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</si>
  <si>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</si>
  <si>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</si>
  <si>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</si>
  <si>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</si>
  <si>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</si>
  <si>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</si>
  <si>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</si>
  <si>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</si>
  <si>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</si>
  <si>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</si>
  <si>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</si>
  <si>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</si>
  <si>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</si>
  <si>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</si>
  <si>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</si>
  <si>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</si>
  <si>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</si>
  <si>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</si>
  <si>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</si>
  <si>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</si>
  <si>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</si>
  <si>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</si>
  <si>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</si>
  <si>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</si>
  <si>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</si>
  <si>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</si>
  <si>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</si>
  <si>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</si>
  <si>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</si>
  <si>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</si>
  <si>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</si>
  <si>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</si>
  <si>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</si>
  <si>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</si>
  <si>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</si>
  <si>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</si>
  <si>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</si>
  <si>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</si>
  <si>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</si>
  <si>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</si>
  <si>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</si>
  <si>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</si>
  <si>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</si>
  <si>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</si>
  <si>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</si>
  <si>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</si>
  <si>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</si>
  <si>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</si>
  <si>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</si>
  <si>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</si>
  <si>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</si>
  <si>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</si>
  <si>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</si>
  <si>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</si>
  <si>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</si>
  <si>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</si>
  <si>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</si>
  <si>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</si>
  <si>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</si>
  <si>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</si>
  <si>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</si>
  <si>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</si>
  <si>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</si>
  <si>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</si>
  <si>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</si>
  <si>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</si>
  <si>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</si>
  <si>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</si>
  <si>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</si>
  <si>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</si>
  <si>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</si>
  <si>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</si>
  <si>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</si>
  <si>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</si>
  <si>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</si>
  <si>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</si>
  <si>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</si>
  <si>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</si>
  <si>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</si>
  <si>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</si>
  <si>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</si>
  <si>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</si>
  <si>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</si>
  <si>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</si>
  <si>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</si>
  <si>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</si>
  <si>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</si>
  <si>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</si>
  <si>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</si>
  <si>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</si>
  <si>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</si>
  <si>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</si>
  <si>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</si>
  <si>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</si>
  <si>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</si>
  <si>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</si>
  <si>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</si>
  <si>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</si>
  <si>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</si>
  <si>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</si>
  <si>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</si>
  <si>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</si>
  <si>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</si>
  <si>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</si>
  <si>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</si>
  <si>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</si>
  <si>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</si>
  <si>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</si>
  <si>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</si>
  <si>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</si>
  <si>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</si>
  <si>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</si>
  <si>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</si>
  <si>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</si>
  <si>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</si>
  <si>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</si>
  <si>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</si>
  <si>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</si>
  <si>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</si>
  <si>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</si>
  <si>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</si>
  <si>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</si>
  <si>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</si>
  <si>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</si>
  <si>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</si>
  <si>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</si>
  <si>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</si>
  <si>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</si>
  <si>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</si>
  <si>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</si>
  <si>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</si>
  <si>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</si>
  <si>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</si>
  <si>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</si>
  <si>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</si>
  <si>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</si>
  <si>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</si>
  <si>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</si>
  <si>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</si>
  <si>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</si>
  <si>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</si>
  <si>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</si>
  <si>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</si>
  <si>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</si>
  <si>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</si>
  <si>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</si>
  <si>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</si>
  <si>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</si>
  <si>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</si>
  <si>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</si>
  <si>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</si>
  <si>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</si>
  <si>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</si>
  <si>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</si>
  <si>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</si>
  <si>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</si>
  <si>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</si>
  <si>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</si>
  <si>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</si>
  <si>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</si>
  <si>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</si>
  <si>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</si>
  <si>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</si>
  <si>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</si>
  <si>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</si>
  <si>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</si>
  <si>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</si>
  <si>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</si>
  <si>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</si>
  <si>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</si>
  <si>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</si>
  <si>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</si>
  <si>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</si>
  <si>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</si>
  <si>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</si>
  <si>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</si>
  <si>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</si>
  <si>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</si>
  <si>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</si>
  <si>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</si>
  <si>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</si>
  <si>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</si>
  <si>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</si>
  <si>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</si>
  <si>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</si>
  <si>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</si>
  <si>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</si>
  <si>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</si>
  <si>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</si>
  <si>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</si>
  <si>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</si>
  <si>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</si>
  <si>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</si>
  <si>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</si>
  <si>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</si>
  <si>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</si>
  <si>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</si>
  <si>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</si>
  <si>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</si>
  <si>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</si>
  <si>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</si>
  <si>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</si>
  <si>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</si>
  <si>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</si>
  <si>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</si>
  <si>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</si>
  <si>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</si>
  <si>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</si>
  <si>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</si>
  <si>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</si>
  <si>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</si>
  <si>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</si>
  <si>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</si>
  <si>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</si>
  <si>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</si>
  <si>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</si>
  <si>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</si>
  <si>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</si>
  <si>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</si>
  <si>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</si>
  <si>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</si>
  <si>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</si>
  <si>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</si>
  <si>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</si>
  <si>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</si>
  <si>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</si>
  <si>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</si>
  <si>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</si>
  <si>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</si>
  <si>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</si>
  <si>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</si>
  <si>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</si>
  <si>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</si>
  <si>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</si>
  <si>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</si>
  <si>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</si>
  <si>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</si>
  <si>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</si>
  <si>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</si>
  <si>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</si>
  <si>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</si>
  <si>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</si>
  <si>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</si>
  <si>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</si>
  <si>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</si>
  <si>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</si>
  <si>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</si>
  <si>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</si>
  <si>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</si>
  <si>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</si>
  <si>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</si>
  <si>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</si>
  <si>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</si>
  <si>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</si>
  <si>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</si>
  <si>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</si>
  <si>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</si>
  <si>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</si>
  <si>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</si>
  <si>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</si>
  <si>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</si>
  <si>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</si>
  <si>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</si>
  <si>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</si>
  <si>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</si>
  <si>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</si>
  <si>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</si>
  <si>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</si>
  <si>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</si>
  <si>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</si>
  <si>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</si>
  <si>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</si>
  <si>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</si>
  <si>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</si>
  <si>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</si>
  <si>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</si>
  <si>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</si>
  <si>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</si>
  <si>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</si>
  <si>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</si>
  <si>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</si>
  <si>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</si>
  <si>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</si>
  <si>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</si>
  <si>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</si>
  <si>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</si>
  <si>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</si>
  <si>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</si>
  <si>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</si>
  <si>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</si>
  <si>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</si>
  <si>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</si>
  <si>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</si>
  <si>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</si>
  <si>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</si>
  <si>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</si>
  <si>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</si>
  <si>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</si>
  <si>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</si>
  <si>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</si>
  <si>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</si>
  <si>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</si>
  <si>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</si>
  <si>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</si>
  <si>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</si>
  <si>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</si>
  <si>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</si>
  <si>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</si>
  <si>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</si>
  <si>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</si>
  <si>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</si>
  <si>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</si>
  <si>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</si>
  <si>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</si>
  <si>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</si>
  <si>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</si>
  <si>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</si>
  <si>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</si>
  <si>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</si>
  <si>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</si>
  <si>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</si>
  <si>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</si>
  <si>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</si>
  <si>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</si>
  <si>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</si>
  <si>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</si>
  <si>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</si>
  <si>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</si>
  <si>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</si>
  <si>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</si>
  <si>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</si>
  <si>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</si>
  <si>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</si>
  <si>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</si>
  <si>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</si>
  <si>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</si>
  <si>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</si>
  <si>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</si>
  <si>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</si>
  <si>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</si>
  <si>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</si>
  <si>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</si>
  <si>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</si>
  <si>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</si>
  <si>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</si>
  <si>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</si>
  <si>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</si>
  <si>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</si>
  <si>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</si>
  <si>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</si>
  <si>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</si>
  <si>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</si>
  <si>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</si>
  <si>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</si>
  <si>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</si>
  <si>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</si>
  <si>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</si>
  <si>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</si>
  <si>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</si>
  <si>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</si>
  <si>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</si>
  <si>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</si>
  <si>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</si>
  <si>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</si>
  <si>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</si>
  <si>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</si>
  <si>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</si>
  <si>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</si>
  <si>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</si>
  <si>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</si>
  <si>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</si>
  <si>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</si>
  <si>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</si>
  <si>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</si>
  <si>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</si>
  <si>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</si>
  <si>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</si>
  <si>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</si>
  <si>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</si>
  <si>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</si>
  <si>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</si>
  <si>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</si>
  <si>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</si>
  <si>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</si>
  <si>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</si>
  <si>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</si>
  <si>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</si>
  <si>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</si>
  <si>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</si>
  <si>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</si>
  <si>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</si>
  <si>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</si>
  <si>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</si>
  <si>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</si>
  <si>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</si>
  <si>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</si>
  <si>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</si>
  <si>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</si>
  <si>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</si>
  <si>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</si>
  <si>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</si>
  <si>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</si>
  <si>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</si>
  <si>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</si>
  <si>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</si>
  <si>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</si>
  <si>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</si>
  <si>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</si>
  <si>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</si>
  <si>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</si>
  <si>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</si>
  <si>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</si>
  <si>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</si>
  <si>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</si>
  <si>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</si>
  <si>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</si>
  <si>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</si>
  <si>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</si>
  <si>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</si>
  <si>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</si>
  <si>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</si>
  <si>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</si>
  <si>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</si>
  <si>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</si>
  <si>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</si>
  <si>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</si>
  <si>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</si>
  <si>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</si>
  <si>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</si>
  <si>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</si>
  <si>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</si>
  <si>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</si>
  <si>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</si>
  <si>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</si>
  <si>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</si>
  <si>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</si>
  <si>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</si>
  <si>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</si>
  <si>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</si>
  <si>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</si>
  <si>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</si>
  <si>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</si>
  <si>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</si>
  <si>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</si>
  <si>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</si>
  <si>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</si>
  <si>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</si>
  <si>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</si>
  <si>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</si>
  <si>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</si>
  <si>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</si>
  <si>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</si>
  <si>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</si>
  <si>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</si>
  <si>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</si>
  <si>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</si>
  <si>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</si>
  <si>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</si>
  <si>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</si>
  <si>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</si>
  <si>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</si>
  <si>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</si>
  <si>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</si>
  <si>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</si>
  <si>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</si>
  <si>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</si>
  <si>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</si>
  <si>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</si>
  <si>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</si>
  <si>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</si>
  <si>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</si>
  <si>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</si>
  <si>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</si>
  <si>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</si>
  <si>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</si>
  <si>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</si>
  <si>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</si>
  <si>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</si>
  <si>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</si>
  <si>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</si>
  <si>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</si>
  <si>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</si>
  <si>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</si>
  <si>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</si>
  <si>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</si>
  <si>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</si>
  <si>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</si>
  <si>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</si>
  <si>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</si>
  <si>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</si>
  <si>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</si>
  <si>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</si>
  <si>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</si>
  <si>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</si>
  <si>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</si>
  <si>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</si>
  <si>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</si>
  <si>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</si>
  <si>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</si>
  <si>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</si>
  <si>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</si>
  <si>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</si>
  <si>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</si>
  <si>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</si>
  <si>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</si>
  <si>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</si>
  <si>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</si>
  <si>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</si>
  <si>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</si>
  <si>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</si>
  <si>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</si>
  <si>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</si>
  <si>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</si>
  <si>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</si>
  <si>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</si>
  <si>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</si>
  <si>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</si>
  <si>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</si>
  <si>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</si>
  <si>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</si>
  <si>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</si>
  <si>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</si>
  <si>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</si>
  <si>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</si>
  <si>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</si>
  <si>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</si>
  <si>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</si>
  <si>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</si>
  <si>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</si>
  <si>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</si>
  <si>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</si>
  <si>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</si>
  <si>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</si>
  <si>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</si>
  <si>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</si>
  <si>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</si>
  <si>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</si>
  <si>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</si>
  <si>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</si>
  <si>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</si>
  <si>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</si>
  <si>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</si>
  <si>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</si>
  <si>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</si>
  <si>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</si>
  <si>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</si>
  <si>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</si>
  <si>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</si>
  <si>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</si>
  <si>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</si>
  <si>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</si>
  <si>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</si>
  <si>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</si>
  <si>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</si>
  <si>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</si>
  <si>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</si>
  <si>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</si>
  <si>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</si>
  <si>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</si>
  <si>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</si>
  <si>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</si>
  <si>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</si>
  <si>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</si>
  <si>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</si>
  <si>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</si>
  <si>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</si>
  <si>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</si>
  <si>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</si>
  <si>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</si>
  <si>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</si>
  <si>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</si>
  <si>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</si>
  <si>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</si>
  <si>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</si>
  <si>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</si>
  <si>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</si>
  <si>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</si>
  <si>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</si>
  <si>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</si>
  <si>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</si>
  <si>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</si>
  <si>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</si>
  <si>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</si>
  <si>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</si>
  <si>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</si>
  <si>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</si>
  <si>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</si>
  <si>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</si>
  <si>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</si>
  <si>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</si>
  <si>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</si>
  <si>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</si>
  <si>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</si>
  <si>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</si>
  <si>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</si>
  <si>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</si>
  <si>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</si>
  <si>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</si>
  <si>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</si>
  <si>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</si>
  <si>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</si>
  <si>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</si>
  <si>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</si>
  <si>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</si>
  <si>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</si>
  <si>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</si>
  <si>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</si>
  <si>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</si>
  <si>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</si>
  <si>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</si>
  <si>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</si>
  <si>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</si>
  <si>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</si>
  <si>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</si>
  <si>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</si>
  <si>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</si>
  <si>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</si>
  <si>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</si>
  <si>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</si>
  <si>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</si>
  <si>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</si>
  <si>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</si>
  <si>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</si>
  <si>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</si>
  <si>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</si>
  <si>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</si>
  <si>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</si>
  <si>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</si>
  <si>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</si>
  <si>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</si>
  <si>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</si>
  <si>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</si>
  <si>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</si>
  <si>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</si>
  <si>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</si>
  <si>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</si>
  <si>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</si>
  <si>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</si>
  <si>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</si>
  <si>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</si>
  <si>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</si>
  <si>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</si>
  <si>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</si>
  <si>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</si>
  <si>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</si>
  <si>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</si>
  <si>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</si>
  <si>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</si>
  <si>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</si>
  <si>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</si>
  <si>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</si>
  <si>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</si>
  <si>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</si>
  <si>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</si>
  <si>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</si>
  <si>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</si>
  <si>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</si>
  <si>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</si>
  <si>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</si>
  <si>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</si>
  <si>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</si>
  <si>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</si>
  <si>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</si>
  <si>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</si>
  <si>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</si>
  <si>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</si>
  <si>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</si>
  <si>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</si>
  <si>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</si>
  <si>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</si>
  <si>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</si>
  <si>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</si>
  <si>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</si>
  <si>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</si>
  <si>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</si>
  <si>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</si>
  <si>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</si>
  <si>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</si>
  <si>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</si>
  <si>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</si>
  <si>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</si>
  <si>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</si>
  <si>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</si>
  <si>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</si>
  <si>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</si>
  <si>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</si>
  <si>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</si>
  <si>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</si>
  <si>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</si>
  <si>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</si>
  <si>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</si>
  <si>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</si>
  <si>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</si>
  <si>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</si>
  <si>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</si>
  <si>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</si>
  <si>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</si>
  <si>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</si>
  <si>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</si>
  <si>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</si>
  <si>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</si>
  <si>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</si>
  <si>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</si>
  <si>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</si>
  <si>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</si>
  <si>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</si>
  <si>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</si>
  <si>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</si>
  <si>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</si>
  <si>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</si>
  <si>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</si>
  <si>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</si>
  <si>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</si>
  <si>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</si>
  <si>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</si>
  <si>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</si>
  <si>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</si>
  <si>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</si>
  <si>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</si>
  <si>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</si>
  <si>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</si>
  <si>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</si>
  <si>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</si>
  <si>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</si>
  <si>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</si>
  <si>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</si>
  <si>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</si>
  <si>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</si>
  <si>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</si>
  <si>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</si>
  <si>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</si>
  <si>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</si>
  <si>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</si>
  <si>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</si>
  <si>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</si>
  <si>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</si>
  <si>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</si>
  <si>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</si>
  <si>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</si>
  <si>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</si>
  <si>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</si>
  <si>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</si>
  <si>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</si>
  <si>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</si>
  <si>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</si>
  <si>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</si>
  <si>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</si>
  <si>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</si>
  <si>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</si>
  <si>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</si>
  <si>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</si>
  <si>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</si>
  <si>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</si>
  <si>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</si>
  <si>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</si>
  <si>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</si>
  <si>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</si>
  <si>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</si>
  <si>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</si>
  <si>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</si>
  <si>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</si>
  <si>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</si>
  <si>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</si>
  <si>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</si>
  <si>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</si>
  <si>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</si>
  <si>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</si>
  <si>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</si>
  <si>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</si>
  <si>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</si>
  <si>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</si>
  <si>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</si>
  <si>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</si>
  <si>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</si>
  <si>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</si>
  <si>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</si>
  <si>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</si>
  <si>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</si>
  <si>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</si>
  <si>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</si>
  <si>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</si>
  <si>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</si>
  <si>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</si>
  <si>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</si>
  <si>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</si>
  <si>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</si>
  <si>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</si>
  <si>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</si>
  <si>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</si>
  <si>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</si>
  <si>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</si>
  <si>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</si>
  <si>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</si>
  <si>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</si>
  <si>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</si>
  <si>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</si>
  <si>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</si>
  <si>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</si>
  <si>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</si>
  <si>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</si>
  <si>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</si>
  <si>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</si>
  <si>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</si>
  <si>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</si>
  <si>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</si>
  <si>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</si>
  <si>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</si>
  <si>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</si>
  <si>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</si>
  <si>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</si>
  <si>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</si>
  <si>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</si>
  <si>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</si>
  <si>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</si>
  <si>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</si>
  <si>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</si>
  <si>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</si>
  <si>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</si>
  <si>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</si>
  <si>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</si>
  <si>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</si>
  <si>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</si>
  <si>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</si>
  <si>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</si>
  <si>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</si>
  <si>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</si>
  <si>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</si>
  <si>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</si>
  <si>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</si>
  <si>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</si>
  <si>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</si>
  <si>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</si>
  <si>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</si>
  <si>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</si>
  <si>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</si>
  <si>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</si>
  <si>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</si>
  <si>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</si>
  <si>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</si>
  <si>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</si>
  <si>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</si>
  <si>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</si>
  <si>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</si>
  <si>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</si>
  <si>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</si>
  <si>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</si>
  <si>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</si>
  <si>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</si>
  <si>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</si>
  <si>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</si>
  <si>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</si>
  <si>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</si>
  <si>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</si>
  <si>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</si>
  <si>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</si>
  <si>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</si>
  <si>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</si>
  <si>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</si>
  <si>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</si>
  <si>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</si>
  <si>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</si>
  <si>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</si>
  <si>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</si>
  <si>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</si>
  <si>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</si>
  <si>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</si>
  <si>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</si>
  <si>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</si>
  <si>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</si>
  <si>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</si>
  <si>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</si>
  <si>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</si>
  <si>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</si>
  <si>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</si>
  <si>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</si>
  <si>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</si>
  <si>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</si>
  <si>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</si>
  <si>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</si>
  <si>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</si>
  <si>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</si>
  <si>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</si>
  <si>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</si>
  <si>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</si>
  <si>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</si>
  <si>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</si>
  <si>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</si>
  <si>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</si>
  <si>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</si>
  <si>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</si>
  <si>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</si>
  <si>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</si>
  <si>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</si>
  <si>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</si>
  <si>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</si>
  <si>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</si>
  <si>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</si>
  <si>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</si>
  <si>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</si>
  <si>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</si>
  <si>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</si>
  <si>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</si>
  <si>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</si>
  <si>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</si>
  <si>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</si>
  <si>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</si>
  <si>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</si>
  <si>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</si>
  <si>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</si>
  <si>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</si>
  <si>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</si>
  <si>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</si>
  <si>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</si>
  <si>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</si>
  <si>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</si>
  <si>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</si>
  <si>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</si>
  <si>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</si>
  <si>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</si>
  <si>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</si>
  <si>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</si>
  <si>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</si>
  <si>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</si>
  <si>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</si>
  <si>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</si>
  <si>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</si>
  <si>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</si>
  <si>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</si>
  <si>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</si>
  <si>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</si>
  <si>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</si>
  <si>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</si>
  <si>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</si>
  <si>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</si>
  <si>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</si>
  <si>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</si>
  <si>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</si>
  <si>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</si>
  <si>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</si>
  <si>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</si>
  <si>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</si>
  <si>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</si>
  <si>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</si>
  <si>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</si>
  <si>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</si>
  <si>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</si>
  <si>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</si>
  <si>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</si>
  <si>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</si>
  <si>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</si>
  <si>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</si>
  <si>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</si>
  <si>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</si>
  <si>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</si>
  <si>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</si>
  <si>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</si>
  <si>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</si>
  <si>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</si>
  <si>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</si>
  <si>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</si>
  <si>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</si>
  <si>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</si>
  <si>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</si>
  <si>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</si>
  <si>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</si>
  <si>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</si>
  <si>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</si>
  <si>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</si>
  <si>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</si>
  <si>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</si>
  <si>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</si>
  <si>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</si>
  <si>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</si>
  <si>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</si>
  <si>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</si>
  <si>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</si>
  <si>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</si>
  <si>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</si>
  <si>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</si>
  <si>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</si>
  <si>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</si>
  <si>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</si>
  <si>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</si>
  <si>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</si>
  <si>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</si>
  <si>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</si>
  <si>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</si>
  <si>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</si>
  <si>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</si>
  <si>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</si>
  <si>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</si>
  <si>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</si>
  <si>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</si>
  <si>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</si>
  <si>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</si>
  <si>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</si>
  <si>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</si>
  <si>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</si>
  <si>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</si>
  <si>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</si>
  <si>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</si>
  <si>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</si>
  <si>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</si>
  <si>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</si>
  <si>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</si>
  <si>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</si>
  <si>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</si>
  <si>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</si>
  <si>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</si>
  <si>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</si>
  <si>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</si>
  <si>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</si>
  <si>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</si>
  <si>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</si>
  <si>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</si>
  <si>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</si>
  <si>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</si>
  <si>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</si>
  <si>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</si>
  <si>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</si>
  <si>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</si>
  <si>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</si>
  <si>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</si>
  <si>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</si>
  <si>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</si>
  <si>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</si>
  <si>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</si>
  <si>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</si>
  <si>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</si>
  <si>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</si>
  <si>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</si>
  <si>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</si>
  <si>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</si>
  <si>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</si>
  <si>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</si>
  <si>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</si>
  <si>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</si>
  <si>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</si>
  <si>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</si>
  <si>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</si>
  <si>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</si>
  <si>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</si>
  <si>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</si>
  <si>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</si>
  <si>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</si>
  <si>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</si>
  <si>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</si>
  <si>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</si>
  <si>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</si>
  <si>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</si>
  <si>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</si>
  <si>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</si>
  <si>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</si>
  <si>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</si>
  <si>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</si>
  <si>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</si>
  <si>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</si>
  <si>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</si>
  <si>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</si>
  <si>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</si>
  <si>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</si>
  <si>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</si>
  <si>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</si>
  <si>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</si>
  <si>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</si>
  <si>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</si>
  <si>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</si>
  <si>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</si>
  <si>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</si>
  <si>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</si>
  <si>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</si>
  <si>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</si>
  <si>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</si>
  <si>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</si>
  <si>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</si>
  <si>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</si>
  <si>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</si>
  <si>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</si>
  <si>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</si>
  <si>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</si>
  <si>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</si>
  <si>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</si>
  <si>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</si>
  <si>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</si>
  <si>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</si>
  <si>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</si>
  <si>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</si>
  <si>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</si>
  <si>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</si>
  <si>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</si>
  <si>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</si>
  <si>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</si>
  <si>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</si>
  <si>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</si>
  <si>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</si>
  <si>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</si>
  <si>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</si>
  <si>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</si>
  <si>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</si>
  <si>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</si>
  <si>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</si>
  <si>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</si>
  <si>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</si>
  <si>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</si>
  <si>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</si>
  <si>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</si>
  <si>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</si>
  <si>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</si>
  <si>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</si>
  <si>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</si>
  <si>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</si>
  <si>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</si>
  <si>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</si>
  <si>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</si>
  <si>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</si>
  <si>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</si>
  <si>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</si>
  <si>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</si>
  <si>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</si>
  <si>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</si>
  <si>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</si>
  <si>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</si>
  <si>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</si>
  <si>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</si>
  <si>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</si>
  <si>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</si>
  <si>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</si>
  <si>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</si>
  <si>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</si>
  <si>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</si>
  <si>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</si>
  <si>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</si>
  <si>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</si>
  <si>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</si>
  <si>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</si>
  <si>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</si>
  <si>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</si>
  <si>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</si>
  <si>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</si>
  <si>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</si>
  <si>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</si>
  <si>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</si>
  <si>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</si>
  <si>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</si>
  <si>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</si>
  <si>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</si>
  <si>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</si>
  <si>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</si>
  <si>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</si>
  <si>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</si>
  <si>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</si>
  <si>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</si>
  <si>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</si>
  <si>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</si>
  <si>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</si>
  <si>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</si>
  <si>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</si>
  <si>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</si>
  <si>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</si>
  <si>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</si>
  <si>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</si>
  <si>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</si>
  <si>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</si>
  <si>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</si>
  <si>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</si>
  <si>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</si>
  <si>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</si>
  <si>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</si>
  <si>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</si>
  <si>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</si>
  <si>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</si>
  <si>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</si>
  <si>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</si>
  <si>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</si>
  <si>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</si>
  <si>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</si>
  <si>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</si>
  <si>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</si>
  <si>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</si>
  <si>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</si>
  <si>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</si>
  <si>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</si>
  <si>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</si>
  <si>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</si>
  <si>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</si>
  <si>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</si>
  <si>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</si>
  <si>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</si>
  <si>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</si>
  <si>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</si>
  <si>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</si>
  <si>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</si>
  <si>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</si>
  <si>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</si>
  <si>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</si>
  <si>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</si>
  <si>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</si>
  <si>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</si>
  <si>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</si>
  <si>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</si>
  <si>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</si>
  <si>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</si>
  <si>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</si>
  <si>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</si>
  <si>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</si>
  <si>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</si>
  <si>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</si>
  <si>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</si>
  <si>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</si>
  <si>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</si>
  <si>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</si>
  <si>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</si>
  <si>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</si>
  <si>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</si>
  <si>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</si>
  <si>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</si>
  <si>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</si>
  <si>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</si>
  <si>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</si>
  <si>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</si>
  <si>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</si>
  <si>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</si>
  <si>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</si>
  <si>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</si>
  <si>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</si>
  <si>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</si>
  <si>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</si>
  <si>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</si>
  <si>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</si>
  <si>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</si>
  <si>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</si>
  <si>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</si>
  <si>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</si>
  <si>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</si>
  <si>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</si>
  <si>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</si>
  <si>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</si>
  <si>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</si>
  <si>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</si>
  <si>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</si>
  <si>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</si>
  <si>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</si>
  <si>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</si>
  <si>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</si>
  <si>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</si>
  <si>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</si>
  <si>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</si>
  <si>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</si>
  <si>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</si>
  <si>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</si>
  <si>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</si>
  <si>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</si>
  <si>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</si>
  <si>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</si>
  <si>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</si>
  <si>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</si>
  <si>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</si>
  <si>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</si>
  <si>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</si>
  <si>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</si>
  <si>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</si>
  <si>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</si>
  <si>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</si>
  <si>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</si>
  <si>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</si>
  <si>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</si>
  <si>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</si>
  <si>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</si>
  <si>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</si>
  <si>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</si>
  <si>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</si>
  <si>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</si>
  <si>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</si>
  <si>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</si>
  <si>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</si>
  <si>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</si>
  <si>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</si>
  <si>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</si>
  <si>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</si>
  <si>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</si>
  <si>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</si>
  <si>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</si>
  <si>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</si>
  <si>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</si>
  <si>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</si>
  <si>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</si>
  <si>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</si>
  <si>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</si>
  <si>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</si>
  <si>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</si>
  <si>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</si>
  <si>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</si>
  <si>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</si>
  <si>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</si>
  <si>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</si>
  <si>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</si>
  <si>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</si>
  <si>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</si>
  <si>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</si>
  <si>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</si>
  <si>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</si>
  <si>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</si>
  <si>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</si>
  <si>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</si>
  <si>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</si>
  <si>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</si>
  <si>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</si>
  <si>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</si>
  <si>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</si>
  <si>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</si>
  <si>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</si>
  <si>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</si>
  <si>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</si>
  <si>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</si>
  <si>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</si>
  <si>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</si>
  <si>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</si>
  <si>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</si>
  <si>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</si>
  <si>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</si>
  <si>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</si>
  <si>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</si>
  <si>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</si>
  <si>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</si>
  <si>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</si>
  <si>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</si>
  <si>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</si>
  <si>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</si>
  <si>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</si>
  <si>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</si>
  <si>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</si>
  <si>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</si>
  <si>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</si>
  <si>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</si>
  <si>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</si>
  <si>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</si>
  <si>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</si>
  <si>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</si>
  <si>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</si>
  <si>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</si>
  <si>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</si>
  <si>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</si>
  <si>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</si>
  <si>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</si>
  <si>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</si>
  <si>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</si>
  <si>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</si>
  <si>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</si>
  <si>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</si>
  <si>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</si>
  <si>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</si>
  <si>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</si>
  <si>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</si>
  <si>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</si>
  <si>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</si>
  <si>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</si>
  <si>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</si>
  <si>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</si>
  <si>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</si>
  <si>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</si>
  <si>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</si>
  <si>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</si>
  <si>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</si>
  <si>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</si>
  <si>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</si>
  <si>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</si>
  <si>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</si>
  <si>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</si>
  <si>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</si>
  <si>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</si>
  <si>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</si>
  <si>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</si>
  <si>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</si>
  <si>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</si>
  <si>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</si>
  <si>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</si>
  <si>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</si>
  <si>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</si>
  <si>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</si>
  <si>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</si>
  <si>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</si>
  <si>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</si>
  <si>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</si>
  <si>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</si>
  <si>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</si>
  <si>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</si>
  <si>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</si>
  <si>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</si>
  <si>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</si>
  <si>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</si>
  <si>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</si>
  <si>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</si>
  <si>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</si>
  <si>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</si>
  <si>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</si>
  <si>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</si>
  <si>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</si>
  <si>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</si>
  <si>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</si>
  <si>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</si>
  <si>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</si>
  <si>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</si>
  <si>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</si>
  <si>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</si>
  <si>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</si>
  <si>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</si>
  <si>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</si>
  <si>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</si>
  <si>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</si>
  <si>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</si>
  <si>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</si>
  <si>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</si>
  <si>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</si>
  <si>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</si>
  <si>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</si>
  <si>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</si>
  <si>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</si>
  <si>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</si>
  <si>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</si>
  <si>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</si>
  <si>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</si>
  <si>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</si>
  <si>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</si>
  <si>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</si>
  <si>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</si>
  <si>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</si>
  <si>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</si>
  <si>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</si>
  <si>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</si>
  <si>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</si>
  <si>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</si>
  <si>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</si>
  <si>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</si>
  <si>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</si>
  <si>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</si>
  <si>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</si>
  <si>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</si>
  <si>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</si>
  <si>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</si>
  <si>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</si>
  <si>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</si>
  <si>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</si>
  <si>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</si>
  <si>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</si>
  <si>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</si>
  <si>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</si>
  <si>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</si>
  <si>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</si>
  <si>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</si>
  <si>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</si>
  <si>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</si>
  <si>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</si>
  <si>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</si>
  <si>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</si>
  <si>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</si>
  <si>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</si>
  <si>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</si>
  <si>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</si>
  <si>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</si>
  <si>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</si>
  <si>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</si>
  <si>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</si>
  <si>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</si>
  <si>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</si>
  <si>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</si>
  <si>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</si>
  <si>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</si>
  <si>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</si>
  <si>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</si>
  <si>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</si>
  <si>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</si>
  <si>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</si>
  <si>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</si>
  <si>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</si>
  <si>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</si>
  <si>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</si>
  <si>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</si>
  <si>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</si>
  <si>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</si>
  <si>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</si>
  <si>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</si>
  <si>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</si>
  <si>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</si>
  <si>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</si>
  <si>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</si>
  <si>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</si>
  <si>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</si>
  <si>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</si>
  <si>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</si>
  <si>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</si>
  <si>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</si>
  <si>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</si>
  <si>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</si>
  <si>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</si>
  <si>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</si>
  <si>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</si>
  <si>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</si>
  <si>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</si>
  <si>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</si>
  <si>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</si>
  <si>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</si>
  <si>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</si>
  <si>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</si>
  <si>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</si>
  <si>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</si>
  <si>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</si>
  <si>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</si>
  <si>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</si>
  <si>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</si>
  <si>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</si>
  <si>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</si>
  <si>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</si>
  <si>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</si>
  <si>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</si>
  <si>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</si>
  <si>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</si>
  <si>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</si>
  <si>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</si>
  <si>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</si>
  <si>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</si>
  <si>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</si>
  <si>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</si>
  <si>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</si>
  <si>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</si>
  <si>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</si>
  <si>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</si>
  <si>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</si>
  <si>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</si>
  <si>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</si>
  <si>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</si>
  <si>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</si>
  <si>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</si>
  <si>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</si>
  <si>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</si>
  <si>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</si>
  <si>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</si>
  <si>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</si>
  <si>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</si>
  <si>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</si>
  <si>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</si>
  <si>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</si>
  <si>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</si>
  <si>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</si>
  <si>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</si>
  <si>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</si>
  <si>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</si>
  <si>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</si>
  <si>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</si>
  <si>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</si>
  <si>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</si>
  <si>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</si>
  <si>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</si>
  <si>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</si>
  <si>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</si>
  <si>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</si>
  <si>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</si>
  <si>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</si>
  <si>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</si>
  <si>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</si>
  <si>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</si>
  <si>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</si>
  <si>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</si>
  <si>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</si>
  <si>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</si>
  <si>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</si>
  <si>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</si>
  <si>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</si>
  <si>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</si>
  <si>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</si>
  <si>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</si>
  <si>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</si>
  <si>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</si>
  <si>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</si>
  <si>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</si>
  <si>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</si>
  <si>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</si>
  <si>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</si>
  <si>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</si>
  <si>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</si>
  <si>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</si>
  <si>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</si>
  <si>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</si>
  <si>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</si>
  <si>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</si>
  <si>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</si>
  <si>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</si>
  <si>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</si>
  <si>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</si>
  <si>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</si>
  <si>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</si>
  <si>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</si>
  <si>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</si>
  <si>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</si>
  <si>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</si>
  <si>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</si>
  <si>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</si>
  <si>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</si>
  <si>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</si>
  <si>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</si>
  <si>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</si>
  <si>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</si>
  <si>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</si>
  <si>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</si>
  <si>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</si>
  <si>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</si>
  <si>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</si>
  <si>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</si>
  <si>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</si>
  <si>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</si>
  <si>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</si>
  <si>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</si>
  <si>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</si>
  <si>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</si>
  <si>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</si>
  <si>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</si>
  <si>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</si>
  <si>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</si>
  <si>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</si>
  <si>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</si>
  <si>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</si>
  <si>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</si>
  <si>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</si>
  <si>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</si>
  <si>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</si>
  <si>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</si>
  <si>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</si>
  <si>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</si>
  <si>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</si>
  <si>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</si>
  <si>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</si>
  <si>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</si>
  <si>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</si>
  <si>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</si>
  <si>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</si>
  <si>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</si>
  <si>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</si>
  <si>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</si>
  <si>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</si>
  <si>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</si>
  <si>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</si>
  <si>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</si>
  <si>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</si>
  <si>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</si>
  <si>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</si>
  <si>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</si>
  <si>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</si>
  <si>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</si>
  <si>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</si>
  <si>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</si>
  <si>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</si>
  <si>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</si>
  <si>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</si>
  <si>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</si>
  <si>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</si>
  <si>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</si>
  <si>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</si>
  <si>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</si>
  <si>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</si>
  <si>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</si>
  <si>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</si>
  <si>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</si>
  <si>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</si>
  <si>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</si>
  <si>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</si>
  <si>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</si>
  <si>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</si>
  <si>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</si>
  <si>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</si>
  <si>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</si>
  <si>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</si>
  <si>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</si>
  <si>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</si>
  <si>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</si>
  <si>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</si>
  <si>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</si>
  <si>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</si>
  <si>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</si>
  <si>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</si>
  <si>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</si>
  <si>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</si>
  <si>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</si>
  <si>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</si>
  <si>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</si>
  <si>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</si>
  <si>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</si>
  <si>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</si>
  <si>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</si>
  <si>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</si>
  <si>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</si>
  <si>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</si>
  <si>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</si>
  <si>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</si>
  <si>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</si>
  <si>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</si>
  <si>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</si>
  <si>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</si>
  <si>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</si>
  <si>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</si>
  <si>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</si>
  <si>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</si>
  <si>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</si>
  <si>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</si>
  <si>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</si>
  <si>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</si>
  <si>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</si>
  <si>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</si>
  <si>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</si>
  <si>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</si>
  <si>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</si>
  <si>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</si>
  <si>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</si>
  <si>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</si>
  <si>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</si>
  <si>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</si>
  <si>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</si>
  <si>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</si>
  <si>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</si>
  <si>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</si>
  <si>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</si>
  <si>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</si>
  <si>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</si>
  <si>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</si>
  <si>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</si>
  <si>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</si>
  <si>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</si>
  <si>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</si>
  <si>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</si>
  <si>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</si>
  <si>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</si>
  <si>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</si>
  <si>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</si>
  <si>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</si>
  <si>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</si>
  <si>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</si>
  <si>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</si>
  <si>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</si>
  <si>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</si>
  <si>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</si>
  <si>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</si>
  <si>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</si>
  <si>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</si>
  <si>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</si>
  <si>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</si>
  <si>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</si>
  <si>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</si>
  <si>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</si>
  <si>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</si>
  <si>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</si>
  <si>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</si>
  <si>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</si>
  <si>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</si>
  <si>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</si>
  <si>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</si>
  <si>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</si>
  <si>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</si>
  <si>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</si>
  <si>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</si>
  <si>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</si>
  <si>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</si>
  <si>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</si>
  <si>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</si>
  <si>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</si>
  <si>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</si>
  <si>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</si>
  <si>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</si>
  <si>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</si>
  <si>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</si>
  <si>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</si>
  <si>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</si>
  <si>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</si>
  <si>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</si>
  <si>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</si>
  <si>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</si>
  <si>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</si>
  <si>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</si>
  <si>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</si>
  <si>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</si>
  <si>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</si>
  <si>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</si>
  <si>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</si>
  <si>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</si>
  <si>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</si>
  <si>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</si>
  <si>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</si>
  <si>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</si>
  <si>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</si>
  <si>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</si>
  <si>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</si>
  <si>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</si>
  <si>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</si>
  <si>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</si>
  <si>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</si>
  <si>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</si>
  <si>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</si>
  <si>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</si>
  <si>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</si>
  <si>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</si>
  <si>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</si>
  <si>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</si>
  <si>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</si>
  <si>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</si>
  <si>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</si>
  <si>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</si>
  <si>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</si>
  <si>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</si>
  <si>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</si>
  <si>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</si>
  <si>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</si>
  <si>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</si>
  <si>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</si>
  <si>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</si>
  <si>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</si>
  <si>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</si>
  <si>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</si>
  <si>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</si>
  <si>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</si>
  <si>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</si>
  <si>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</si>
  <si>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</si>
  <si>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</si>
  <si>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</si>
  <si>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</si>
  <si>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</si>
  <si>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</si>
  <si>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</si>
  <si>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</si>
  <si>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</si>
  <si>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</si>
  <si>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</si>
  <si>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</si>
  <si>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</si>
  <si>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</si>
  <si>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</si>
  <si>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</si>
  <si>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</si>
  <si>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</si>
  <si>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</si>
  <si>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</si>
  <si>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</si>
  <si>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</si>
  <si>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</si>
  <si>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</si>
  <si>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</si>
  <si>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</si>
  <si>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</si>
  <si>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</si>
  <si>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</si>
  <si>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</si>
  <si>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</si>
  <si>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</si>
  <si>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</si>
  <si>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</si>
  <si>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</si>
  <si>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</si>
  <si>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</si>
  <si>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</si>
  <si>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</si>
  <si>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</si>
  <si>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</si>
  <si>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</si>
  <si>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</si>
  <si>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</si>
  <si>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</si>
  <si>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</si>
  <si>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</si>
  <si>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</si>
  <si>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</si>
  <si>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</si>
  <si>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</si>
  <si>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</si>
  <si>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</si>
  <si>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</si>
  <si>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</si>
  <si>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</si>
  <si>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</si>
  <si>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</si>
  <si>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</si>
  <si>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</si>
  <si>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</si>
  <si>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</si>
  <si>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</si>
  <si>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</si>
  <si>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</si>
  <si>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</si>
  <si>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</si>
  <si>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</si>
  <si>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</si>
  <si>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</si>
  <si>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</si>
  <si>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</si>
  <si>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</si>
  <si>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</si>
  <si>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</si>
  <si>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</si>
  <si>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</si>
  <si>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</si>
  <si>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</si>
  <si>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</si>
  <si>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</si>
  <si>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</si>
  <si>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</si>
  <si>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</si>
  <si>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</si>
  <si>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</si>
  <si>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</si>
  <si>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</si>
  <si>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</si>
  <si>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</si>
  <si>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</si>
  <si>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</si>
  <si>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</si>
  <si>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</si>
  <si>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</si>
  <si>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</si>
  <si>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</si>
  <si>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</si>
  <si>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</si>
  <si>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</si>
  <si>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</si>
  <si>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</si>
  <si>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</si>
  <si>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</si>
  <si>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</si>
  <si>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</si>
  <si>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</si>
  <si>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</si>
  <si>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</si>
  <si>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</si>
  <si>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</si>
  <si>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</si>
  <si>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</si>
  <si>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</si>
  <si>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</si>
  <si>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</si>
  <si>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</si>
  <si>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</si>
  <si>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</si>
  <si>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</si>
  <si>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</si>
  <si>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</si>
  <si>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</si>
  <si>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</si>
  <si>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</si>
  <si>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</si>
  <si>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</si>
  <si>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</si>
  <si>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</si>
  <si>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</si>
  <si>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</si>
  <si>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</si>
  <si>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</si>
  <si>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</si>
  <si>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</si>
  <si>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</si>
  <si>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</si>
  <si>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</si>
  <si>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</si>
  <si>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</si>
  <si>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</si>
  <si>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</si>
  <si>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</si>
  <si>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</si>
  <si>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</si>
  <si>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</si>
  <si>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</si>
  <si>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</si>
  <si>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</si>
  <si>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</si>
  <si>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</si>
  <si>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</si>
  <si>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</si>
  <si>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</si>
  <si>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</si>
  <si>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</si>
  <si>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</si>
  <si>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</si>
  <si>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</si>
  <si>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</si>
  <si>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</si>
  <si>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</si>
  <si>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</si>
  <si>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</si>
  <si>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</si>
  <si>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</si>
  <si>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</si>
  <si>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</si>
  <si>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</si>
  <si>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</si>
  <si>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</si>
  <si>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</si>
  <si>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</si>
  <si>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</si>
  <si>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</si>
  <si>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</si>
  <si>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</si>
  <si>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</si>
  <si>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</si>
  <si>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</si>
  <si>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</si>
  <si>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</si>
  <si>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</si>
  <si>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</si>
  <si>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</si>
  <si>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</si>
  <si>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</si>
  <si>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</si>
  <si>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</si>
  <si>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</si>
  <si>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</si>
  <si>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</si>
  <si>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</si>
  <si>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</si>
  <si>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</si>
  <si>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</si>
  <si>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</si>
  <si>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</si>
  <si>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</si>
  <si>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</si>
  <si>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</si>
  <si>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</si>
  <si>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</si>
  <si>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</si>
  <si>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</si>
  <si>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</si>
  <si>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</si>
  <si>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</si>
  <si>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</si>
  <si>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</si>
  <si>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</si>
  <si>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</si>
  <si>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</si>
  <si>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</si>
  <si>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</si>
  <si>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</si>
  <si>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</si>
  <si>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</si>
  <si>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</si>
  <si>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</si>
  <si>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</si>
  <si>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</si>
  <si>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</si>
  <si>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</si>
  <si>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</si>
  <si>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</si>
  <si>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</si>
  <si>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</si>
  <si>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</si>
  <si>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</si>
  <si>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</si>
  <si>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</si>
  <si>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</si>
  <si>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</si>
  <si>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</si>
  <si>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</si>
  <si>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</si>
  <si>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</si>
  <si>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</si>
  <si>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</si>
  <si>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</si>
  <si>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</si>
  <si>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</si>
  <si>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</si>
  <si>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</si>
  <si>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</si>
  <si>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</si>
  <si>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</si>
  <si>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</si>
  <si>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</si>
  <si>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</si>
  <si>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</si>
  <si>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</si>
  <si>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</si>
  <si>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</si>
  <si>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</si>
  <si>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</si>
  <si>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</si>
  <si>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</si>
  <si>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</si>
  <si>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</si>
  <si>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</si>
  <si>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</si>
  <si>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</si>
  <si>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</si>
  <si>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</si>
  <si>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</si>
  <si>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</si>
  <si>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</si>
  <si>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</si>
  <si>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</si>
  <si>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</si>
  <si>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</si>
  <si>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</si>
  <si>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</si>
  <si>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</si>
  <si>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</si>
  <si>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</si>
  <si>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</si>
  <si>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</si>
  <si>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</si>
  <si>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</si>
  <si>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</si>
  <si>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</si>
  <si>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</si>
  <si>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</si>
  <si>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</si>
  <si>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</si>
  <si>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</si>
  <si>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</si>
  <si>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</si>
  <si>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</si>
  <si>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</si>
  <si>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</si>
  <si>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</si>
  <si>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</si>
  <si>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</si>
  <si>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</si>
  <si>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</si>
  <si>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</si>
  <si>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</si>
  <si>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</si>
  <si>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</si>
  <si>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</si>
  <si>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</si>
  <si>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</si>
  <si>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</si>
  <si>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</si>
  <si>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</si>
  <si>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</si>
  <si>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</si>
  <si>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</si>
  <si>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</si>
  <si>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</si>
  <si>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</si>
  <si>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</si>
  <si>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</si>
  <si>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</si>
  <si>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</si>
  <si>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</si>
  <si>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</si>
  <si>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</si>
  <si>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</si>
  <si>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</si>
  <si>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</si>
  <si>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</si>
  <si>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</si>
  <si>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</si>
  <si>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</si>
  <si>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</si>
  <si>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</si>
  <si>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</si>
  <si>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</si>
  <si>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</si>
  <si>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</si>
  <si>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</si>
  <si>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</si>
  <si>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</si>
  <si>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</si>
  <si>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</si>
  <si>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</si>
  <si>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</si>
  <si>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</si>
  <si>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</si>
  <si>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</si>
  <si>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</si>
  <si>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</si>
  <si>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</si>
  <si>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</si>
  <si>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</si>
  <si>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</si>
  <si>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</si>
  <si>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</si>
  <si>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</si>
  <si>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</si>
  <si>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</si>
  <si>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</si>
  <si>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</si>
  <si>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</si>
  <si>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</si>
  <si>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</si>
  <si>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</si>
  <si>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</si>
  <si>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</si>
  <si>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</si>
  <si>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</si>
  <si>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</si>
  <si>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</si>
  <si>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</si>
  <si>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</si>
  <si>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</si>
  <si>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</si>
  <si>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</si>
  <si>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</si>
  <si>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</si>
  <si>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</si>
  <si>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</si>
  <si>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</si>
  <si>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</si>
  <si>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</si>
  <si>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</si>
  <si>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</si>
  <si>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</si>
  <si>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</si>
  <si>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</si>
  <si>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</si>
  <si>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</si>
  <si>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</si>
  <si>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</si>
  <si>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</si>
  <si>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</si>
  <si>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</si>
  <si>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</si>
  <si>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</si>
  <si>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</si>
  <si>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</si>
  <si>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</si>
  <si>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</si>
  <si>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</si>
  <si>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</si>
  <si>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</si>
  <si>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</si>
  <si>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</si>
  <si>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</si>
  <si>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</si>
  <si>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</si>
  <si>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</si>
  <si>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</si>
  <si>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</si>
  <si>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</si>
  <si>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</si>
  <si>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</si>
  <si>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</si>
  <si>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</si>
  <si>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</si>
  <si>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</si>
  <si>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</si>
  <si>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</si>
  <si>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</si>
  <si>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</si>
  <si>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</si>
  <si>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</si>
  <si>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</si>
  <si>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</si>
  <si>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</si>
  <si>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</si>
  <si>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</si>
  <si>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</si>
  <si>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</si>
  <si>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</si>
  <si>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</si>
  <si>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</si>
  <si>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</si>
  <si>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</si>
  <si>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</si>
  <si>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</si>
  <si>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</si>
  <si>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</si>
  <si>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</si>
  <si>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</si>
  <si>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</si>
  <si>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</si>
  <si>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</si>
  <si>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</si>
  <si>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</si>
  <si>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</si>
  <si>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</si>
  <si>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</si>
  <si>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</si>
  <si>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</si>
  <si>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</si>
  <si>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</si>
  <si>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</si>
  <si>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</si>
  <si>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</si>
  <si>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</si>
  <si>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</si>
  <si>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</si>
  <si>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</si>
  <si>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</si>
  <si>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</si>
  <si>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</si>
  <si>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</si>
  <si>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</si>
  <si>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</si>
  <si>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</si>
  <si>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</si>
  <si>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</si>
  <si>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</si>
  <si>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</si>
  <si>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</si>
  <si>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</si>
  <si>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</si>
  <si>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</si>
  <si>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</si>
  <si>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</si>
  <si>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</si>
  <si>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</si>
  <si>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</si>
  <si>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</si>
  <si>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</si>
  <si>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</si>
  <si>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</si>
  <si>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</si>
  <si>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</si>
  <si>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</si>
  <si>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</si>
  <si>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</si>
  <si>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</si>
  <si>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</si>
  <si>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</si>
  <si>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</si>
  <si>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</si>
  <si>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</si>
  <si>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</si>
  <si>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</si>
  <si>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</si>
  <si>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</si>
  <si>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</si>
  <si>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</si>
  <si>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</si>
  <si>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</si>
  <si>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</si>
  <si>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</si>
  <si>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</si>
  <si>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</si>
  <si>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</si>
  <si>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</si>
  <si>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</si>
  <si>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</si>
  <si>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</si>
  <si>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</si>
  <si>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</si>
  <si>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</si>
  <si>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</si>
  <si>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</si>
  <si>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</si>
  <si>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</si>
  <si>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</si>
  <si>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</si>
  <si>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</si>
  <si>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</si>
  <si>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</si>
  <si>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</si>
  <si>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</si>
  <si>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</si>
  <si>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</si>
  <si>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</si>
  <si>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</si>
  <si>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</si>
  <si>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</si>
  <si>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</si>
  <si>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</si>
  <si>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</si>
  <si>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</si>
  <si>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</si>
  <si>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</si>
  <si>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</si>
  <si>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</si>
  <si>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</si>
  <si>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</si>
  <si>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</si>
  <si>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</si>
  <si>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</si>
  <si>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</si>
  <si>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</si>
  <si>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</si>
  <si>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</si>
  <si>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</si>
  <si>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</si>
  <si>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</si>
  <si>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</si>
  <si>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</si>
  <si>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</si>
  <si>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</si>
  <si>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</si>
  <si>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</si>
  <si>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</si>
  <si>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</si>
  <si>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</si>
  <si>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</si>
  <si>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</si>
  <si>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</si>
  <si>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</si>
  <si>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</si>
  <si>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</si>
  <si>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</si>
  <si>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</si>
  <si>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</si>
  <si>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</si>
  <si>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</si>
  <si>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</si>
  <si>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</si>
  <si>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</si>
  <si>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</si>
  <si>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</si>
  <si>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</si>
  <si>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</si>
  <si>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</si>
  <si>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</si>
  <si>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</si>
  <si>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</si>
  <si>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</si>
  <si>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</si>
  <si>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</si>
  <si>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</si>
  <si>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</si>
  <si>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</si>
  <si>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</si>
  <si>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</si>
  <si>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</si>
  <si>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</si>
  <si>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</si>
  <si>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</si>
  <si>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</si>
  <si>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</si>
  <si>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</si>
  <si>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</si>
  <si>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</si>
  <si>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</si>
  <si>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</si>
  <si>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</si>
  <si>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</si>
  <si>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</si>
  <si>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</si>
  <si>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</si>
  <si>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</si>
  <si>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</si>
  <si>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</si>
  <si>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</si>
  <si>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</si>
  <si>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</si>
  <si>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</si>
  <si>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</si>
  <si>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</si>
  <si>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</si>
  <si>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</si>
  <si>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</si>
  <si>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</si>
  <si>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</si>
  <si>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</si>
  <si>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</si>
  <si>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</si>
  <si>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</si>
  <si>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</si>
  <si>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</si>
  <si>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</si>
  <si>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</si>
  <si>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</si>
  <si>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</si>
  <si>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</si>
  <si>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</si>
  <si>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</si>
  <si>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</si>
  <si>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</si>
  <si>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</si>
  <si>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</si>
  <si>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</si>
  <si>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</si>
  <si>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</si>
  <si>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</si>
  <si>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</si>
  <si>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</si>
  <si>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</si>
  <si>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</si>
  <si>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</si>
  <si>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</si>
  <si>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</si>
  <si>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</si>
  <si>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</si>
  <si>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</si>
  <si>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</si>
  <si>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</si>
  <si>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</si>
  <si>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</si>
  <si>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</si>
  <si>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</si>
  <si>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</si>
  <si>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</si>
  <si>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</si>
  <si>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</si>
  <si>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</si>
  <si>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</si>
  <si>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</si>
  <si>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</si>
  <si>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</si>
  <si>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</si>
  <si>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</si>
  <si>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</si>
  <si>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</si>
  <si>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</si>
  <si>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</si>
  <si>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</si>
  <si>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</si>
  <si>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</si>
  <si>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</si>
  <si>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</si>
  <si>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</si>
  <si>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</si>
  <si>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</si>
  <si>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</si>
  <si>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</si>
  <si>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</si>
  <si>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</si>
  <si>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</si>
  <si>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</si>
  <si>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</si>
  <si>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</si>
  <si>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</si>
  <si>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</si>
  <si>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</si>
  <si>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</si>
  <si>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</si>
  <si>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</si>
  <si>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</si>
  <si>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</si>
  <si>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</si>
  <si>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</si>
  <si>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</si>
  <si>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</si>
  <si>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</si>
  <si>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</si>
  <si>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</si>
  <si>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</si>
  <si>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</si>
  <si>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</si>
  <si>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</si>
  <si>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</si>
  <si>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</si>
  <si>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</si>
  <si>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</si>
  <si>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</si>
  <si>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</si>
  <si>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</si>
  <si>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</si>
  <si>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</si>
  <si>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</si>
  <si>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</si>
  <si>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</si>
  <si>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</si>
  <si>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</si>
  <si>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</si>
  <si>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</si>
  <si>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</si>
  <si>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</si>
  <si>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</si>
  <si>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</si>
  <si>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</si>
  <si>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</si>
  <si>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</si>
  <si>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</si>
  <si>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</si>
  <si>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</si>
  <si>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</si>
  <si>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</si>
  <si>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</si>
  <si>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</si>
  <si>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</si>
  <si>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</si>
  <si>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</si>
  <si>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</si>
  <si>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</si>
  <si>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</si>
  <si>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</si>
  <si>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</si>
  <si>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</si>
  <si>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</si>
  <si>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</si>
  <si>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</si>
  <si>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</si>
  <si>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</si>
  <si>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</si>
  <si>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</si>
  <si>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</si>
  <si>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</si>
  <si>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</si>
  <si>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</si>
  <si>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</si>
  <si>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</si>
  <si>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</si>
  <si>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</si>
  <si>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</si>
  <si>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</si>
  <si>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</si>
  <si>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</si>
  <si>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</si>
  <si>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</si>
  <si>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</si>
  <si>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</si>
  <si>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</si>
  <si>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</si>
  <si>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</si>
  <si>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</si>
  <si>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</si>
  <si>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</si>
  <si>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</si>
  <si>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</si>
  <si>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</si>
  <si>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</si>
  <si>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</si>
  <si>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</si>
  <si>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</si>
  <si>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</si>
  <si>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</si>
  <si>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</si>
  <si>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</si>
  <si>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</si>
  <si>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</si>
  <si>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</si>
  <si>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</si>
  <si>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</si>
  <si>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</si>
  <si>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</si>
  <si>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</si>
  <si>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</si>
  <si>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</si>
  <si>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</si>
  <si>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</si>
  <si>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</si>
  <si>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</si>
  <si>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</si>
  <si>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</si>
  <si>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</si>
  <si>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</si>
  <si>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</si>
  <si>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</si>
  <si>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</si>
  <si>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</si>
  <si>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</si>
  <si>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</si>
  <si>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</si>
  <si>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</si>
  <si>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</si>
  <si>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</si>
  <si>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</si>
  <si>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</si>
  <si>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</si>
  <si>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</si>
  <si>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</si>
  <si>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</si>
  <si>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</si>
  <si>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</si>
  <si>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</si>
  <si>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</si>
  <si>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</si>
  <si>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</si>
  <si>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</si>
  <si>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</si>
  <si>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</si>
  <si>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</si>
  <si>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</si>
  <si>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</si>
  <si>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</si>
  <si>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</si>
  <si>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</si>
  <si>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</si>
  <si>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</si>
  <si>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</si>
  <si>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</si>
  <si>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</si>
  <si>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</si>
  <si>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</si>
  <si>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</si>
  <si>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</si>
  <si>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</si>
  <si>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</si>
  <si>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</si>
  <si>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</si>
  <si>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</si>
  <si>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</si>
  <si>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</si>
  <si>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</si>
  <si>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</si>
  <si>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</si>
  <si>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</si>
  <si>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</si>
  <si>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</si>
  <si>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</si>
  <si>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</si>
  <si>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</si>
  <si>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</si>
  <si>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</si>
  <si>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</si>
  <si>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</si>
  <si>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</si>
  <si>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</si>
  <si>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</si>
  <si>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</si>
  <si>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</si>
  <si>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</si>
  <si>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</si>
  <si>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</si>
  <si>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</si>
  <si>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</si>
  <si>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</si>
  <si>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</si>
  <si>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</si>
  <si>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</si>
  <si>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</si>
  <si>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</si>
  <si>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</si>
  <si>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</si>
  <si>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</si>
  <si>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</si>
  <si>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</si>
  <si>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</si>
  <si>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</si>
  <si>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</si>
  <si>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</si>
  <si>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</si>
  <si>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</si>
  <si>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</si>
  <si>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</si>
  <si>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</si>
  <si>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</si>
  <si>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</si>
  <si>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</si>
  <si>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</si>
  <si>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</si>
  <si>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</si>
  <si>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</si>
  <si>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</si>
  <si>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</si>
  <si>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</si>
  <si>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</si>
  <si>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</si>
  <si>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</si>
  <si>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</si>
  <si>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</si>
  <si>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</si>
  <si>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</si>
  <si>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</si>
  <si>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</si>
  <si>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</si>
  <si>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</si>
  <si>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</si>
  <si>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</si>
  <si>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</si>
  <si>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</si>
  <si>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</si>
  <si>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</si>
  <si>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</si>
  <si>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</si>
  <si>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</si>
  <si>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</si>
  <si>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</si>
  <si>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</si>
  <si>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</si>
  <si>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</si>
  <si>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</si>
  <si>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</si>
  <si>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</si>
  <si>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</si>
  <si>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</si>
  <si>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</si>
  <si>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</si>
  <si>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</si>
  <si>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</si>
  <si>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</si>
  <si>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</si>
  <si>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</si>
  <si>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</si>
  <si>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</si>
  <si>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</si>
  <si>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</si>
  <si>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</si>
  <si>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</si>
  <si>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</si>
  <si>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</si>
  <si>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</si>
  <si>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</si>
  <si>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</si>
  <si>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</si>
  <si>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</si>
  <si>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</si>
  <si>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</si>
  <si>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</si>
  <si>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</si>
  <si>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</si>
  <si>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</si>
  <si>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</si>
  <si>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</si>
  <si>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</si>
  <si>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</si>
  <si>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</si>
  <si>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</si>
  <si>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</si>
  <si>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</si>
  <si>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</si>
  <si>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</si>
  <si>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</si>
  <si>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</si>
  <si>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</si>
  <si>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</si>
  <si>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</si>
  <si>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</si>
  <si>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</si>
  <si>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</si>
  <si>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</si>
  <si>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</si>
  <si>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</si>
  <si>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</si>
  <si>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</si>
  <si>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</si>
  <si>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</si>
  <si>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</si>
  <si>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</si>
  <si>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</si>
  <si>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</si>
  <si>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</si>
  <si>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</si>
  <si>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</si>
  <si>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</si>
  <si>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</si>
  <si>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</si>
  <si>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</si>
  <si>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</si>
  <si>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</si>
  <si>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</si>
  <si>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</si>
  <si>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</si>
  <si>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</si>
  <si>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</si>
  <si>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</si>
  <si>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</si>
  <si>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</si>
  <si>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</si>
  <si>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</si>
  <si>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</si>
  <si>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</si>
  <si>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</si>
  <si>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</si>
  <si>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</si>
  <si>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</si>
  <si>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</si>
  <si>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</si>
  <si>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</si>
  <si>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</si>
  <si>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</si>
  <si>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</si>
  <si>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</si>
  <si>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</si>
  <si>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</si>
  <si>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</si>
  <si>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</si>
  <si>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</si>
  <si>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</si>
  <si>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</si>
  <si>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</si>
  <si>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</si>
  <si>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</si>
  <si>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</si>
  <si>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</si>
  <si>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</si>
  <si>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</si>
  <si>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</si>
  <si>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</si>
  <si>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</si>
  <si>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</si>
  <si>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</si>
  <si>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</si>
  <si>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</si>
  <si>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</si>
  <si>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</si>
  <si>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</si>
  <si>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</si>
  <si>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</si>
  <si>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</si>
  <si>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</si>
  <si>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</si>
  <si>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</si>
  <si>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</si>
  <si>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</si>
  <si>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</si>
  <si>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</si>
  <si>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</si>
  <si>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</si>
  <si>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</si>
  <si>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</si>
  <si>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</si>
  <si>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</si>
  <si>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</si>
  <si>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</si>
  <si>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</si>
  <si>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</si>
  <si>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</si>
  <si>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</si>
  <si>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</si>
  <si>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</si>
  <si>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</si>
  <si>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</si>
  <si>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</si>
  <si>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</si>
  <si>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</si>
  <si>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</si>
  <si>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</si>
  <si>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</si>
  <si>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</si>
  <si>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</si>
  <si>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</si>
  <si>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</si>
  <si>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</si>
  <si>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</si>
  <si>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</si>
  <si>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</si>
  <si>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</si>
  <si>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</si>
  <si>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</si>
  <si>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</si>
  <si>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</si>
  <si>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</si>
  <si>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</si>
  <si>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</si>
  <si>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</si>
  <si>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</si>
  <si>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</si>
  <si>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</si>
  <si>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</si>
  <si>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</si>
  <si>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</si>
  <si>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</si>
  <si>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</si>
  <si>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</si>
  <si>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</si>
  <si>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</si>
  <si>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</si>
  <si>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</si>
  <si>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</si>
  <si>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</si>
  <si>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</si>
  <si>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</si>
  <si>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</si>
  <si>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</si>
  <si>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</si>
  <si>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</si>
  <si>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</si>
  <si>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</si>
  <si>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</si>
  <si>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</si>
  <si>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</si>
  <si>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</si>
  <si>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</si>
  <si>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</si>
  <si>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</si>
  <si>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</si>
  <si>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</si>
  <si>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</si>
  <si>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</si>
  <si>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</si>
  <si>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</si>
  <si>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</si>
  <si>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</si>
  <si>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</si>
  <si>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</si>
  <si>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</si>
  <si>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</si>
  <si>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</si>
  <si>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</si>
  <si>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</si>
  <si>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</si>
  <si>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</si>
  <si>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</si>
  <si>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</si>
  <si>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</si>
  <si>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</si>
  <si>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</si>
  <si>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</si>
  <si>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</si>
  <si>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</si>
  <si>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</si>
  <si>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</si>
  <si>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</si>
  <si>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</si>
  <si>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</si>
  <si>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</si>
  <si>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</si>
  <si>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</si>
  <si>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</si>
  <si>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</si>
  <si>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</si>
  <si>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</si>
  <si>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</si>
  <si>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</si>
  <si>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</si>
  <si>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</si>
  <si>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</si>
  <si>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</si>
  <si>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</si>
  <si>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</si>
  <si>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</si>
  <si>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</si>
  <si>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</si>
  <si>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</si>
  <si>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</si>
  <si>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</si>
  <si>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</si>
  <si>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</si>
  <si>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</si>
  <si>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</si>
  <si>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</si>
  <si>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</si>
  <si>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</si>
  <si>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</si>
  <si>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</si>
  <si>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</si>
  <si>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</si>
  <si>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</si>
  <si>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</si>
  <si>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</si>
  <si>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</si>
  <si>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</si>
  <si>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</si>
  <si>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</si>
  <si>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</si>
  <si>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</si>
  <si>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</si>
  <si>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</si>
  <si>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</si>
  <si>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</si>
  <si>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</si>
  <si>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</si>
  <si>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</si>
  <si>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</si>
  <si>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</si>
  <si>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</si>
  <si>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</si>
  <si>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</si>
  <si>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</si>
  <si>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</si>
  <si>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</si>
  <si>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</si>
  <si>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</si>
  <si>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</si>
  <si>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</si>
  <si>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</si>
  <si>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</si>
  <si>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</si>
  <si>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</si>
  <si>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</si>
  <si>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</si>
  <si>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</si>
  <si>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</si>
  <si>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</si>
  <si>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</si>
  <si>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</si>
  <si>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</si>
  <si>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</si>
  <si>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</si>
  <si>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</si>
  <si>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</si>
  <si>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</si>
  <si>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</si>
  <si>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</si>
  <si>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</si>
  <si>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</si>
  <si>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</si>
  <si>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</si>
  <si>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</si>
  <si>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</si>
  <si>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</si>
  <si>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</si>
  <si>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</si>
  <si>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</si>
  <si>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</si>
  <si>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</si>
  <si>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</si>
  <si>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</si>
  <si>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</si>
  <si>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</si>
  <si>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</si>
  <si>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</si>
  <si>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</si>
  <si>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</si>
  <si>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</si>
  <si>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</si>
  <si>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</si>
  <si>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</si>
  <si>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</si>
  <si>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</si>
  <si>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</si>
  <si>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</si>
  <si>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</si>
  <si>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</si>
  <si>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</si>
  <si>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</si>
  <si>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</si>
  <si>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</si>
  <si>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</si>
  <si>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</si>
  <si>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</si>
  <si>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</si>
  <si>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</si>
  <si>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</si>
  <si>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</si>
  <si>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</si>
  <si>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</si>
  <si>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</si>
  <si>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</si>
  <si>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</si>
  <si>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</si>
  <si>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</si>
  <si>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</si>
  <si>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</si>
  <si>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</si>
  <si>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</si>
  <si>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</si>
  <si>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</si>
  <si>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</si>
  <si>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</si>
  <si>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</si>
  <si>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</si>
  <si>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</si>
  <si>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</si>
  <si>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</si>
  <si>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</si>
  <si>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</si>
  <si>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</si>
  <si>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</si>
  <si>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</si>
  <si>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</si>
  <si>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</si>
  <si>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</si>
  <si>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</si>
  <si>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</si>
  <si>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</si>
  <si>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</si>
  <si>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</si>
  <si>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</si>
  <si>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</si>
  <si>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</si>
  <si>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</si>
  <si>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</si>
  <si>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</si>
  <si>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</si>
  <si>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</si>
  <si>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</si>
  <si>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</si>
  <si>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</si>
  <si>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</si>
  <si>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</si>
  <si>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</si>
  <si>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</si>
  <si>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</si>
  <si>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</si>
  <si>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</si>
  <si>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</si>
  <si>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</si>
  <si>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</si>
  <si>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</si>
  <si>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</si>
  <si>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</si>
  <si>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</si>
  <si>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</si>
  <si>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</si>
  <si>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</si>
  <si>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</si>
  <si>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</si>
  <si>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</si>
  <si>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</si>
  <si>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</si>
  <si>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</si>
  <si>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</si>
  <si>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</si>
  <si>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</si>
  <si>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</si>
  <si>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</si>
  <si>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</si>
  <si>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</si>
  <si>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</si>
  <si>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</si>
  <si>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</si>
  <si>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</si>
  <si>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</si>
  <si>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</si>
  <si>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</si>
  <si>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</si>
  <si>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</si>
  <si>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</si>
  <si>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</si>
  <si>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</si>
  <si>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</si>
  <si>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</si>
  <si>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</si>
  <si>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</si>
  <si>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</si>
  <si>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</si>
  <si>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</si>
  <si>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</si>
  <si>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</si>
  <si>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</si>
  <si>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</si>
  <si>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</si>
  <si>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</si>
  <si>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</si>
  <si>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</si>
  <si>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</si>
  <si>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</si>
  <si>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</si>
  <si>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</si>
  <si>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</si>
  <si>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</si>
  <si>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</si>
  <si>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</si>
  <si>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</si>
  <si>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</si>
  <si>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</si>
  <si>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</si>
  <si>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</si>
  <si>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</si>
  <si>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</si>
  <si>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</si>
  <si>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</si>
  <si>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</si>
  <si>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</si>
  <si>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</si>
  <si>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</si>
  <si>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</si>
  <si>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</si>
  <si>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</si>
  <si>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</si>
  <si>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</si>
  <si>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</si>
  <si>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</si>
  <si>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</si>
  <si>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</si>
  <si>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</si>
  <si>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</si>
  <si>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</si>
  <si>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</si>
  <si>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</si>
  <si>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</si>
  <si>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</si>
  <si>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</si>
  <si>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</si>
  <si>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</si>
  <si>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</si>
  <si>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</si>
  <si>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</si>
  <si>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</si>
  <si>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</si>
  <si>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</si>
  <si>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</si>
  <si>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</si>
  <si>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</si>
  <si>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</si>
  <si>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</si>
  <si>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</si>
  <si>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</si>
  <si>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</si>
  <si>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</si>
  <si>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</si>
  <si>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</si>
  <si>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</si>
  <si>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</si>
  <si>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</si>
  <si>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</si>
  <si>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</si>
  <si>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</si>
  <si>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</si>
  <si>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</si>
  <si>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</si>
  <si>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</si>
  <si>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</si>
  <si>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</si>
  <si>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</si>
  <si>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</si>
  <si>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</si>
  <si>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</si>
  <si>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</si>
  <si>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</si>
  <si>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</si>
  <si>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</si>
  <si>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</si>
  <si>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</si>
  <si>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</si>
  <si>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</si>
  <si>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</si>
  <si>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</si>
  <si>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</si>
  <si>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</si>
  <si>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</si>
  <si>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</si>
  <si>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</si>
  <si>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</si>
  <si>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</si>
  <si>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</si>
  <si>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</si>
  <si>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</si>
  <si>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</si>
  <si>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</si>
  <si>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</si>
  <si>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</si>
  <si>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</si>
  <si>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</si>
  <si>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</si>
  <si>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</si>
  <si>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</si>
  <si>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</si>
  <si>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</si>
  <si>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</si>
  <si>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</si>
  <si>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</si>
  <si>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</si>
  <si>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</si>
  <si>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</si>
  <si>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</si>
  <si>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</si>
  <si>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</si>
  <si>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</si>
  <si>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</si>
  <si>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</si>
  <si>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</si>
  <si>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</si>
  <si>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</si>
  <si>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</si>
  <si>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</si>
  <si>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</si>
  <si>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</si>
  <si>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</si>
  <si>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</si>
  <si>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</si>
  <si>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</si>
  <si>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</si>
  <si>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</si>
  <si>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</si>
  <si>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</si>
  <si>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</si>
  <si>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</si>
  <si>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</si>
  <si>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</si>
  <si>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</si>
  <si>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</si>
  <si>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</si>
  <si>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</si>
  <si>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</si>
  <si>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</si>
  <si>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</si>
  <si>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</si>
  <si>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</si>
  <si>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</si>
  <si>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</si>
  <si>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</si>
  <si>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</si>
  <si>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</si>
  <si>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</si>
  <si>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</si>
  <si>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</si>
  <si>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</si>
  <si>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</si>
  <si>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</si>
  <si>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</si>
  <si>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</si>
  <si>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</si>
  <si>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</si>
  <si>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</si>
  <si>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</si>
  <si>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</si>
  <si>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</si>
  <si>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</si>
  <si>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</si>
  <si>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</si>
  <si>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</si>
  <si>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</si>
  <si>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</si>
  <si>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</si>
  <si>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</si>
  <si>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</si>
  <si>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</si>
  <si>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</si>
  <si>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</si>
  <si>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</si>
  <si>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</si>
  <si>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</si>
  <si>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</si>
  <si>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</si>
  <si>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</si>
  <si>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</si>
  <si>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</si>
  <si>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</si>
  <si>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</si>
  <si>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</si>
  <si>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</si>
  <si>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</si>
  <si>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</si>
  <si>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</si>
  <si>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</si>
  <si>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</si>
  <si>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</si>
  <si>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</si>
  <si>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</si>
  <si>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</si>
  <si>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</si>
  <si>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</si>
  <si>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</si>
  <si>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</si>
  <si>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</si>
  <si>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</si>
  <si>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</si>
  <si>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</si>
  <si>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</si>
  <si>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</si>
  <si>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</si>
  <si>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</si>
  <si>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</si>
  <si>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</si>
  <si>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</si>
  <si>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</si>
  <si>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</si>
  <si>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</si>
  <si>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</si>
  <si>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</si>
  <si>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</si>
  <si>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</si>
  <si>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</si>
  <si>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</si>
  <si>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</si>
  <si>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</si>
  <si>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</si>
  <si>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</si>
  <si>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</si>
  <si>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</si>
  <si>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</si>
  <si>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</si>
  <si>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</si>
  <si>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</si>
  <si>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</si>
  <si>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</si>
  <si>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</si>
  <si>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</si>
  <si>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</si>
  <si>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</si>
  <si>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</si>
  <si>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</si>
  <si>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</si>
  <si>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</si>
  <si>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</si>
  <si>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</si>
  <si>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</si>
  <si>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</si>
  <si>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</si>
  <si>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</si>
  <si>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</si>
  <si>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</si>
  <si>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</si>
  <si>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</si>
  <si>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</si>
  <si>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</si>
  <si>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</si>
  <si>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</si>
  <si>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</si>
  <si>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</si>
  <si>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</si>
  <si>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</si>
  <si>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</si>
  <si>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</si>
  <si>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</si>
  <si>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</si>
  <si>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</si>
  <si>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</si>
  <si>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</si>
  <si>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</si>
  <si>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</si>
  <si>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</si>
  <si>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</si>
  <si>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</si>
  <si>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</si>
  <si>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</si>
  <si>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</si>
  <si>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</si>
  <si>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</si>
  <si>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</si>
  <si>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</si>
  <si>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</si>
  <si>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</si>
  <si>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</si>
  <si>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</si>
  <si>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</si>
  <si>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</si>
  <si>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</si>
  <si>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</si>
  <si>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</si>
  <si>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</si>
  <si>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</si>
  <si>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</si>
  <si>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</si>
  <si>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</si>
  <si>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</si>
  <si>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</si>
  <si>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</si>
  <si>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</si>
  <si>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</si>
  <si>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</si>
  <si>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</si>
  <si>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</si>
  <si>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</si>
  <si>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</si>
  <si>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</si>
  <si>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</si>
  <si>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</si>
  <si>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</si>
  <si>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</si>
  <si>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</si>
  <si>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</si>
  <si>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</si>
  <si>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</si>
  <si>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</si>
  <si>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</si>
  <si>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</si>
  <si>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</si>
  <si>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</si>
  <si>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</si>
  <si>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</si>
  <si>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</si>
  <si>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</si>
  <si>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</si>
  <si>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</si>
  <si>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</si>
  <si>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</si>
  <si>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</si>
  <si>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</si>
  <si>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</si>
  <si>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</si>
  <si>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</si>
  <si>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</si>
  <si>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</si>
  <si>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</si>
  <si>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</si>
  <si>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</si>
  <si>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</si>
  <si>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</si>
  <si>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</si>
  <si>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</si>
  <si>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</si>
  <si>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</si>
  <si>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</si>
  <si>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</si>
  <si>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</si>
  <si>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</si>
  <si>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</si>
  <si>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</si>
  <si>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</si>
  <si>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</si>
  <si>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</si>
  <si>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</si>
  <si>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</si>
  <si>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</si>
  <si>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</si>
  <si>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</si>
  <si>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</si>
  <si>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</si>
  <si>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</si>
  <si>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</si>
  <si>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</si>
  <si>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</si>
  <si>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</si>
  <si>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</si>
  <si>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</si>
  <si>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</si>
  <si>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</si>
  <si>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</si>
  <si>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</si>
  <si>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</si>
  <si>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</si>
  <si>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</si>
  <si>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</si>
  <si>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</si>
  <si>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</si>
  <si>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</si>
  <si>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</si>
  <si>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</si>
  <si>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</si>
  <si>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</si>
  <si>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</si>
  <si>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</si>
  <si>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</si>
  <si>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</si>
  <si>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</si>
  <si>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</si>
  <si>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</si>
  <si>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</si>
  <si>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</si>
  <si>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</si>
  <si>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</si>
  <si>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</si>
  <si>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</si>
  <si>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</si>
  <si>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</si>
  <si>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</si>
  <si>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</si>
  <si>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</si>
  <si>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</si>
  <si>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</si>
  <si>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</si>
  <si>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</si>
  <si>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</si>
  <si>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</si>
  <si>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</si>
  <si>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</si>
  <si>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</si>
  <si>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</si>
  <si>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</si>
  <si>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</si>
  <si>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</si>
  <si>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</si>
  <si>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</si>
  <si>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</si>
  <si>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</si>
  <si>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</si>
  <si>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</si>
  <si>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</si>
  <si>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</si>
  <si>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</si>
  <si>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</si>
  <si>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</si>
  <si>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</si>
  <si>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</si>
  <si>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</si>
  <si>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</si>
  <si>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</si>
  <si>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</si>
  <si>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</si>
  <si>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</si>
  <si>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</si>
  <si>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</si>
  <si>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</si>
  <si>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</si>
  <si>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</si>
  <si>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</si>
  <si>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</si>
  <si>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</si>
  <si>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</si>
  <si>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</si>
  <si>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</si>
  <si>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</si>
  <si>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</si>
  <si>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</si>
  <si>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</si>
  <si>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</si>
  <si>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</si>
  <si>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</si>
  <si>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</si>
  <si>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</si>
  <si>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</si>
  <si>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</si>
  <si>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</si>
  <si>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</si>
  <si>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</si>
  <si>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</si>
  <si>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</si>
  <si>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</si>
  <si>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</si>
  <si>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</si>
  <si>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</si>
  <si>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</si>
  <si>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</si>
  <si>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</si>
  <si>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</si>
  <si>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</si>
  <si>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</si>
  <si>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</si>
  <si>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</si>
  <si>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</si>
  <si>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</si>
  <si>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</si>
  <si>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</si>
  <si>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</si>
  <si>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</si>
  <si>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</si>
  <si>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</si>
  <si>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</si>
  <si>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</si>
  <si>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</si>
  <si>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</si>
  <si>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</si>
  <si>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</si>
  <si>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</si>
  <si>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</si>
  <si>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</si>
  <si>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</si>
  <si>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</si>
  <si>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</si>
  <si>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</si>
  <si>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</si>
  <si>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</si>
  <si>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</si>
  <si>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</si>
  <si>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</si>
  <si>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</si>
  <si>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</si>
  <si>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</si>
  <si>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</si>
  <si>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</si>
  <si>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</si>
  <si>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</si>
  <si>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</si>
  <si>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</si>
  <si>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</si>
  <si>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</si>
  <si>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</si>
  <si>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</si>
  <si>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</si>
  <si>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</si>
  <si>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</si>
  <si>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</si>
  <si>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</si>
  <si>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</si>
  <si>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</si>
  <si>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</si>
  <si>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</si>
  <si>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</si>
  <si>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</si>
  <si>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</si>
  <si>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</si>
  <si>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</si>
  <si>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</si>
  <si>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</si>
  <si>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</si>
  <si>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</si>
  <si>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</si>
  <si>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</si>
  <si>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</si>
  <si>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</si>
  <si>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</si>
  <si>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</si>
  <si>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</si>
  <si>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</si>
  <si>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</si>
  <si>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</si>
  <si>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</si>
  <si>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</si>
  <si>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</si>
  <si>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</si>
  <si>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</si>
  <si>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</si>
  <si>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</si>
  <si>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</si>
  <si>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</si>
  <si>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</si>
  <si>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</si>
  <si>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</si>
  <si>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</si>
  <si>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</si>
  <si>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</si>
  <si>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</si>
  <si>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</si>
  <si>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</si>
  <si>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</si>
  <si>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</si>
  <si>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</si>
  <si>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</si>
  <si>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</si>
  <si>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</si>
  <si>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</si>
  <si>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</si>
  <si>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</si>
  <si>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</si>
  <si>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</si>
  <si>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</si>
  <si>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</si>
  <si>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</si>
  <si>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</si>
  <si>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</si>
  <si>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</si>
  <si>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</si>
  <si>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</si>
  <si>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</si>
  <si>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</si>
  <si>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</si>
  <si>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</si>
  <si>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</si>
  <si>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</si>
  <si>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</si>
  <si>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</si>
  <si>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</si>
  <si>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</si>
  <si>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</si>
  <si>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</si>
  <si>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</si>
  <si>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</si>
  <si>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</si>
  <si>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</si>
  <si>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</si>
  <si>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</si>
  <si>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</si>
  <si>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</si>
  <si>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</si>
  <si>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</si>
  <si>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</si>
  <si>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</si>
  <si>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</si>
  <si>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</si>
  <si>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</si>
  <si>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</si>
  <si>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</si>
  <si>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</si>
  <si>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</si>
  <si>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</si>
  <si>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</si>
  <si>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</si>
  <si>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</si>
  <si>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</si>
  <si>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</si>
  <si>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</si>
  <si>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</si>
  <si>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</si>
  <si>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</si>
  <si>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</si>
  <si>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</si>
  <si>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</si>
  <si>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</si>
  <si>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</si>
  <si>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</si>
  <si>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</si>
  <si>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</si>
  <si>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</si>
  <si>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</si>
  <si>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</si>
  <si>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</si>
  <si>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</si>
  <si>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</si>
  <si>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</si>
  <si>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</si>
  <si>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</si>
  <si>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</si>
  <si>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</si>
  <si>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</si>
  <si>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</si>
  <si>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</si>
  <si>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</si>
  <si>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</si>
  <si>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</si>
  <si>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</si>
  <si>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</si>
  <si>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</si>
  <si>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</si>
  <si>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</si>
  <si>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</si>
  <si>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</si>
  <si>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</si>
  <si>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</si>
  <si>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</si>
  <si>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</si>
  <si>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</si>
  <si>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</si>
  <si>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</si>
  <si>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</si>
  <si>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</si>
  <si>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</si>
  <si>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</si>
  <si>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</si>
  <si>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</si>
  <si>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</si>
  <si>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</si>
  <si>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</si>
  <si>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</si>
  <si>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</si>
  <si>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</si>
  <si>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</si>
  <si>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</si>
  <si>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</si>
  <si>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</si>
  <si>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</si>
  <si>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</si>
  <si>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</si>
  <si>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</si>
  <si>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</si>
  <si>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</si>
  <si>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</si>
  <si>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</si>
  <si>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</si>
  <si>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</si>
  <si>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</si>
  <si>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</si>
  <si>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</si>
  <si>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</si>
  <si>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</si>
  <si>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</si>
  <si>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</si>
  <si>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</si>
  <si>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</si>
  <si>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</si>
  <si>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</si>
  <si>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</si>
  <si>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</si>
  <si>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</si>
  <si>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</si>
  <si>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</si>
  <si>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</si>
  <si>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</si>
  <si>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</si>
  <si>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</si>
  <si>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</si>
  <si>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</si>
  <si>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</si>
  <si>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</si>
  <si>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</si>
  <si>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</si>
  <si>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</si>
  <si>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</si>
  <si>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</si>
  <si>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</si>
  <si>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</si>
  <si>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</si>
  <si>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</si>
  <si>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</si>
  <si>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</si>
  <si>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</si>
  <si>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</si>
  <si>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</si>
  <si>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</si>
  <si>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</si>
  <si>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</si>
  <si>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</si>
  <si>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</si>
  <si>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</si>
  <si>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</si>
  <si>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</si>
  <si>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</si>
  <si>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</si>
  <si>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</si>
  <si>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</si>
  <si>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</si>
  <si>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</si>
  <si>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</si>
  <si>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</si>
  <si>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</si>
  <si>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</si>
  <si>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</si>
  <si>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</si>
  <si>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</si>
  <si>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</si>
  <si>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</si>
  <si>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</si>
  <si>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</si>
  <si>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</si>
  <si>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</si>
  <si>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</si>
  <si>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</si>
  <si>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</si>
  <si>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</si>
  <si>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</si>
  <si>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</si>
  <si>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</si>
  <si>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</si>
  <si>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</si>
  <si>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</si>
  <si>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</si>
  <si>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</si>
  <si>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</si>
  <si>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</si>
  <si>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</si>
  <si>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</si>
  <si>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</si>
  <si>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</si>
  <si>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</si>
  <si>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</si>
  <si>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</si>
  <si>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</si>
  <si>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</si>
  <si>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</si>
  <si>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</si>
  <si>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</si>
  <si>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</si>
  <si>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</si>
  <si>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</si>
  <si>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</si>
  <si>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</si>
  <si>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</si>
  <si>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</si>
  <si>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</si>
  <si>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</si>
  <si>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</si>
  <si>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</si>
  <si>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</si>
  <si>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</si>
  <si>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</si>
  <si>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</si>
  <si>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</si>
  <si>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</si>
  <si>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</si>
  <si>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</si>
  <si>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</si>
  <si>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</si>
  <si>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</si>
  <si>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</si>
  <si>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</si>
  <si>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</si>
  <si>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</si>
  <si>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</si>
  <si>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</si>
  <si>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</si>
  <si>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</si>
  <si>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</si>
  <si>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</si>
  <si>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</si>
  <si>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</si>
  <si>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</si>
  <si>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</si>
  <si>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</si>
  <si>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</si>
  <si>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</si>
  <si>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</si>
  <si>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</si>
  <si>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</si>
  <si>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</si>
  <si>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</si>
  <si>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</si>
  <si>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</si>
  <si>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</si>
  <si>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</si>
  <si>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</si>
  <si>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</si>
  <si>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</si>
  <si>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</si>
  <si>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</si>
  <si>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</si>
  <si>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</si>
  <si>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</si>
  <si>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</si>
  <si>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</si>
  <si>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</si>
  <si>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</si>
  <si>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</si>
  <si>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</si>
  <si>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</si>
  <si>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</si>
  <si>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</si>
  <si>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</si>
  <si>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</si>
  <si>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</si>
  <si>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</si>
  <si>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</si>
  <si>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</si>
  <si>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</si>
  <si>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</si>
  <si>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</si>
  <si>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</si>
  <si>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</si>
  <si>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</si>
  <si>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</si>
  <si>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</si>
  <si>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</si>
  <si>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</si>
  <si>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</si>
  <si>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</si>
  <si>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</si>
  <si>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</si>
  <si>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</si>
  <si>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</si>
  <si>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</si>
  <si>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</si>
  <si>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</si>
  <si>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</si>
  <si>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</si>
  <si>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</si>
  <si>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</si>
  <si>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</si>
  <si>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</si>
  <si>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</si>
  <si>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</si>
  <si>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</si>
  <si>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</si>
  <si>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</si>
  <si>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</si>
  <si>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</si>
  <si>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</si>
  <si>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</si>
  <si>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</si>
  <si>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</si>
  <si>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</si>
  <si>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</si>
  <si>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</si>
  <si>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</si>
  <si>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</si>
  <si>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</si>
  <si>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</si>
  <si>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</si>
  <si>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</si>
  <si>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</si>
  <si>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</si>
  <si>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</si>
  <si>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</si>
  <si>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</si>
  <si>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</si>
  <si>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</si>
  <si>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</si>
  <si>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</si>
  <si>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</si>
  <si>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</si>
  <si>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</si>
  <si>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</si>
  <si>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</si>
  <si>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</si>
  <si>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</si>
  <si>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</si>
  <si>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</si>
  <si>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</si>
  <si>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</si>
  <si>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</si>
  <si>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</si>
  <si>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</si>
  <si>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</si>
  <si>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</si>
  <si>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</si>
  <si>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</si>
  <si>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</si>
  <si>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</si>
  <si>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</si>
  <si>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</si>
  <si>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</si>
  <si>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</si>
  <si>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</si>
  <si>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</si>
  <si>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</si>
  <si>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</si>
  <si>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</si>
  <si>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</si>
  <si>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</si>
  <si>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</si>
  <si>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</si>
  <si>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</si>
  <si>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</si>
  <si>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</si>
  <si>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</si>
  <si>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</si>
  <si>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</si>
  <si>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</si>
  <si>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</si>
  <si>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</si>
  <si>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</si>
  <si>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</si>
  <si>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</si>
  <si>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</si>
  <si>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</si>
  <si>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</si>
  <si>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</si>
  <si>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</si>
  <si>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</si>
  <si>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</si>
  <si>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</si>
  <si>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</si>
  <si>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</si>
  <si>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</si>
  <si>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</si>
  <si>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</si>
  <si>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</si>
  <si>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</si>
  <si>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</si>
  <si>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</si>
  <si>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</si>
  <si>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</si>
  <si>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</si>
  <si>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</si>
  <si>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</si>
  <si>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</si>
  <si>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</si>
  <si>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</si>
  <si>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</si>
  <si>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</si>
  <si>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</si>
  <si>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</si>
  <si>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</si>
  <si>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</si>
  <si>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</si>
  <si>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</si>
  <si>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</si>
  <si>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</si>
  <si>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</si>
  <si>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</si>
  <si>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</si>
  <si>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</si>
  <si>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</si>
  <si>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</si>
  <si>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</si>
  <si>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</si>
  <si>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</si>
  <si>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</si>
  <si>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</si>
  <si>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</si>
  <si>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</si>
  <si>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</si>
  <si>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</si>
  <si>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</si>
  <si>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</si>
  <si>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</si>
  <si>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</si>
  <si>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</si>
  <si>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</si>
  <si>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</si>
  <si>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</si>
  <si>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</si>
  <si>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</si>
  <si>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</si>
  <si>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</si>
  <si>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</si>
  <si>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</si>
  <si>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</si>
  <si>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</si>
  <si>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</si>
  <si>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</si>
  <si>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</si>
  <si>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</si>
  <si>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</si>
  <si>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</si>
  <si>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</si>
  <si>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</si>
  <si>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</si>
  <si>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</si>
  <si>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</si>
  <si>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</si>
  <si>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</si>
  <si>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</si>
  <si>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</si>
  <si>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</si>
  <si>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</si>
  <si>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</si>
  <si>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</si>
  <si>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</si>
  <si>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</si>
  <si>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</si>
  <si>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</si>
  <si>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</si>
  <si>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</si>
  <si>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</si>
  <si>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</si>
  <si>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</si>
  <si>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</si>
  <si>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</si>
  <si>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</si>
  <si>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</si>
  <si>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</si>
  <si>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</si>
  <si>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</si>
  <si>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</si>
  <si>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</si>
  <si>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</si>
  <si>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</si>
  <si>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</si>
  <si>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</si>
  <si>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</si>
  <si>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</si>
  <si>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</si>
  <si>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</si>
  <si>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</si>
  <si>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</si>
  <si>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</si>
  <si>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</si>
  <si>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</si>
  <si>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</si>
  <si>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</si>
  <si>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</si>
  <si>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</si>
  <si>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</si>
  <si>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</si>
  <si>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</si>
  <si>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</si>
  <si>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</si>
  <si>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</si>
  <si>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</si>
  <si>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</si>
  <si>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</si>
  <si>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</si>
  <si>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</si>
  <si>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</si>
  <si>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</si>
  <si>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</si>
  <si>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</si>
  <si>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</si>
  <si>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</si>
  <si>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</si>
  <si>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</si>
  <si>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</si>
  <si>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</si>
  <si>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</si>
  <si>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</si>
  <si>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</si>
  <si>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</si>
  <si>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</si>
  <si>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</si>
  <si>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</si>
  <si>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</si>
  <si>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</si>
  <si>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</si>
  <si>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</si>
  <si>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</si>
  <si>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</si>
  <si>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</si>
  <si>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</si>
  <si>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</si>
  <si>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</si>
  <si>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</si>
  <si>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</si>
  <si>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</si>
  <si>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</si>
  <si>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</si>
  <si>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</si>
  <si>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</si>
  <si>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</si>
  <si>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</si>
  <si>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</si>
  <si>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</si>
  <si>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</si>
  <si>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</si>
  <si>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</si>
  <si>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</si>
  <si>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</si>
  <si>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</si>
  <si>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</si>
  <si>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</si>
  <si>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</si>
  <si>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</si>
  <si>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</si>
  <si>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</si>
  <si>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</si>
  <si>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</si>
  <si>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</si>
  <si>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</si>
  <si>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</si>
  <si>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</si>
  <si>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</si>
  <si>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</si>
  <si>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</si>
  <si>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</si>
  <si>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</si>
  <si>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</si>
  <si>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</si>
  <si>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</si>
  <si>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</si>
  <si>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</si>
  <si>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</si>
  <si>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</si>
  <si>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</si>
  <si>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</si>
  <si>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</si>
  <si>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</si>
  <si>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</si>
  <si>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</si>
  <si>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</si>
  <si>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</si>
  <si>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</si>
  <si>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</si>
  <si>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</si>
  <si>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</si>
  <si>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</si>
  <si>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</si>
  <si>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</si>
  <si>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</si>
  <si>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</si>
  <si>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</si>
  <si>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</si>
  <si>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</si>
  <si>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</si>
  <si>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</si>
  <si>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</si>
  <si>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</si>
  <si>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</si>
  <si>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</si>
  <si>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</si>
  <si>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</si>
  <si>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</si>
  <si>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</si>
  <si>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</si>
  <si>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</si>
  <si>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</si>
  <si>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</si>
  <si>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</si>
  <si>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</si>
  <si>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</si>
  <si>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</si>
  <si>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</si>
  <si>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</si>
  <si>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</si>
  <si>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</si>
  <si>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</si>
  <si>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</si>
  <si>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</si>
  <si>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</si>
  <si>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</si>
  <si>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</si>
  <si>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</si>
  <si>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</si>
  <si>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</si>
  <si>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</si>
  <si>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</si>
  <si>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</si>
  <si>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</si>
  <si>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</si>
  <si>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</si>
  <si>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</si>
  <si>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</si>
  <si>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</si>
  <si>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</si>
  <si>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</si>
  <si>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</si>
  <si>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</si>
  <si>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</si>
  <si>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</si>
  <si>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</si>
  <si>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</si>
  <si>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</si>
  <si>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</si>
  <si>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</si>
  <si>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</si>
  <si>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</si>
  <si>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</si>
  <si>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</si>
  <si>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</si>
  <si>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</si>
  <si>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</si>
  <si>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</si>
  <si>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</si>
  <si>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</si>
  <si>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</si>
  <si>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</si>
  <si>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</si>
  <si>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</si>
  <si>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</si>
  <si>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</si>
  <si>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</si>
  <si>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</si>
  <si>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</si>
  <si>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</si>
  <si>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</si>
  <si>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</si>
  <si>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</si>
  <si>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</si>
  <si>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</si>
  <si>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</si>
  <si>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</si>
  <si>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</si>
  <si>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</si>
  <si>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</si>
  <si>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</si>
  <si>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</si>
  <si>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</si>
  <si>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</si>
  <si>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</si>
  <si>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</si>
  <si>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</si>
  <si>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</si>
  <si>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</si>
  <si>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</si>
  <si>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</si>
  <si>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</si>
  <si>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</si>
  <si>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</si>
  <si>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</si>
  <si>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</si>
  <si>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</si>
  <si>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</si>
  <si>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</si>
  <si>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</si>
  <si>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</si>
  <si>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</si>
  <si>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</si>
  <si>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</si>
  <si>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</si>
  <si>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</si>
  <si>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</si>
  <si>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</si>
  <si>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</si>
  <si>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</si>
  <si>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</si>
  <si>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</si>
  <si>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</si>
  <si>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</si>
  <si>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</si>
  <si>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</si>
  <si>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</si>
  <si>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</si>
  <si>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</si>
  <si>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</si>
  <si>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</si>
  <si>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</si>
  <si>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</si>
  <si>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</si>
  <si>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</si>
  <si>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</si>
  <si>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</si>
  <si>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</si>
  <si>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</si>
  <si>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</si>
  <si>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</si>
  <si>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</si>
  <si>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</si>
  <si>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</si>
  <si>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</si>
  <si>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</si>
  <si>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</si>
  <si>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</si>
  <si>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</si>
  <si>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</si>
  <si>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</si>
  <si>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</si>
  <si>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</si>
  <si>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</si>
  <si>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</si>
  <si>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</si>
  <si>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</si>
  <si>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</si>
  <si>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</si>
  <si>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</si>
  <si>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</si>
  <si>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</si>
  <si>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</si>
  <si>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</si>
  <si>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</si>
  <si>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</si>
  <si>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</si>
  <si>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</si>
  <si>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</si>
  <si>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</si>
  <si>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</si>
  <si>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</si>
  <si>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</si>
  <si>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</si>
  <si>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</si>
  <si>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</si>
  <si>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</si>
  <si>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</si>
  <si>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</si>
  <si>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</si>
  <si>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</si>
  <si>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</si>
  <si>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</si>
  <si>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</si>
  <si>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</si>
  <si>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</si>
  <si>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</si>
  <si>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</si>
  <si>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</si>
  <si>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</si>
  <si>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</si>
  <si>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</si>
  <si>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</si>
  <si>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</si>
  <si>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</si>
  <si>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</si>
  <si>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</si>
  <si>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</si>
  <si>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</si>
  <si>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</si>
  <si>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</si>
  <si>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</si>
  <si>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</si>
  <si>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</si>
  <si>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</si>
  <si>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</si>
  <si>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</si>
  <si>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</si>
  <si>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</si>
  <si>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</si>
  <si>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</si>
  <si>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</si>
  <si>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</si>
  <si>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</si>
  <si>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</si>
  <si>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</si>
  <si>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</si>
  <si>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</si>
  <si>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</si>
  <si>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</si>
  <si>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</si>
  <si>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</si>
  <si>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</si>
  <si>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</si>
  <si>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</si>
  <si>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</si>
  <si>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</si>
  <si>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</si>
  <si>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</si>
  <si>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</si>
  <si>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</si>
  <si>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</si>
  <si>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</si>
  <si>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</si>
  <si>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</si>
  <si>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</si>
  <si>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</si>
  <si>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</si>
  <si>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</si>
  <si>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</si>
  <si>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</si>
  <si>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</si>
  <si>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</si>
  <si>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</si>
  <si>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</si>
  <si>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</si>
  <si>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</si>
  <si>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</si>
  <si>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</si>
  <si>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</si>
  <si>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</si>
  <si>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</si>
  <si>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</si>
  <si>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</si>
  <si>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</si>
  <si>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</si>
  <si>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</si>
  <si>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</si>
  <si>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</si>
  <si>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</si>
  <si>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</si>
  <si>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</si>
  <si>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</si>
  <si>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</si>
  <si>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</si>
  <si>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</si>
  <si>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</si>
  <si>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</si>
  <si>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</si>
  <si>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</si>
  <si>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</si>
  <si>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</si>
  <si>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</si>
  <si>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</si>
  <si>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</si>
  <si>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</si>
  <si>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</si>
  <si>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</si>
  <si>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</si>
  <si>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</si>
  <si>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</si>
  <si>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</si>
  <si>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</si>
  <si>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</si>
  <si>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</si>
  <si>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</si>
  <si>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</si>
  <si>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</si>
  <si>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</si>
  <si>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</si>
  <si>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</si>
  <si>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</si>
  <si>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</si>
  <si>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</si>
  <si>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</si>
  <si>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</si>
  <si>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</si>
  <si>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</si>
  <si>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</si>
  <si>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</si>
  <si>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</si>
  <si>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</si>
  <si>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</si>
  <si>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</si>
  <si>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</si>
  <si>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</si>
  <si>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</si>
  <si>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</si>
  <si>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</si>
  <si>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</si>
  <si>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</si>
  <si>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</si>
  <si>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</si>
  <si>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</si>
  <si>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</si>
  <si>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</si>
  <si>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</si>
  <si>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</si>
  <si>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</si>
  <si>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</si>
  <si>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</si>
  <si>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</si>
  <si>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</si>
  <si>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</si>
  <si>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</si>
  <si>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</si>
  <si>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</si>
  <si>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</si>
  <si>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</si>
  <si>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</si>
  <si>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</si>
  <si>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</si>
  <si>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</si>
  <si>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</si>
  <si>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</si>
  <si>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</si>
  <si>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</si>
  <si>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</si>
  <si>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</si>
  <si>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</si>
  <si>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</si>
  <si>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</si>
  <si>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</si>
  <si>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</si>
  <si>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</si>
  <si>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</si>
  <si>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</si>
  <si>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</si>
  <si>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</si>
  <si>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</si>
  <si>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</si>
  <si>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</si>
  <si>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</si>
  <si>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</si>
  <si>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</si>
  <si>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</si>
  <si>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</si>
  <si>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</si>
  <si>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</si>
  <si>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</si>
  <si>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</si>
  <si>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</si>
  <si>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</si>
  <si>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</si>
  <si>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</si>
  <si>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</si>
  <si>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</si>
  <si>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</si>
  <si>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</si>
  <si>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</si>
  <si>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</si>
  <si>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</si>
  <si>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</si>
  <si>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</si>
  <si>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</si>
  <si>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</si>
  <si>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</si>
  <si>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</si>
  <si>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</si>
  <si>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</si>
  <si>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</si>
  <si>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</si>
  <si>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</si>
  <si>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</si>
  <si>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</si>
  <si>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</si>
  <si>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</si>
  <si>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</si>
  <si>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</si>
  <si>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</si>
  <si>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</si>
  <si>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</si>
  <si>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</si>
  <si>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</si>
  <si>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</si>
  <si>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</si>
  <si>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</si>
  <si>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</si>
  <si>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</si>
  <si>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</si>
  <si>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</si>
  <si>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</si>
  <si>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</si>
  <si>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</si>
  <si>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</si>
  <si>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</si>
  <si>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</si>
  <si>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</si>
  <si>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</si>
  <si>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</si>
  <si>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</si>
  <si>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</si>
  <si>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</si>
  <si>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</si>
  <si>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</si>
  <si>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</si>
  <si>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</si>
  <si>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</si>
  <si>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</si>
  <si>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</si>
  <si>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</si>
  <si>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</si>
  <si>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</si>
  <si>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</si>
  <si>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</si>
  <si>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</si>
  <si>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</si>
  <si>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</si>
  <si>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</si>
  <si>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</si>
  <si>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</si>
  <si>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</si>
  <si>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</si>
  <si>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</si>
  <si>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</si>
  <si>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</si>
  <si>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</si>
  <si>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</si>
  <si>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</si>
  <si>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</si>
  <si>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</si>
  <si>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</si>
  <si>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</si>
  <si>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</si>
  <si>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</si>
  <si>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</si>
  <si>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</si>
  <si>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</si>
  <si>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</si>
  <si>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</si>
  <si>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</si>
  <si>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</si>
  <si>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</si>
  <si>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</si>
  <si>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</si>
  <si>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</si>
  <si>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</si>
  <si>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</si>
  <si>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</si>
  <si>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</si>
  <si>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</si>
  <si>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</si>
  <si>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</si>
  <si>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</si>
  <si>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</si>
  <si>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</si>
  <si>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</si>
  <si>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</si>
  <si>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</si>
  <si>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</si>
  <si>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</si>
  <si>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</si>
  <si>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</si>
  <si>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</si>
  <si>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</si>
  <si>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</si>
  <si>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</si>
  <si>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</si>
  <si>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</si>
  <si>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</si>
  <si>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</si>
  <si>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</si>
  <si>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</si>
  <si>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</si>
  <si>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</si>
  <si>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</si>
  <si>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</si>
  <si>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</si>
  <si>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</si>
  <si>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</si>
  <si>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</si>
  <si>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</si>
  <si>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</si>
  <si>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</si>
  <si>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</si>
  <si>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</si>
  <si>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</si>
  <si>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</si>
  <si>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</si>
  <si>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</si>
  <si>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</si>
  <si>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</si>
  <si>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</si>
  <si>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</si>
  <si>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</si>
  <si>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</si>
  <si>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</si>
  <si>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</si>
  <si>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</si>
  <si>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</si>
  <si>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</si>
  <si>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</si>
  <si>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</si>
  <si>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</si>
  <si>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</si>
  <si>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</si>
  <si>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</si>
  <si>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</si>
  <si>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</si>
  <si>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</si>
  <si>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</si>
  <si>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</si>
  <si>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</si>
  <si>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</si>
  <si>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</si>
  <si>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</si>
  <si>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</si>
  <si>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</si>
  <si>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</si>
  <si>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</si>
  <si>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</si>
  <si>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</si>
  <si>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</si>
  <si>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</si>
  <si>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</si>
  <si>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</si>
  <si>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</si>
  <si>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</si>
  <si>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</si>
  <si>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</si>
  <si>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</si>
  <si>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</si>
  <si>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</si>
  <si>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</si>
  <si>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</si>
  <si>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</si>
  <si>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</si>
  <si>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</si>
  <si>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</si>
  <si>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</si>
  <si>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</si>
  <si>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</si>
  <si>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</si>
  <si>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</si>
  <si>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</si>
  <si>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</si>
  <si>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</si>
  <si>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</si>
  <si>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</si>
  <si>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</si>
  <si>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</si>
  <si>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</si>
  <si>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</si>
  <si>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</si>
  <si>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</si>
  <si>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</si>
  <si>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</si>
  <si>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</si>
  <si>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</si>
  <si>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</si>
  <si>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</si>
  <si>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</si>
  <si>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</si>
  <si>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</si>
  <si>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</si>
  <si>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</si>
  <si>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</si>
  <si>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</si>
  <si>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</si>
  <si>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</si>
  <si>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</si>
  <si>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</si>
  <si>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</si>
  <si>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</si>
  <si>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</si>
  <si>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</si>
  <si>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</si>
  <si>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</si>
  <si>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</si>
  <si>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</si>
  <si>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</si>
  <si>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</si>
  <si>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</si>
  <si>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</si>
  <si>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</si>
  <si>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</si>
  <si>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</si>
  <si>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</si>
  <si>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</si>
  <si>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</si>
  <si>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</si>
  <si>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</si>
  <si>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</si>
  <si>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</si>
  <si>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</si>
  <si>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</si>
  <si>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</si>
  <si>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</si>
  <si>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</si>
  <si>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</si>
  <si>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</si>
  <si>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</si>
  <si>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</si>
  <si>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</si>
  <si>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</si>
  <si>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</si>
  <si>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</si>
  <si>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</si>
  <si>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</si>
  <si>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</si>
  <si>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</si>
  <si>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</si>
  <si>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</si>
  <si>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</si>
  <si>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</si>
  <si>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</si>
  <si>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</si>
  <si>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</si>
  <si>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</si>
  <si>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</si>
  <si>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</si>
  <si>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</si>
  <si>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</si>
  <si>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</si>
  <si>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</si>
  <si>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</si>
  <si>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</si>
  <si>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</si>
  <si>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</si>
  <si>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</si>
  <si>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</si>
  <si>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</si>
  <si>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</si>
  <si>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</si>
  <si>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</si>
  <si>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</si>
  <si>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</si>
  <si>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</si>
  <si>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</si>
  <si>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</si>
  <si>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</si>
  <si>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</si>
  <si>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</si>
  <si>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</si>
  <si>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</si>
  <si>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</si>
  <si>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</si>
  <si>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</si>
  <si>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</si>
  <si>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</si>
  <si>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</si>
  <si>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</si>
  <si>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</si>
  <si>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</si>
  <si>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</si>
  <si>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</si>
  <si>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</si>
  <si>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</si>
  <si>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</si>
  <si>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</si>
  <si>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</si>
  <si>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</si>
  <si>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</si>
  <si>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</si>
  <si>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</si>
  <si>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</si>
  <si>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</si>
  <si>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</si>
  <si>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</si>
  <si>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</si>
  <si>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</si>
  <si>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</si>
  <si>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</si>
  <si>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</si>
  <si>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</si>
  <si>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</si>
  <si>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</si>
  <si>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</si>
  <si>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</si>
  <si>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</si>
  <si>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</si>
  <si>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</si>
  <si>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</si>
  <si>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</si>
  <si>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</si>
  <si>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</si>
  <si>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</si>
  <si>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</si>
  <si>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</si>
  <si>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</si>
  <si>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</si>
  <si>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</si>
  <si>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</si>
  <si>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</si>
  <si>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</si>
  <si>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</si>
  <si>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</si>
  <si>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</si>
  <si>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</si>
  <si>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</si>
  <si>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</si>
  <si>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</si>
  <si>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</si>
  <si>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</si>
  <si>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</si>
  <si>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</si>
  <si>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</si>
  <si>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</si>
  <si>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</si>
  <si>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</si>
  <si>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</si>
  <si>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</si>
  <si>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</si>
  <si>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</si>
  <si>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</si>
  <si>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</si>
  <si>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</si>
  <si>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</si>
  <si>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</si>
  <si>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</si>
  <si>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</si>
  <si>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</si>
  <si>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</si>
  <si>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</si>
  <si>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</si>
  <si>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</si>
  <si>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</si>
  <si>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</si>
  <si>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</si>
  <si>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</si>
  <si>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</si>
  <si>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</si>
  <si>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</si>
  <si>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</si>
  <si>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</si>
  <si>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</si>
  <si>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</si>
  <si>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</si>
  <si>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</si>
  <si>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</si>
  <si>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</si>
  <si>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</si>
  <si>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</si>
  <si>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</si>
  <si>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</si>
  <si>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</si>
  <si>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</si>
  <si>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</si>
  <si>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</si>
  <si>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</si>
  <si>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</si>
  <si>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</si>
  <si>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</si>
  <si>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</si>
  <si>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</si>
  <si>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</si>
  <si>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</si>
  <si>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</si>
  <si>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</si>
  <si>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</si>
  <si>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</si>
  <si>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</si>
  <si>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</si>
  <si>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</si>
  <si>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</si>
  <si>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</si>
  <si>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</si>
  <si>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</si>
  <si>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</si>
  <si>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</si>
  <si>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</si>
  <si>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</si>
  <si>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</si>
  <si>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</si>
  <si>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</si>
  <si>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</si>
  <si>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</si>
  <si>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</si>
  <si>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</si>
  <si>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</si>
  <si>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</si>
  <si>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</si>
  <si>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</si>
  <si>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</si>
  <si>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</si>
  <si>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</si>
  <si>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</si>
  <si>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</si>
  <si>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</si>
  <si>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</si>
  <si>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</si>
  <si>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</si>
  <si>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</si>
  <si>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</si>
  <si>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</si>
  <si>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</si>
  <si>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</si>
  <si>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</si>
  <si>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</si>
  <si>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</si>
  <si>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</si>
  <si>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</si>
  <si>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</si>
  <si>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</si>
  <si>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</si>
  <si>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</si>
  <si>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</si>
  <si>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</si>
  <si>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</si>
  <si>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</si>
  <si>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</si>
  <si>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</si>
  <si>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</si>
  <si>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</si>
  <si>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</si>
  <si>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</si>
  <si>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</si>
  <si>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</si>
  <si>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</si>
  <si>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</si>
  <si>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</si>
  <si>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</si>
  <si>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</si>
  <si>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</si>
  <si>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</si>
  <si>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</si>
  <si>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</si>
  <si>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</si>
  <si>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</si>
  <si>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</si>
  <si>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</si>
  <si>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</si>
  <si>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</si>
  <si>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</si>
  <si>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</si>
  <si>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</si>
  <si>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</si>
  <si>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</si>
  <si>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</si>
  <si>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</si>
  <si>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</si>
  <si>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</si>
  <si>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</si>
  <si>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</si>
  <si>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</si>
  <si>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</si>
  <si>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</si>
  <si>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</si>
  <si>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</si>
  <si>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</si>
  <si>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</si>
  <si>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</si>
  <si>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</si>
  <si>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</si>
  <si>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</si>
  <si>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</si>
  <si>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</si>
  <si>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</si>
  <si>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</si>
  <si>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</si>
  <si>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</si>
  <si>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</si>
  <si>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</si>
  <si>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</si>
  <si>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</si>
  <si>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</si>
  <si>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</si>
  <si>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</si>
  <si>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</si>
  <si>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</si>
  <si>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</si>
  <si>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</si>
  <si>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</si>
  <si>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</si>
  <si>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</si>
  <si>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</si>
  <si>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</si>
  <si>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</si>
  <si>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</si>
  <si>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</si>
  <si>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</si>
  <si>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</si>
  <si>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</si>
  <si>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</si>
  <si>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</si>
  <si>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</si>
  <si>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</si>
  <si>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</si>
  <si>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</si>
  <si>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</si>
  <si>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</si>
  <si>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</si>
  <si>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</si>
  <si>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</si>
  <si>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</si>
  <si>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</si>
  <si>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</si>
  <si>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</si>
  <si>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</si>
  <si>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</si>
  <si>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</si>
  <si>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</si>
  <si>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</si>
  <si>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</si>
  <si>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</si>
  <si>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</si>
  <si>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</si>
  <si>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</si>
  <si>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</si>
  <si>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</si>
  <si>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</si>
  <si>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</si>
  <si>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</si>
  <si>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</si>
  <si>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</si>
  <si>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</si>
  <si>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</si>
  <si>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</si>
  <si>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</si>
  <si>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</si>
  <si>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</si>
  <si>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</si>
  <si>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</si>
  <si>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</si>
  <si>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</si>
  <si>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</si>
  <si>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</si>
  <si>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</si>
  <si>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</si>
  <si>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</si>
  <si>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</si>
  <si>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</si>
  <si>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</si>
  <si>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</si>
  <si>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</si>
  <si>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</si>
  <si>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</si>
  <si>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</si>
  <si>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</si>
  <si>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</si>
  <si>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</si>
  <si>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</si>
  <si>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</si>
  <si>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</si>
  <si>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</si>
  <si>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</si>
  <si>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</si>
  <si>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</si>
  <si>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</si>
  <si>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</si>
  <si>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</si>
  <si>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</si>
  <si>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</si>
  <si>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</si>
  <si>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</si>
  <si>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</si>
  <si>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</si>
  <si>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</si>
  <si>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</si>
  <si>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</si>
  <si>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</si>
  <si>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</si>
  <si>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</si>
  <si>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</si>
  <si>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</si>
  <si>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</si>
  <si>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</si>
  <si>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</si>
  <si>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</si>
  <si>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</si>
  <si>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</si>
  <si>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</si>
  <si>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</si>
  <si>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</si>
  <si>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</si>
  <si>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</si>
  <si>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</si>
  <si>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</si>
  <si>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</si>
  <si>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</si>
  <si>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</si>
  <si>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</si>
  <si>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</si>
  <si>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</si>
  <si>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</si>
  <si>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</si>
  <si>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</si>
  <si>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</si>
  <si>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</si>
  <si>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</si>
  <si>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</si>
  <si>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</si>
  <si>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</si>
  <si>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</si>
  <si>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</si>
  <si>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</si>
  <si>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</si>
  <si>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</si>
  <si>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</si>
  <si>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</si>
  <si>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</si>
  <si>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</si>
  <si>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</si>
  <si>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</si>
  <si>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</si>
  <si>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</si>
  <si>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</si>
  <si>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</si>
  <si>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</si>
  <si>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</si>
  <si>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</si>
  <si>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</si>
  <si>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</si>
  <si>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</si>
  <si>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</si>
  <si>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</si>
  <si>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</si>
  <si>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</si>
  <si>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</si>
  <si>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</si>
  <si>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</si>
  <si>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</si>
  <si>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</si>
  <si>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</si>
  <si>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</si>
  <si>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</si>
  <si>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</si>
  <si>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</si>
  <si>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</si>
  <si>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</si>
  <si>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</si>
  <si>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</si>
  <si>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</si>
  <si>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</si>
  <si>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</si>
  <si>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</si>
  <si>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</si>
  <si>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</si>
  <si>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</si>
  <si>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</si>
  <si>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</si>
  <si>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</si>
  <si>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</si>
  <si>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</si>
  <si>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</si>
  <si>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</si>
  <si>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</si>
  <si>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</si>
  <si>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</si>
  <si>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</si>
  <si>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</si>
  <si>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</si>
  <si>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</si>
  <si>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</si>
  <si>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</si>
  <si>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</si>
  <si>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</si>
  <si>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</si>
  <si>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</si>
  <si>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</si>
  <si>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</si>
  <si>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</si>
  <si>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</si>
  <si>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</si>
  <si>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</si>
  <si>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</si>
  <si>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</si>
  <si>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</si>
  <si>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</si>
  <si>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</si>
  <si>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</si>
  <si>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</si>
  <si>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</si>
  <si>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</si>
  <si>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</si>
  <si>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</si>
  <si>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</si>
  <si>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</si>
  <si>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</si>
  <si>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</si>
  <si>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</si>
  <si>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</si>
  <si>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</si>
  <si>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</si>
  <si>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</si>
  <si>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</si>
  <si>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</si>
  <si>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</si>
  <si>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</si>
  <si>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</si>
  <si>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</si>
  <si>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</si>
  <si>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</si>
  <si>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</si>
  <si>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</si>
  <si>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</si>
  <si>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</si>
  <si>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</si>
  <si>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</si>
  <si>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</si>
  <si>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</si>
  <si>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</si>
  <si>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</si>
  <si>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</si>
  <si>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</si>
  <si>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</si>
  <si>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</si>
  <si>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</si>
  <si>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</si>
  <si>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</si>
  <si>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</si>
  <si>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</si>
  <si>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</si>
  <si>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</si>
  <si>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</si>
  <si>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</si>
  <si>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</si>
  <si>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</si>
  <si>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</si>
  <si>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</si>
  <si>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</si>
  <si>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</si>
  <si>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</si>
  <si>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</si>
  <si>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</si>
  <si>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</si>
  <si>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</si>
  <si>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</si>
  <si>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</si>
  <si>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</si>
  <si>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</si>
  <si>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</si>
  <si>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</si>
  <si>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</si>
  <si>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</si>
  <si>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</si>
  <si>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</si>
  <si>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</si>
  <si>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</si>
  <si>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</si>
  <si>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</si>
  <si>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</si>
  <si>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</si>
  <si>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</si>
  <si>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</si>
  <si>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</si>
  <si>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</si>
  <si>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</si>
  <si>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</si>
  <si>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</si>
  <si>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</si>
  <si>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</si>
  <si>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</si>
  <si>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</si>
  <si>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</si>
  <si>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</si>
  <si>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</si>
  <si>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</si>
  <si>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</si>
  <si>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</si>
  <si>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</si>
  <si>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</si>
  <si>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</si>
  <si>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</si>
  <si>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</si>
  <si>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</si>
  <si>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</si>
  <si>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</si>
  <si>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</si>
  <si>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</si>
  <si>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</si>
  <si>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</si>
  <si>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</si>
  <si>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</si>
  <si>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</si>
  <si>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</si>
  <si>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</si>
  <si>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</si>
  <si>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</si>
  <si>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</si>
  <si>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</si>
  <si>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</si>
  <si>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</si>
  <si>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</si>
  <si>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</si>
  <si>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</si>
  <si>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</si>
  <si>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</si>
  <si>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</si>
  <si>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</si>
  <si>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</si>
  <si>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</si>
  <si>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</si>
  <si>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</si>
  <si>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</si>
  <si>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</si>
  <si>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</si>
  <si>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</si>
  <si>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</si>
  <si>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</si>
  <si>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</si>
  <si>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</si>
  <si>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</si>
  <si>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</si>
  <si>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</si>
  <si>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</si>
  <si>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</si>
  <si>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</si>
  <si>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</si>
  <si>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</si>
  <si>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</si>
  <si>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</si>
  <si>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</si>
  <si>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</si>
  <si>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</si>
  <si>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</si>
  <si>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</si>
  <si>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</si>
  <si>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</si>
  <si>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</si>
  <si>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</si>
  <si>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</si>
  <si>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</si>
  <si>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</si>
  <si>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</si>
  <si>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</si>
  <si>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</si>
  <si>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</si>
  <si>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</si>
  <si>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</si>
  <si>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</si>
  <si>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</si>
  <si>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</si>
  <si>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</si>
  <si>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</si>
  <si>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</si>
  <si>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</si>
  <si>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</si>
  <si>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</si>
  <si>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</si>
  <si>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</si>
  <si>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</si>
  <si>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</si>
  <si>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</si>
  <si>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</si>
  <si>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</si>
  <si>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</si>
  <si>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</si>
  <si>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</si>
  <si>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</si>
  <si>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</si>
  <si>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</si>
  <si>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</si>
  <si>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</si>
  <si>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</si>
  <si>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</si>
  <si>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</si>
  <si>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</si>
  <si>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</si>
  <si>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</si>
  <si>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</si>
  <si>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</si>
  <si>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</si>
  <si>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</si>
  <si>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</si>
  <si>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</si>
  <si>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</si>
  <si>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</si>
  <si>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</si>
  <si>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</si>
  <si>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</si>
  <si>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</si>
  <si>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</si>
  <si>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</si>
  <si>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</si>
  <si>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</si>
  <si>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</si>
  <si>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</si>
  <si>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</si>
  <si>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</si>
  <si>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</si>
  <si>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</si>
  <si>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</si>
  <si>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</si>
  <si>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</si>
  <si>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</si>
  <si>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</si>
  <si>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</si>
  <si>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</si>
  <si>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</si>
  <si>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</si>
  <si>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</si>
  <si>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</si>
  <si>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</si>
  <si>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</si>
  <si>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</si>
  <si>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</si>
  <si>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</si>
  <si>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</si>
  <si>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</si>
  <si>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</si>
  <si>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</si>
  <si>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</si>
  <si>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</si>
  <si>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</si>
  <si>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</si>
  <si>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</si>
  <si>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</si>
  <si>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</si>
  <si>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</si>
  <si>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</si>
  <si>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</si>
  <si>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</si>
  <si>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</si>
  <si>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</si>
  <si>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</si>
  <si>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</si>
  <si>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</si>
  <si>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</si>
  <si>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</si>
  <si>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</si>
  <si>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</si>
  <si>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</si>
  <si>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</si>
  <si>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</si>
  <si>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</si>
  <si>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</si>
  <si>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</si>
  <si>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</si>
  <si>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</si>
  <si>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</si>
  <si>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</si>
  <si>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</si>
  <si>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</si>
  <si>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</si>
  <si>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</si>
  <si>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</si>
  <si>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</si>
  <si>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</si>
  <si>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</si>
  <si>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</si>
  <si>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</si>
  <si>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</si>
  <si>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</si>
  <si>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</si>
  <si>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</si>
  <si>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</si>
  <si>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</si>
  <si>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</si>
  <si>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</si>
  <si>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</si>
  <si>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</si>
  <si>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</si>
  <si>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</si>
  <si>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</si>
  <si>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</si>
  <si>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</si>
  <si>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</si>
  <si>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</si>
  <si>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</si>
  <si>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</si>
  <si>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</si>
  <si>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</si>
  <si>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</si>
  <si>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</si>
  <si>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</si>
  <si>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</si>
  <si>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</si>
  <si>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</si>
  <si>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</si>
  <si>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</si>
  <si>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</si>
  <si>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</si>
  <si>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</si>
  <si>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</si>
  <si>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</si>
  <si>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</si>
  <si>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</si>
  <si>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</si>
  <si>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</si>
  <si>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</si>
  <si>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</si>
  <si>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</si>
  <si>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</si>
  <si>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</si>
  <si>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</si>
  <si>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</si>
  <si>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</si>
  <si>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</si>
  <si>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</si>
  <si>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</si>
  <si>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</si>
  <si>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</si>
  <si>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</si>
  <si>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</si>
  <si>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</si>
  <si>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</si>
  <si>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</si>
  <si>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</si>
  <si>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</si>
  <si>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</si>
  <si>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</si>
  <si>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</si>
  <si>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</si>
  <si>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</si>
  <si>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</si>
  <si>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</si>
  <si>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</si>
  <si>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</si>
  <si>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</si>
  <si>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</si>
  <si>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</si>
  <si>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</si>
  <si>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</si>
  <si>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</si>
  <si>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</si>
  <si>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</si>
  <si>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</si>
  <si>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</si>
  <si>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</si>
  <si>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</si>
  <si>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</si>
  <si>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</si>
  <si>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</si>
  <si>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</si>
  <si>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</si>
  <si>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</si>
  <si>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</si>
  <si>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</si>
  <si>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</si>
  <si>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</si>
  <si>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</si>
  <si>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</si>
  <si>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</si>
  <si>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</si>
  <si>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</si>
  <si>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</si>
  <si>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</si>
  <si>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</si>
  <si>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</si>
  <si>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</si>
  <si>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</si>
  <si>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</si>
  <si>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</si>
  <si>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</si>
  <si>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</si>
  <si>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</si>
  <si>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</si>
  <si>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</si>
  <si>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</si>
  <si>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</si>
  <si>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</si>
  <si>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</si>
  <si>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</si>
  <si>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</si>
  <si>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</si>
  <si>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</si>
  <si>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</si>
  <si>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</si>
  <si>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</si>
  <si>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</si>
  <si>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</si>
  <si>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</si>
  <si>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</si>
  <si>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</si>
  <si>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</si>
  <si>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</si>
  <si>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</si>
  <si>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</si>
  <si>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</si>
  <si>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</si>
  <si>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</si>
  <si>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</si>
  <si>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</si>
  <si>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</si>
  <si>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</si>
  <si>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</si>
  <si>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</si>
  <si>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</si>
  <si>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</si>
  <si>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</si>
  <si>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</si>
  <si>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</si>
  <si>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</si>
  <si>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</si>
  <si>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</si>
  <si>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</si>
  <si>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</si>
  <si>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</si>
  <si>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</si>
  <si>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</si>
  <si>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</si>
  <si>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</si>
  <si>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</si>
  <si>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</si>
  <si>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</si>
  <si>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</si>
  <si>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</si>
  <si>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</si>
  <si>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</si>
  <si>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</si>
  <si>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</si>
  <si>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</si>
  <si>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</si>
  <si>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</si>
  <si>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</si>
  <si>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</si>
  <si>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</si>
  <si>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</si>
  <si>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</si>
  <si>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</si>
  <si>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</si>
  <si>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</si>
  <si>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</si>
  <si>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</si>
  <si>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</si>
  <si>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</si>
  <si>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</si>
  <si>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</si>
  <si>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</si>
  <si>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</si>
  <si>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</si>
  <si>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</si>
  <si>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</si>
  <si>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</si>
  <si>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</si>
  <si>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</si>
  <si>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</si>
  <si>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</si>
  <si>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</si>
  <si>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</si>
  <si>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</si>
  <si>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</si>
  <si>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</si>
  <si>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</si>
  <si>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</si>
  <si>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</si>
  <si>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</si>
  <si>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</si>
  <si>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</si>
  <si>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</si>
  <si>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</si>
  <si>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</si>
  <si>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</si>
  <si>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</si>
  <si>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</si>
  <si>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</si>
  <si>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</si>
  <si>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</si>
  <si>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</si>
  <si>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</si>
  <si>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</si>
  <si>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</si>
  <si>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</si>
  <si>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</si>
  <si>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</si>
  <si>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</si>
  <si>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</si>
  <si>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</si>
  <si>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</si>
  <si>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</si>
  <si>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</si>
  <si>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</si>
  <si>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</si>
  <si>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</si>
  <si>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</si>
  <si>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</si>
  <si>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</si>
  <si>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</si>
  <si>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</si>
  <si>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</si>
  <si>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</si>
  <si>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</si>
  <si>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</si>
  <si>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</si>
  <si>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</si>
  <si>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</si>
  <si>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</si>
  <si>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</si>
  <si>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</si>
  <si>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</si>
  <si>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</si>
  <si>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</si>
  <si>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</si>
  <si>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</si>
  <si>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</si>
  <si>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</si>
  <si>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</si>
  <si>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</si>
  <si>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</si>
  <si>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</si>
  <si>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</si>
  <si>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</si>
  <si>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</si>
  <si>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</si>
  <si>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</si>
  <si>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</si>
  <si>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</si>
  <si>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</si>
  <si>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</si>
  <si>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</si>
  <si>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</si>
  <si>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</si>
  <si>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</si>
  <si>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</si>
  <si>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</si>
  <si>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</si>
  <si>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</si>
  <si>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</si>
  <si>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</si>
  <si>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</si>
  <si>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</si>
  <si>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</si>
  <si>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</si>
  <si>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</si>
  <si>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</si>
  <si>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</si>
  <si>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</si>
  <si>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</si>
  <si>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</si>
  <si>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</si>
  <si>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</si>
  <si>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</si>
  <si>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</si>
  <si>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</si>
  <si>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</si>
  <si>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</si>
  <si>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</si>
  <si>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</si>
  <si>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</si>
  <si>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</si>
  <si>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</si>
  <si>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</si>
  <si>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</si>
  <si>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</si>
  <si>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</si>
  <si>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</si>
  <si>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</si>
  <si>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</si>
  <si>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</si>
  <si>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</si>
  <si>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</si>
  <si>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</si>
  <si>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</si>
  <si>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</si>
  <si>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</si>
  <si>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</si>
  <si>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</si>
  <si>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</si>
  <si>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</si>
  <si>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</si>
  <si>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</si>
  <si>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</si>
  <si>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</si>
  <si>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</si>
  <si>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</si>
  <si>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</si>
  <si>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</si>
  <si>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</si>
  <si>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</si>
  <si>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</si>
  <si>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</si>
  <si>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</si>
  <si>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</si>
  <si>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</si>
  <si>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</si>
  <si>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</si>
  <si>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</si>
  <si>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</si>
  <si>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</si>
  <si>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</si>
  <si>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</si>
  <si>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</si>
  <si>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</si>
  <si>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</si>
  <si>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</si>
  <si>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</si>
  <si>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</si>
  <si>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</si>
  <si>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</si>
  <si>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</si>
  <si>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</si>
  <si>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</si>
  <si>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</si>
  <si>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</si>
  <si>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</si>
  <si>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</si>
  <si>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</si>
  <si>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</si>
  <si>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</si>
  <si>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</si>
  <si>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</si>
  <si>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</si>
  <si>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</si>
  <si>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</si>
  <si>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</si>
  <si>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</si>
  <si>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</si>
  <si>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</si>
  <si>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</si>
  <si>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</si>
  <si>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</si>
  <si>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</si>
  <si>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</si>
  <si>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</si>
  <si>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</si>
  <si>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</si>
  <si>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</si>
  <si>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</si>
  <si>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</si>
  <si>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</si>
  <si>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</si>
  <si>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</si>
  <si>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</si>
  <si>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</si>
  <si>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</si>
  <si>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</si>
  <si>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</si>
  <si>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</si>
  <si>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</si>
  <si>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</si>
  <si>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</si>
  <si>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</si>
  <si>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</si>
  <si>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</si>
  <si>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</si>
  <si>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</si>
  <si>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</si>
  <si>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</si>
  <si>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</si>
  <si>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</si>
  <si>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</si>
  <si>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</si>
  <si>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</si>
  <si>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</si>
  <si>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</si>
  <si>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</si>
  <si>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</si>
  <si>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</si>
  <si>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</si>
  <si>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</si>
  <si>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</si>
  <si>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</si>
  <si>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</si>
  <si>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</si>
  <si>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</si>
  <si>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</si>
  <si>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</si>
  <si>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</si>
  <si>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</si>
  <si>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</si>
  <si>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</si>
  <si>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</si>
  <si>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</si>
  <si>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</si>
  <si>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</si>
  <si>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</si>
  <si>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</si>
  <si>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</si>
  <si>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</si>
  <si>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</si>
  <si>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</si>
  <si>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</si>
  <si>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</si>
  <si>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</si>
  <si>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</si>
  <si>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</si>
  <si>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</si>
  <si>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</si>
  <si>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</si>
  <si>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</si>
  <si>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</si>
  <si>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</si>
  <si>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</si>
  <si>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</si>
  <si>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</si>
  <si>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</si>
  <si>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</si>
  <si>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</si>
  <si>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</si>
  <si>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</si>
  <si>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</si>
  <si>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</si>
  <si>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</si>
  <si>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</si>
  <si>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</si>
  <si>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</si>
  <si>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</si>
  <si>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</si>
  <si>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</si>
  <si>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</si>
  <si>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</si>
  <si>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</si>
  <si>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</si>
  <si>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</si>
  <si>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</si>
  <si>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</si>
  <si>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</si>
  <si>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</si>
  <si>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</si>
  <si>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</si>
  <si>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</si>
  <si>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</si>
  <si>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</si>
  <si>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</si>
  <si>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</si>
  <si>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</si>
  <si>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</si>
  <si>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</si>
  <si>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</si>
  <si>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</si>
  <si>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</si>
  <si>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</si>
  <si>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</si>
  <si>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</si>
  <si>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</si>
  <si>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</si>
  <si>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</si>
  <si>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</si>
  <si>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</si>
  <si>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</si>
  <si>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</si>
  <si>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</si>
  <si>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</si>
  <si>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</si>
  <si>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</si>
  <si>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</si>
  <si>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</si>
  <si>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</si>
  <si>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</si>
  <si>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</si>
  <si>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</si>
  <si>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</si>
  <si>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</si>
  <si>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</si>
  <si>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</si>
  <si>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</si>
  <si>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</si>
  <si>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</si>
  <si>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</si>
  <si>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</si>
  <si>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</si>
  <si>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</si>
  <si>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</si>
  <si>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</si>
  <si>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</si>
  <si>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</si>
  <si>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</si>
  <si>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</si>
  <si>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</si>
  <si>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</si>
  <si>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</si>
  <si>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</si>
  <si>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</si>
  <si>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</si>
  <si>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</si>
  <si>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</si>
  <si>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</si>
  <si>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</si>
  <si>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</si>
  <si>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</si>
  <si>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</si>
  <si>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</si>
  <si>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</si>
  <si>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</si>
  <si>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</si>
  <si>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</si>
  <si>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</si>
  <si>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</si>
  <si>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</si>
  <si>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</si>
  <si>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</si>
  <si>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</si>
  <si>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</si>
  <si>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</si>
  <si>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</si>
  <si>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</si>
  <si>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</si>
  <si>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</si>
  <si>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</si>
  <si>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</si>
  <si>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</si>
  <si>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</si>
  <si>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</si>
  <si>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</si>
  <si>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</si>
  <si>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</si>
  <si>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</si>
  <si>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</si>
  <si>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</si>
  <si>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</si>
  <si>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</si>
  <si>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</si>
  <si>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</si>
  <si>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</si>
  <si>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</si>
  <si>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</si>
  <si>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</si>
  <si>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</si>
  <si>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</si>
  <si>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</si>
  <si>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</si>
  <si>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</si>
  <si>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</si>
  <si>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</si>
  <si>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</si>
  <si>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</si>
  <si>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</si>
  <si>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</si>
  <si>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</si>
  <si>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</si>
  <si>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</si>
  <si>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</si>
  <si>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</si>
  <si>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</si>
  <si>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</si>
  <si>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</si>
  <si>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</si>
  <si>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</si>
  <si>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</si>
  <si>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</si>
  <si>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</si>
  <si>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</si>
  <si>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</si>
  <si>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</si>
  <si>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</si>
  <si>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</si>
  <si>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</si>
  <si>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</si>
  <si>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</si>
  <si>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</si>
  <si>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</si>
  <si>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</si>
  <si>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</si>
  <si>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</si>
  <si>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</si>
  <si>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</si>
  <si>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</si>
  <si>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</si>
  <si>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</si>
  <si>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</si>
  <si>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</si>
  <si>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</si>
  <si>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</si>
  <si>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</si>
  <si>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</si>
  <si>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</si>
  <si>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</si>
  <si>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</si>
  <si>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</si>
  <si>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</si>
  <si>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</si>
  <si>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</si>
  <si>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</si>
  <si>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</si>
  <si>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</si>
  <si>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</si>
  <si>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</si>
  <si>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</si>
  <si>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</si>
  <si>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</si>
  <si>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</si>
  <si>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</si>
  <si>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</si>
  <si>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</si>
  <si>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</si>
  <si>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</si>
  <si>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</si>
  <si>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</si>
  <si>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</si>
  <si>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</si>
  <si>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</si>
  <si>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</si>
  <si>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</si>
  <si>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</si>
  <si>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</si>
  <si>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</si>
  <si>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</si>
  <si>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</si>
  <si>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</si>
  <si>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</si>
  <si>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</si>
  <si>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</si>
  <si>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</si>
  <si>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</si>
  <si>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</si>
  <si>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</si>
  <si>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</si>
  <si>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</si>
  <si>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</si>
  <si>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</si>
  <si>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</si>
  <si>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</si>
  <si>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</si>
  <si>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</si>
  <si>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</si>
  <si>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</si>
  <si>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</si>
  <si>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</si>
  <si>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</si>
  <si>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</si>
  <si>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</si>
  <si>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</si>
  <si>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</si>
  <si>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</si>
  <si>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</si>
  <si>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</si>
  <si>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</si>
  <si>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</si>
  <si>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</si>
  <si>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</si>
  <si>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</si>
  <si>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</si>
  <si>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</si>
  <si>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</si>
  <si>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</si>
  <si>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</si>
  <si>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</si>
  <si>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</si>
  <si>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</si>
  <si>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</si>
  <si>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</si>
  <si>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</si>
  <si>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</si>
  <si>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</si>
  <si>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</si>
  <si>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</si>
  <si>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</si>
  <si>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</si>
  <si>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</si>
  <si>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</si>
  <si>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</si>
  <si>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</si>
  <si>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</si>
  <si>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</si>
  <si>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</si>
  <si>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</si>
  <si>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</si>
  <si>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</si>
  <si>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</si>
  <si>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</si>
  <si>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</si>
  <si>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</si>
  <si>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</si>
  <si>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</si>
  <si>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</si>
  <si>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</si>
  <si>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</si>
  <si>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</si>
  <si>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</si>
  <si>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</si>
  <si>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</si>
  <si>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</si>
  <si>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</si>
  <si>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</si>
  <si>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</si>
  <si>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</si>
  <si>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</si>
  <si>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</si>
  <si>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</si>
  <si>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</si>
  <si>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</si>
  <si>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</si>
  <si>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</si>
  <si>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</si>
  <si>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</si>
  <si>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</si>
  <si>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</si>
  <si>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</si>
  <si>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</si>
  <si>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</si>
  <si>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</si>
  <si>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</si>
  <si>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</si>
  <si>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</si>
  <si>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</si>
  <si>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</si>
  <si>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</si>
  <si>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</si>
  <si>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</si>
  <si>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</si>
  <si>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</si>
  <si>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</si>
  <si>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</si>
  <si>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</si>
  <si>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</si>
  <si>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</si>
  <si>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</si>
  <si>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</si>
  <si>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</si>
  <si>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</si>
  <si>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</si>
  <si>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</si>
  <si>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</si>
  <si>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</si>
  <si>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</si>
  <si>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</si>
  <si>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</si>
  <si>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</si>
  <si>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</si>
  <si>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</si>
  <si>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</si>
  <si>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</si>
  <si>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</si>
  <si>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</si>
  <si>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</si>
  <si>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</si>
  <si>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</si>
  <si>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</si>
  <si>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</si>
  <si>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</si>
  <si>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</si>
  <si>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</si>
  <si>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</si>
  <si>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</si>
  <si>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</si>
  <si>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</si>
  <si>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</si>
  <si>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</si>
  <si>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</si>
  <si>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</si>
  <si>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</si>
  <si>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</si>
  <si>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</si>
  <si>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</si>
  <si>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</si>
  <si>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</si>
  <si>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</si>
  <si>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</si>
  <si>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</si>
  <si>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</si>
  <si>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</si>
  <si>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</si>
  <si>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</si>
  <si>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</si>
  <si>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</si>
  <si>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</si>
  <si>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</si>
  <si>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</si>
  <si>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</si>
  <si>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</si>
  <si>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</si>
  <si>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</si>
  <si>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</si>
  <si>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</si>
  <si>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</si>
  <si>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</si>
  <si>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</si>
  <si>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</si>
  <si>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</si>
  <si>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</si>
  <si>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</si>
  <si>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</si>
  <si>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</si>
  <si>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</si>
  <si>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</si>
  <si>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</si>
  <si>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</si>
  <si>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</si>
  <si>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</si>
  <si>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</si>
  <si>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</si>
  <si>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</si>
  <si>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</si>
  <si>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</si>
  <si>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</si>
  <si>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</si>
  <si>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</si>
  <si>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</si>
  <si>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</si>
  <si>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</si>
  <si>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</si>
  <si>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</si>
  <si>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</si>
  <si>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</si>
  <si>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</si>
  <si>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</si>
  <si>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</si>
  <si>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</si>
  <si>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</si>
  <si>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</si>
  <si>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</si>
  <si>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</si>
  <si>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</si>
  <si>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</si>
  <si>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</si>
  <si>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</si>
  <si>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</si>
  <si>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</si>
  <si>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</si>
  <si>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</si>
  <si>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</si>
  <si>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</si>
  <si>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</si>
  <si>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</si>
  <si>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</si>
  <si>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</si>
  <si>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</si>
  <si>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</si>
  <si>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</si>
  <si>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</si>
  <si>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</si>
  <si>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</si>
  <si>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</si>
  <si>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</si>
  <si>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</si>
  <si>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</si>
  <si>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</si>
  <si>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</si>
  <si>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</si>
  <si>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</si>
  <si>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</si>
  <si>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</si>
  <si>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</si>
  <si>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</si>
  <si>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</si>
  <si>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</si>
  <si>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</si>
  <si>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</si>
  <si>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</si>
  <si>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</si>
  <si>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</si>
  <si>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</si>
  <si>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</si>
  <si>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</si>
  <si>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</si>
  <si>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</si>
  <si>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</si>
  <si>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</si>
  <si>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</si>
  <si>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</si>
  <si>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</si>
  <si>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</si>
  <si>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</si>
  <si>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</si>
  <si>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</si>
  <si>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</si>
  <si>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</si>
  <si>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</si>
  <si>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</si>
  <si>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</si>
  <si>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</si>
  <si>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</si>
  <si>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</si>
  <si>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</si>
  <si>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</si>
  <si>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</si>
  <si>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</si>
  <si>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</si>
  <si>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</si>
  <si>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</si>
  <si>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</si>
  <si>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</si>
  <si>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</si>
  <si>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</si>
  <si>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</si>
  <si>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</si>
  <si>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</si>
  <si>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</si>
  <si>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</si>
  <si>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</si>
  <si>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</si>
  <si>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</si>
  <si>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</si>
  <si>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</si>
  <si>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</si>
  <si>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</si>
  <si>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</si>
  <si>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</si>
  <si>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</si>
  <si>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</si>
  <si>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</si>
  <si>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</si>
  <si>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</si>
  <si>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</si>
  <si>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</si>
  <si>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</si>
  <si>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</si>
  <si>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</si>
  <si>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</si>
  <si>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</si>
  <si>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</si>
  <si>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</si>
  <si>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</si>
  <si>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</si>
  <si>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</si>
  <si>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</si>
  <si>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</si>
  <si>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</si>
  <si>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</si>
  <si>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</si>
  <si>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</si>
  <si>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</si>
  <si>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</si>
  <si>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</si>
  <si>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</si>
  <si>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</si>
  <si>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</si>
  <si>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</si>
  <si>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</si>
  <si>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</si>
  <si>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</si>
  <si>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</si>
  <si>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</si>
  <si>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</si>
  <si>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</si>
  <si>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</si>
  <si>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</si>
  <si>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</si>
  <si>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</si>
  <si>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</si>
  <si>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</si>
  <si>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</si>
  <si>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</si>
  <si>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</si>
  <si>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</si>
  <si>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</si>
  <si>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</si>
  <si>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</si>
  <si>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</si>
  <si>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</si>
  <si>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</si>
  <si>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</si>
  <si>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</si>
  <si>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</si>
  <si>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</si>
  <si>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</si>
  <si>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</si>
  <si>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</si>
  <si>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</si>
  <si>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</si>
  <si>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</si>
  <si>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</si>
  <si>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</si>
  <si>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</si>
  <si>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</si>
  <si>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</si>
  <si>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</si>
  <si>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</si>
  <si>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</si>
  <si>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</si>
  <si>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</si>
  <si>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</si>
  <si>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</si>
  <si>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</si>
  <si>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</si>
  <si>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</si>
  <si>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</si>
  <si>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</si>
  <si>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</si>
  <si>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</si>
  <si>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</si>
  <si>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</si>
  <si>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</si>
  <si>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</si>
  <si>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</si>
  <si>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</si>
  <si>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</si>
  <si>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</si>
  <si>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</si>
  <si>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</si>
  <si>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</si>
  <si>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</si>
  <si>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</si>
  <si>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</si>
  <si>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</si>
  <si>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</si>
  <si>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</si>
  <si>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</si>
  <si>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</si>
  <si>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</si>
  <si>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</si>
  <si>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</si>
  <si>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</si>
  <si>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</si>
  <si>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</si>
  <si>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</si>
  <si>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</si>
  <si>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</si>
  <si>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</si>
  <si>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</si>
  <si>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</si>
  <si>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</si>
  <si>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</si>
  <si>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</si>
  <si>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</si>
  <si>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</si>
  <si>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</si>
  <si>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</si>
  <si>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</si>
  <si>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</si>
  <si>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</si>
  <si>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</si>
  <si>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</si>
  <si>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</si>
  <si>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</si>
  <si>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</si>
  <si>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</si>
  <si>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</si>
  <si>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</si>
  <si>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</si>
  <si>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</si>
  <si>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</si>
  <si>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</si>
  <si>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</si>
  <si>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</si>
  <si>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</si>
  <si>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</si>
  <si>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</si>
  <si>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</si>
  <si>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</si>
  <si>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</si>
  <si>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</si>
  <si>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</si>
  <si>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</si>
  <si>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</si>
  <si>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</si>
  <si>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</si>
  <si>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</si>
  <si>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</si>
  <si>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</si>
  <si>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</si>
  <si>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</si>
  <si>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</si>
  <si>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</si>
  <si>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</si>
  <si>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</si>
  <si>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</si>
  <si>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</si>
  <si>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</si>
  <si>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</si>
  <si>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</si>
  <si>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</si>
  <si>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</si>
  <si>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</si>
  <si>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</si>
  <si>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</si>
  <si>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</si>
  <si>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</si>
  <si>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</si>
  <si>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</si>
  <si>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</si>
  <si>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</si>
  <si>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</si>
  <si>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</si>
  <si>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</si>
  <si>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</si>
  <si>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</si>
  <si>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</si>
  <si>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</si>
  <si>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</si>
  <si>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</si>
  <si>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</si>
  <si>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</si>
  <si>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</si>
  <si>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</si>
  <si>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</si>
  <si>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</si>
  <si>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</si>
  <si>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</si>
  <si>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</si>
  <si>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</si>
  <si>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</si>
  <si>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</si>
  <si>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</si>
  <si>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</si>
  <si>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</si>
  <si>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</si>
  <si>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</si>
  <si>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</si>
  <si>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</si>
  <si>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</si>
  <si>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</si>
  <si>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</si>
  <si>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</si>
  <si>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</si>
  <si>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</si>
  <si>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</si>
  <si>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</si>
  <si>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</si>
  <si>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</si>
  <si>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</si>
  <si>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</si>
  <si>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</si>
  <si>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</si>
  <si>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</si>
  <si>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</si>
  <si>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</si>
  <si>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</si>
  <si>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</si>
  <si>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</si>
  <si>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</si>
  <si>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</si>
  <si>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</si>
  <si>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</si>
  <si>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</si>
  <si>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</si>
  <si>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</si>
  <si>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</si>
  <si>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</si>
  <si>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</si>
  <si>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</si>
  <si>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</si>
  <si>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</si>
  <si>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</si>
  <si>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</si>
  <si>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</si>
  <si>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</si>
  <si>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</si>
  <si>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</si>
  <si>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</si>
  <si>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</si>
  <si>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</si>
  <si>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</si>
  <si>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</si>
  <si>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</si>
  <si>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</si>
  <si>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</si>
  <si>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</si>
  <si>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</si>
  <si>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</si>
  <si>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</si>
  <si>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</si>
  <si>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</si>
  <si>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</si>
  <si>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</si>
  <si>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</si>
  <si>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</si>
  <si>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</si>
  <si>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</si>
  <si>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</si>
  <si>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</si>
  <si>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</si>
  <si>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</si>
  <si>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</si>
  <si>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</si>
  <si>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</si>
  <si>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</si>
  <si>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</si>
  <si>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</si>
  <si>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</si>
  <si>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</si>
  <si>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</si>
  <si>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</si>
  <si>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</si>
  <si>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</si>
  <si>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</si>
  <si>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</si>
  <si>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</si>
  <si>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</si>
  <si>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</si>
  <si>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</si>
  <si>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</si>
  <si>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</si>
  <si>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</si>
  <si>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</si>
  <si>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</si>
  <si>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</si>
  <si>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</si>
  <si>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</si>
  <si>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</si>
  <si>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</si>
  <si>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</si>
  <si>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</si>
  <si>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</si>
  <si>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</si>
  <si>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</si>
  <si>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</si>
  <si>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</si>
  <si>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</si>
  <si>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</si>
  <si>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</si>
  <si>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</si>
  <si>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</si>
  <si>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</si>
  <si>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</si>
  <si>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</si>
  <si>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</si>
  <si>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</si>
  <si>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</si>
  <si>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</si>
  <si>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</si>
  <si>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</si>
  <si>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</si>
  <si>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</si>
  <si>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</si>
  <si>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</si>
  <si>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</si>
  <si>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</si>
  <si>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</si>
  <si>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</si>
  <si>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</si>
  <si>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</si>
  <si>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</si>
  <si>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</si>
  <si>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</si>
  <si>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</si>
  <si>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</si>
  <si>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</si>
  <si>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</si>
  <si>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</si>
  <si>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</si>
  <si>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</si>
  <si>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</si>
  <si>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</si>
  <si>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</si>
  <si>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</si>
  <si>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</si>
  <si>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</si>
  <si>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</si>
  <si>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</si>
  <si>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</si>
  <si>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</si>
  <si>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</si>
  <si>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</si>
  <si>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</si>
  <si>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</si>
  <si>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</si>
  <si>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</si>
  <si>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</si>
  <si>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</si>
  <si>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</si>
  <si>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</si>
  <si>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</si>
  <si>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</si>
  <si>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</si>
  <si>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</si>
  <si>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</si>
  <si>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</si>
  <si>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</si>
  <si>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</si>
  <si>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</si>
  <si>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</si>
  <si>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</si>
  <si>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</si>
  <si>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</si>
  <si>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</si>
  <si>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</si>
  <si>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</si>
  <si>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</si>
  <si>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</si>
  <si>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</si>
  <si>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</si>
  <si>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</si>
  <si>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</si>
  <si>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</si>
  <si>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</si>
  <si>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</si>
  <si>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</si>
  <si>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</si>
  <si>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</si>
  <si>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</si>
  <si>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</si>
  <si>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</si>
  <si>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</si>
  <si>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</si>
  <si>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</si>
  <si>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</si>
  <si>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</si>
  <si>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</si>
  <si>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</si>
  <si>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</si>
  <si>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</si>
  <si>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</si>
  <si>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</si>
  <si>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</si>
  <si>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</si>
  <si>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</si>
  <si>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</si>
  <si>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</si>
  <si>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</si>
  <si>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</si>
  <si>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</si>
  <si>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</si>
  <si>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</si>
  <si>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</si>
  <si>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</si>
  <si>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</si>
  <si>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</si>
  <si>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</si>
  <si>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</si>
  <si>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</si>
  <si>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</si>
  <si>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</si>
  <si>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</si>
  <si>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</si>
  <si>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</si>
  <si>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</si>
  <si>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</si>
  <si>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</si>
  <si>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</si>
  <si>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</si>
  <si>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</si>
  <si>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</si>
  <si>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</si>
  <si>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</si>
  <si>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</si>
  <si>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</si>
  <si>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</si>
  <si>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</si>
  <si>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</si>
  <si>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</si>
  <si>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</si>
  <si>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</si>
  <si>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</si>
  <si>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</si>
  <si>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</si>
  <si>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</si>
  <si>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</si>
  <si>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</si>
  <si>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</si>
  <si>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</si>
  <si>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</si>
  <si>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</si>
  <si>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</si>
  <si>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</si>
  <si>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</si>
  <si>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</si>
  <si>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</si>
  <si>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</si>
  <si>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</si>
  <si>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</si>
  <si>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</si>
  <si>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</si>
  <si>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</si>
  <si>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</si>
  <si>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</si>
  <si>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</si>
  <si>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</si>
  <si>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</si>
  <si>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</si>
  <si>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</si>
  <si>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</si>
  <si>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</si>
  <si>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</si>
  <si>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</si>
  <si>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</si>
  <si>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</si>
  <si>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</si>
  <si>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</si>
  <si>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</si>
  <si>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</si>
  <si>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</si>
  <si>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</si>
  <si>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</si>
  <si>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</si>
  <si>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</si>
  <si>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</si>
  <si>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</si>
  <si>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</si>
  <si>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</si>
  <si>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</si>
  <si>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</si>
  <si>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</si>
  <si>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</si>
  <si>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</si>
  <si>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</si>
  <si>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</si>
  <si>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</si>
  <si>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</si>
  <si>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</si>
  <si>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</si>
  <si>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</si>
  <si>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</si>
  <si>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</si>
  <si>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</si>
  <si>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</si>
  <si>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</si>
  <si>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</si>
  <si>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</si>
  <si>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</si>
  <si>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</si>
  <si>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</si>
  <si>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</si>
  <si>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</si>
  <si>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</si>
  <si>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</si>
  <si>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</si>
  <si>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</si>
  <si>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</si>
  <si>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</si>
  <si>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</si>
  <si>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</si>
  <si>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</si>
  <si>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</si>
  <si>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</si>
  <si>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</si>
  <si>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</si>
  <si>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</si>
  <si>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</si>
  <si>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</si>
  <si>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</si>
  <si>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</si>
  <si>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</si>
  <si>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</si>
  <si>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</si>
  <si>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</si>
  <si>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</si>
  <si>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</si>
  <si>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</si>
  <si>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</si>
  <si>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</si>
  <si>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</si>
  <si>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</si>
  <si>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</si>
  <si>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</si>
  <si>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</si>
  <si>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</si>
  <si>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</si>
  <si>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</si>
  <si>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</si>
  <si>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</si>
  <si>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</si>
  <si>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</si>
  <si>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</si>
  <si>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</si>
  <si>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</si>
  <si>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</si>
  <si>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</si>
  <si>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</si>
  <si>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</si>
  <si>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</si>
  <si>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</si>
  <si>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</si>
  <si>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</si>
  <si>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</si>
  <si>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</si>
  <si>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</si>
  <si>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</si>
  <si>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</si>
  <si>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</si>
  <si>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</si>
  <si>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</si>
  <si>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</si>
  <si>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</si>
  <si>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</si>
  <si>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</si>
  <si>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</si>
  <si>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</si>
  <si>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</si>
  <si>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</si>
  <si>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</si>
  <si>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</si>
  <si>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</si>
  <si>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</si>
  <si>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</si>
  <si>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</si>
  <si>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</si>
  <si>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</si>
  <si>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</si>
  <si>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</si>
  <si>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</si>
  <si>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</si>
  <si>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</si>
  <si>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</si>
  <si>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</si>
  <si>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</si>
  <si>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</si>
  <si>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</si>
  <si>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</si>
  <si>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</si>
  <si>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</si>
  <si>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</si>
  <si>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</si>
  <si>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</si>
  <si>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</si>
  <si>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</si>
  <si>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</si>
  <si>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</si>
  <si>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</si>
  <si>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</si>
  <si>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</si>
  <si>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</si>
  <si>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</si>
  <si>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</si>
  <si>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</si>
  <si>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</si>
  <si>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</si>
  <si>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</si>
  <si>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</si>
  <si>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</si>
  <si>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</si>
  <si>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</si>
  <si>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</si>
  <si>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</si>
  <si>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</si>
  <si>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</si>
  <si>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</si>
  <si>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</si>
  <si>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</si>
  <si>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</si>
  <si>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</si>
  <si>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</si>
  <si>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</si>
  <si>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</si>
  <si>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</si>
  <si>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</si>
  <si>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</si>
  <si>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</si>
  <si>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</si>
  <si>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</si>
  <si>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</si>
  <si>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</si>
  <si>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</si>
  <si>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</si>
  <si>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</si>
  <si>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</si>
  <si>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</si>
  <si>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</si>
  <si>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</si>
  <si>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</si>
  <si>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</si>
  <si>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</si>
  <si>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</si>
  <si>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</si>
  <si>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</si>
  <si>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</si>
  <si>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</si>
  <si>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</si>
  <si>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</si>
  <si>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</si>
  <si>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</si>
  <si>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</si>
  <si>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</si>
  <si>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</si>
  <si>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</si>
  <si>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</si>
  <si>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</si>
  <si>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</si>
  <si>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</si>
  <si>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</si>
  <si>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</si>
  <si>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</si>
  <si>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</si>
  <si>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</si>
  <si>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</si>
  <si>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</si>
  <si>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</si>
  <si>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</si>
  <si>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</si>
  <si>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</si>
  <si>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</si>
  <si>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</si>
  <si>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</si>
  <si>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</si>
  <si>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</si>
  <si>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</si>
  <si>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</si>
  <si>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</si>
  <si>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</si>
  <si>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</si>
  <si>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</si>
  <si>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</si>
  <si>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</si>
  <si>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</si>
  <si>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</si>
  <si>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</si>
  <si>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</si>
  <si>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</si>
  <si>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</si>
  <si>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</si>
  <si>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</si>
  <si>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</si>
  <si>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</si>
  <si>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</si>
  <si>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</si>
  <si>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</si>
  <si>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</si>
  <si>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</si>
  <si>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</si>
  <si>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</si>
  <si>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</si>
  <si>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</si>
  <si>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</si>
  <si>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</si>
  <si>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</si>
  <si>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</si>
  <si>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</si>
  <si>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</si>
  <si>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</si>
  <si>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</si>
  <si>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</si>
  <si>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</si>
  <si>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</si>
  <si>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</si>
  <si>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</si>
  <si>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</si>
  <si>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</si>
  <si>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</si>
  <si>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</si>
  <si>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</si>
  <si>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</si>
  <si>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</si>
  <si>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</si>
  <si>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</si>
  <si>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</si>
  <si>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</si>
  <si>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</si>
  <si>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</si>
  <si>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</si>
  <si>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</si>
  <si>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</si>
  <si>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</si>
  <si>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</si>
  <si>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</si>
  <si>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</si>
  <si>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</si>
  <si>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</si>
  <si>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</si>
  <si>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</si>
  <si>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</si>
  <si>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</si>
  <si>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</si>
  <si>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</si>
  <si>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</si>
  <si>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</si>
  <si>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</si>
  <si>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</si>
  <si>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</si>
  <si>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</si>
  <si>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</si>
  <si>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</si>
  <si>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</si>
  <si>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</si>
  <si>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</si>
  <si>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</si>
  <si>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</si>
  <si>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</si>
  <si>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</si>
  <si>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</si>
  <si>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</si>
  <si>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</si>
  <si>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</si>
  <si>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</si>
  <si>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</si>
  <si>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</si>
  <si>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</si>
  <si>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</si>
  <si>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</si>
  <si>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</si>
  <si>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</si>
  <si>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</si>
  <si>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</si>
  <si>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</si>
  <si>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</si>
  <si>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</si>
  <si>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</si>
  <si>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</si>
  <si>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</si>
  <si>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</si>
  <si>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</si>
  <si>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</si>
  <si>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</si>
  <si>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</si>
  <si>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</si>
  <si>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</si>
  <si>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</si>
  <si>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</si>
  <si>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</si>
  <si>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</si>
  <si>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</si>
  <si>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</si>
  <si>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</si>
  <si>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</si>
  <si>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</si>
  <si>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</si>
  <si>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</si>
  <si>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</si>
  <si>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</si>
  <si>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</si>
  <si>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</si>
  <si>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</si>
  <si>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</si>
  <si>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</si>
  <si>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</si>
  <si>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</si>
  <si>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</si>
  <si>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</si>
  <si>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</si>
  <si>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</si>
  <si>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</si>
  <si>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</si>
  <si>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</si>
  <si>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</si>
  <si>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</si>
  <si>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</si>
  <si>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</si>
  <si>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</si>
  <si>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</si>
  <si>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</si>
  <si>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</si>
  <si>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</si>
  <si>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</si>
  <si>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</si>
  <si>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</si>
  <si>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</si>
  <si>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</si>
  <si>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</si>
  <si>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</si>
  <si>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</si>
  <si>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</si>
  <si>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</si>
  <si>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</si>
  <si>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</si>
  <si>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</si>
  <si>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</si>
  <si>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</si>
  <si>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</si>
  <si>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</si>
  <si>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</si>
  <si>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</si>
  <si>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</si>
  <si>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</si>
  <si>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</si>
  <si>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</si>
  <si>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</si>
  <si>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</si>
  <si>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</si>
  <si>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</si>
  <si>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</si>
  <si>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</si>
  <si>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</si>
  <si>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</si>
  <si>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</si>
  <si>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</si>
  <si>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</si>
  <si>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</si>
  <si>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</si>
  <si>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</si>
  <si>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</si>
  <si>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</si>
  <si>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</si>
  <si>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</si>
  <si>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</si>
  <si>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</si>
  <si>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</si>
  <si>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</si>
  <si>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</si>
  <si>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</si>
  <si>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</si>
  <si>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</si>
  <si>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</si>
  <si>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</si>
  <si>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</si>
  <si>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</si>
  <si>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</si>
  <si>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</si>
  <si>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</si>
  <si>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</si>
  <si>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</si>
  <si>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</si>
  <si>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</si>
  <si>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</si>
  <si>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</si>
  <si>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</si>
  <si>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</si>
  <si>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</si>
  <si>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</si>
  <si>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</si>
  <si>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</si>
  <si>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</si>
  <si>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</si>
  <si>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</si>
  <si>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</si>
  <si>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</si>
  <si>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</si>
  <si>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</si>
  <si>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</si>
  <si>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</si>
  <si>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</si>
  <si>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</si>
  <si>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</si>
  <si>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</si>
  <si>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</si>
  <si>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</si>
  <si>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</si>
  <si>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</si>
  <si>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</si>
  <si>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</si>
  <si>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</si>
  <si>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</si>
  <si>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</si>
  <si>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</si>
  <si>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</si>
  <si>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</si>
  <si>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</si>
  <si>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</si>
  <si>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</si>
  <si>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</si>
  <si>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</si>
  <si>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</si>
  <si>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</si>
  <si>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</si>
  <si>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</si>
  <si>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</si>
  <si>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</si>
  <si>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</si>
  <si>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</si>
  <si>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</si>
  <si>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</si>
  <si>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</si>
  <si>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</si>
  <si>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</si>
  <si>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</si>
  <si>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</si>
  <si>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</si>
  <si>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</si>
  <si>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</si>
  <si>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</si>
  <si>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</si>
  <si>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</si>
  <si>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</si>
  <si>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</si>
  <si>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</si>
  <si>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</si>
  <si>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</si>
  <si>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</si>
  <si>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</si>
  <si>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</si>
  <si>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</si>
  <si>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</si>
  <si>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</si>
  <si>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</si>
  <si>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</si>
  <si>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</si>
  <si>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</si>
  <si>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</si>
  <si>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</si>
  <si>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</si>
  <si>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</si>
  <si>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</si>
  <si>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</si>
  <si>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</si>
  <si>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</si>
  <si>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</si>
  <si>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</si>
  <si>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</si>
  <si>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</si>
  <si>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</si>
  <si>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</si>
  <si>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</si>
  <si>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</si>
  <si>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</si>
  <si>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</si>
  <si>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</si>
  <si>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</si>
  <si>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</si>
  <si>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</si>
  <si>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</si>
  <si>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</si>
  <si>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</si>
  <si>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</si>
  <si>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</si>
  <si>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</si>
  <si>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</si>
  <si>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</si>
  <si>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</si>
  <si>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</si>
  <si>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</si>
  <si>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</si>
  <si>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</si>
  <si>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</si>
  <si>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</si>
  <si>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</si>
  <si>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</si>
  <si>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</si>
  <si>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</si>
  <si>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</si>
  <si>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</si>
  <si>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</si>
  <si>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</si>
  <si>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</si>
  <si>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</si>
  <si>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</si>
  <si>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</si>
  <si>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</si>
  <si>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</si>
  <si>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</si>
  <si>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</si>
  <si>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</si>
  <si>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</si>
  <si>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</si>
  <si>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</si>
  <si>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</si>
  <si>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</si>
  <si>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</si>
  <si>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</si>
  <si>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</si>
  <si>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</si>
  <si>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</si>
  <si>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</si>
  <si>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</si>
  <si>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</si>
  <si>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</si>
  <si>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</si>
  <si>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</si>
  <si>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All</t>
  </si>
  <si>
    <t>Row Labels</t>
  </si>
  <si>
    <t>Grand Total</t>
  </si>
  <si>
    <t>Column Labels</t>
  </si>
  <si>
    <t>Count of state</t>
  </si>
  <si>
    <t>category and sub-category</t>
  </si>
  <si>
    <t>percent funded</t>
  </si>
  <si>
    <t>average donation</t>
  </si>
  <si>
    <t>category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</si>
  <si>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</si>
  <si>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</si>
  <si>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</si>
  <si>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</si>
  <si>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</si>
  <si>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</si>
  <si>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</si>
  <si>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</si>
  <si>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</si>
  <si>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</si>
  <si>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</si>
  <si>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</si>
  <si>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</si>
  <si>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</si>
  <si>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</si>
  <si>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</si>
  <si>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</si>
  <si>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</si>
  <si>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</si>
  <si>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</si>
  <si>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</si>
  <si>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</si>
  <si>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</si>
  <si>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</si>
  <si>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</si>
  <si>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</si>
  <si>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</si>
  <si>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</si>
  <si>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</si>
  <si>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</si>
  <si>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</si>
  <si>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</si>
  <si>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</si>
  <si>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</si>
  <si>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</si>
  <si>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</si>
  <si>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</si>
  <si>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</si>
  <si>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</si>
  <si>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</si>
  <si>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</si>
  <si>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</si>
  <si>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</si>
  <si>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</si>
  <si>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</si>
  <si>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</si>
  <si>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</si>
  <si>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</si>
  <si>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</si>
  <si>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</si>
  <si>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</si>
  <si>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</si>
  <si>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</si>
  <si>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</si>
  <si>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</si>
  <si>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</si>
  <si>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</si>
  <si>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</si>
  <si>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</si>
  <si>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</si>
  <si>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</si>
  <si>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</si>
  <si>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</si>
  <si>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</si>
  <si>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</si>
  <si>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</si>
  <si>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</si>
  <si>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</si>
  <si>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</si>
  <si>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</si>
  <si>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</si>
  <si>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</si>
  <si>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</si>
  <si>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</si>
  <si>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</si>
  <si>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</si>
  <si>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</si>
  <si>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</si>
  <si>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</si>
  <si>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</si>
  <si>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Mode</t>
  </si>
  <si>
    <t>Standard Deviation</t>
  </si>
  <si>
    <t>Minimum</t>
  </si>
  <si>
    <t>Maximum</t>
  </si>
  <si>
    <t>Summary Statistics for Backers</t>
  </si>
  <si>
    <t>Total</t>
  </si>
  <si>
    <t>Variance</t>
  </si>
  <si>
    <t>Successful Campaigns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</si>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</sst>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0" formatCode="General"/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rgb="FFFF9999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rgb="FFFF9999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0000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Reyes.xlsx]Category Breakdown!PivotTable1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Breakdown'!$B$3:$B$4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0-4128-9161-36D5C84DF42C}"/>
            </c:ext>
          </c:extLst>
        </c:ser>
        <c:ser>
          <c:idx val="1"/>
          <c:order val="1"/>
          <c:tx>
            <c:strRef>
              <c:f>'Category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0-4128-9161-36D5C84DF42C}"/>
            </c:ext>
          </c:extLst>
        </c:ser>
        <c:ser>
          <c:idx val="2"/>
          <c:order val="2"/>
          <c:tx>
            <c:strRef>
              <c:f>'Category Breakdown'!$D$3:$D$4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0-4128-9161-36D5C84DF42C}"/>
            </c:ext>
          </c:extLst>
        </c:ser>
        <c:ser>
          <c:idx val="3"/>
          <c:order val="3"/>
          <c:tx>
            <c:strRef>
              <c:f>'Category Breakdown'!$E$3:$E$4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0-4128-9161-36D5C84DF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1812591"/>
        <c:axId val="1191813007"/>
      </c:barChart>
      <c:catAx>
        <c:axId val="1191812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813007"/>
        <c:crosses val="autoZero"/>
        <c:auto val="1"/>
        <c:lblAlgn val="ctr"/>
        <c:lblOffset val="100"/>
        <c:noMultiLvlLbl val="0"/>
      </c:catAx>
      <c:valAx>
        <c:axId val="1191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81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Reyes.xlsx]Sub-Category Breakdown!PivotTable11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4-4032-A262-64EDC746B804}"/>
            </c:ext>
          </c:extLst>
        </c:ser>
        <c:ser>
          <c:idx val="1"/>
          <c:order val="1"/>
          <c:tx>
            <c:strRef>
              <c:f>'Sub-Category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4-4032-A262-64EDC746B804}"/>
            </c:ext>
          </c:extLst>
        </c:ser>
        <c:ser>
          <c:idx val="2"/>
          <c:order val="2"/>
          <c:tx>
            <c:strRef>
              <c:f>'Sub-Category Breakdown'!$D$4:$D$5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4-4032-A262-64EDC746B804}"/>
            </c:ext>
          </c:extLst>
        </c:ser>
        <c:ser>
          <c:idx val="3"/>
          <c:order val="3"/>
          <c:tx>
            <c:strRef>
              <c:f>'Sub-Category Breakdown'!$E$4:$E$5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24-4032-A262-64EDC746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740255"/>
        <c:axId val="1347740671"/>
      </c:barChart>
      <c:catAx>
        <c:axId val="134774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40671"/>
        <c:crosses val="autoZero"/>
        <c:auto val="1"/>
        <c:lblAlgn val="ctr"/>
        <c:lblOffset val="100"/>
        <c:noMultiLvlLbl val="0"/>
      </c:catAx>
      <c:valAx>
        <c:axId val="13477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Reyes.xlsx]Monthly Breakdown!PivotTable13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7-46BA-92E3-0F727E27B3E5}"/>
            </c:ext>
          </c:extLst>
        </c:ser>
        <c:ser>
          <c:idx val="1"/>
          <c:order val="1"/>
          <c:tx>
            <c:strRef>
              <c:f>'Monthly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7-46BA-92E3-0F727E27B3E5}"/>
            </c:ext>
          </c:extLst>
        </c:ser>
        <c:ser>
          <c:idx val="2"/>
          <c:order val="2"/>
          <c:tx>
            <c:strRef>
              <c:f>'Monthly Breakdown'!$D$4:$D$5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7-46BA-92E3-0F727E27B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625055"/>
        <c:axId val="1390634623"/>
      </c:lineChart>
      <c:catAx>
        <c:axId val="139062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34623"/>
        <c:crosses val="autoZero"/>
        <c:auto val="1"/>
        <c:lblAlgn val="ctr"/>
        <c:lblOffset val="100"/>
        <c:noMultiLvlLbl val="0"/>
      </c:catAx>
      <c:valAx>
        <c:axId val="139063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2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D-46C6-80F3-CE7A8C898DA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D-46C6-80F3-CE7A8C898DA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CD-46C6-80F3-CE7A8C898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645023"/>
        <c:axId val="1390645439"/>
      </c:lineChart>
      <c:catAx>
        <c:axId val="13906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45439"/>
        <c:crosses val="autoZero"/>
        <c:auto val="1"/>
        <c:lblAlgn val="ctr"/>
        <c:lblOffset val="100"/>
        <c:noMultiLvlLbl val="0"/>
      </c:catAx>
      <c:valAx>
        <c:axId val="13906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0</xdr:rowOff>
    </xdr:from>
    <xdr:to>
      <xdr:col>17</xdr:col>
      <xdr:colOff>187325</xdr:colOff>
      <xdr:row>20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09D80-67C1-4BD3-A980-B259D385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190499</xdr:rowOff>
    </xdr:from>
    <xdr:to>
      <xdr:col>19</xdr:col>
      <xdr:colOff>609599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5B3C3-DD48-4C38-8EB2-C9FEC1136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38100</xdr:rowOff>
    </xdr:from>
    <xdr:to>
      <xdr:col>16</xdr:col>
      <xdr:colOff>352424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31E68-6FF5-48D3-AC54-84263D56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10</xdr:col>
      <xdr:colOff>28575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99D3E-4AC5-484E-8D66-439C93B6B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7057523148" backgroundQuery="1" createdVersion="7" refreshedVersion="7" minRefreshableVersion="3" recordCount="0" supportSubquery="1" supportAdvancedDrill="1" xr:uid="{FC030FE3-9C1A-4DF8-AC84-355B81D05CE8}">
  <cacheSource type="external" connectionId="1"/>
  <cacheFields count="4">
    <cacheField name="[Range].[country].[country]" caption="country" numFmtId="0" hierarchy="6" level="1">
      <sharedItems containsSemiMixedTypes="0" containsNonDate="0" containsString="0"/>
    </cacheField>
    <cacheField name="[Range].[Catergory].[Catergory]" caption="Cater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45" level="32767"/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7944212961" backgroundQuery="1" createdVersion="7" refreshedVersion="7" minRefreshableVersion="3" recordCount="0" supportSubquery="1" supportAdvancedDrill="1" xr:uid="{9900528E-527C-418F-ACE5-160D449900B9}">
  <cacheSource type="external" connectionId="1"/>
  <cacheFields count="5">
    <cacheField name="[Range 1].[country].[country]" caption="country" numFmtId="0" hierarchy="24" level="1">
      <sharedItems containsSemiMixedTypes="0" containsNonDate="0" containsString="0"/>
    </cacheField>
    <cacheField name="[Range 1].[category].[category]" caption="category" numFmtId="0" hierarchy="34" level="1">
      <sharedItems containsSemiMixedTypes="0" containsNonDate="0" containsString="0"/>
    </cacheField>
    <cacheField name="[Range 1].[sub-category].[sub-category]" caption="sub-category" numFmtId="0" hierarchy="35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 1].[state].[state]" caption="state" numFmtId="0" hierarchy="23" level="1">
      <sharedItems count="4">
        <s v="canceled"/>
        <s v="failed"/>
        <s v="live"/>
        <s v="successful"/>
      </sharedItems>
    </cacheField>
    <cacheField name="[Measures].[Count of state 2]" caption="Count of state 2" numFmtId="0" hierarchy="46" level="32767"/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9796990741" backgroundQuery="1" createdVersion="7" refreshedVersion="7" minRefreshableVersion="3" recordCount="0" supportSubquery="1" supportAdvancedDrill="1" xr:uid="{77FD1E3E-CC5D-4CB6-8CCF-2FA925F81BAE}">
  <cacheSource type="external" connectionId="1"/>
  <cacheFields count="5">
    <cacheField name="[Range 1].[category].[category]" caption="category" numFmtId="0" hierarchy="34" level="1">
      <sharedItems containsSemiMixedTypes="0" containsNonDate="0" containsString="0"/>
    </cacheField>
    <cacheField name="[Range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state].[state]" caption="state" numFmtId="0" hierarchy="23" level="1">
      <sharedItems count="3">
        <s v="canceled"/>
        <s v="failed"/>
        <s v="successful"/>
      </sharedItems>
    </cacheField>
    <cacheField name="[Measures].[Count of state 2]" caption="Count of state 2" numFmtId="0" hierarchy="46" level="32767"/>
    <cacheField name="[Range 1].[date created conversion (Year)].[date created conversion (Year)]" caption="date created conversion (Year)" numFmtId="0" hierarchy="38" level="1">
      <sharedItems containsSemiMixedTypes="0" containsNonDate="0" containsString="0"/>
    </cacheField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2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2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E10F1-7162-449A-B34F-7CD880A46882}" name="PivotTable1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0">
  <location ref="A3:F1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e].[country].[All]" cap="All"/>
  </pageFields>
  <dataFields count="1">
    <dataField name="Count of state" fld="3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56D4A-719A-4278-B076-145089E876A7}" name="PivotTable1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4:F47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0" hier="24" name="[Range 1].[country].[All]" cap="All"/>
    <pageField fld="1" hier="34" name="[Range 1].[category].[All]" cap="All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72124-F408-44E1-8E71-AC0440862945}" name="PivotTable13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3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  <pivotField name="years"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0" hier="34" name="[Range 1].[category].[All]" cap="All"/>
    <pageField fld="4" hier="38" name="[Range 1].[date created conversion (Year)].[All]" cap="All"/>
  </pageFields>
  <dataFields count="1">
    <dataField name="Count of stat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5652E1-1F91-40B7-97FE-EB6D78942BA8}" name="Table1" displayName="Table1" ref="I1:K9" totalsRowShown="0">
  <autoFilter ref="I1:K9" xr:uid="{295652E1-1F91-40B7-97FE-EB6D78942BA8}"/>
  <tableColumns count="3">
    <tableColumn id="1" xr3:uid="{BA090E3D-706D-4942-B8B4-1664A0BFB53E}" name="Summary Statistics for Backers"/>
    <tableColumn id="2" xr3:uid="{BC45E18D-CC58-49A6-B923-B2A67BE3487B}" name="Successful Campaigns"/>
    <tableColumn id="3" xr3:uid="{B8418E0E-1D02-4122-B25B-D5211552BD86}" name="Failed Campaigns" dataDxfId="0">
      <calculatedColumnFormula>SUM(C2:C1531)</calculatedColumnFormula>
    </tableColumn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138" zoomScaleNormal="55" workbookViewId="0">
      <selection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bestFit="1" customWidth="1"/>
    <col min="5" max="5" width="14.33203125" bestFit="1" customWidth="1"/>
    <col min="6" max="6" width="10" bestFit="1" customWidth="1"/>
    <col min="7" max="7" width="12.5" bestFit="1" customWidth="1"/>
    <col min="8" max="8" width="13.33203125" bestFit="1" customWidth="1"/>
    <col min="9" max="9" width="13.5" bestFit="1" customWidth="1"/>
    <col min="10" max="10" width="16.5" bestFit="1" customWidth="1"/>
    <col min="11" max="11" width="14.1640625" bestFit="1" customWidth="1"/>
    <col min="12" max="12" width="18.6640625" bestFit="1" customWidth="1"/>
    <col min="13" max="13" width="13.5" bestFit="1" customWidth="1"/>
    <col min="14" max="14" width="29.83203125" bestFit="1" customWidth="1"/>
    <col min="15" max="15" width="19.6640625" bestFit="1" customWidth="1"/>
    <col min="16" max="16" width="21.5" bestFit="1" customWidth="1"/>
    <col min="17" max="17" width="14.1640625" bestFit="1" customWidth="1"/>
    <col min="18" max="18" width="17.5" bestFit="1" customWidth="1"/>
    <col min="19" max="19" width="26.5" bestFit="1" customWidth="1"/>
    <col min="20" max="20" width="2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8319</v>
      </c>
      <c r="O1" s="1" t="s">
        <v>8320</v>
      </c>
      <c r="P1" s="1" t="s">
        <v>8321</v>
      </c>
      <c r="Q1" s="1" t="s">
        <v>8322</v>
      </c>
      <c r="R1" s="1" t="s">
        <v>8323</v>
      </c>
      <c r="S1" s="1" t="s">
        <v>8365</v>
      </c>
      <c r="T1" s="1" t="s">
        <v>8366</v>
      </c>
      <c r="U1" s="1"/>
    </row>
    <row r="2" spans="1:21" ht="48" x14ac:dyDescent="0.2">
      <c r="A2">
        <v>2734</v>
      </c>
      <c r="B2" s="3" t="s">
        <v>2734</v>
      </c>
      <c r="C2" s="3" t="s">
        <v>6844</v>
      </c>
      <c r="D2" s="6">
        <v>1</v>
      </c>
      <c r="E2" s="6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8294</v>
      </c>
      <c r="O2" s="5">
        <f>$E2/$D2</f>
        <v>22603</v>
      </c>
      <c r="P2" s="6">
        <f>ROUND(E2/L2,2)</f>
        <v>138.66999999999999</v>
      </c>
      <c r="Q2" t="str">
        <f>LEFT($N2,FIND("/",$N2)-1)</f>
        <v>technology</v>
      </c>
      <c r="R2" t="str">
        <f>RIGHT($N2,LEN($N2)-FIND("/",$N2))</f>
        <v>hardware</v>
      </c>
      <c r="S2" s="10">
        <f>((($I2/60)/60)/24)+DATE(1970,1,1)</f>
        <v>42656.915972222225</v>
      </c>
      <c r="T2" s="10">
        <f>((($J2/60)/60)/24)+DATE(1970,1,1)</f>
        <v>42626.668888888889</v>
      </c>
    </row>
    <row r="3" spans="1:21" ht="48" x14ac:dyDescent="0.2">
      <c r="A3">
        <v>2243</v>
      </c>
      <c r="B3" s="3" t="s">
        <v>2244</v>
      </c>
      <c r="C3" s="3" t="s">
        <v>6353</v>
      </c>
      <c r="D3" s="6">
        <v>1</v>
      </c>
      <c r="E3" s="6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8296</v>
      </c>
      <c r="O3" s="5">
        <f>$E3/$D3</f>
        <v>9302.5</v>
      </c>
      <c r="P3" s="6">
        <f>ROUND(E3/L3,2)</f>
        <v>4.57</v>
      </c>
      <c r="Q3" t="str">
        <f>LEFT($N3,FIND("/",$N3)-1)</f>
        <v>games</v>
      </c>
      <c r="R3" t="str">
        <f>RIGHT($N3,LEN($N3)-FIND("/",$N3))</f>
        <v>tabletop games</v>
      </c>
      <c r="S3" s="10">
        <f>((($I3/60)/60)/24)+DATE(1970,1,1)</f>
        <v>42807.125</v>
      </c>
      <c r="T3" s="10">
        <f>((($J3/60)/60)/24)+DATE(1970,1,1)</f>
        <v>42800.751041666663</v>
      </c>
    </row>
    <row r="4" spans="1:21" ht="48" x14ac:dyDescent="0.2">
      <c r="A4">
        <v>1253</v>
      </c>
      <c r="B4" s="3" t="s">
        <v>1254</v>
      </c>
      <c r="C4" s="3" t="s">
        <v>5363</v>
      </c>
      <c r="D4" s="6">
        <v>10</v>
      </c>
      <c r="E4" s="6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8275</v>
      </c>
      <c r="O4" s="5">
        <f>$E4/$D4</f>
        <v>3038.3319999999999</v>
      </c>
      <c r="P4" s="6">
        <f>ROUND(E4/L4,2)</f>
        <v>42.73</v>
      </c>
      <c r="Q4" t="str">
        <f>LEFT($N4,FIND("/",$N4)-1)</f>
        <v>music</v>
      </c>
      <c r="R4" t="str">
        <f>RIGHT($N4,LEN($N4)-FIND("/",$N4))</f>
        <v>rock</v>
      </c>
      <c r="S4" s="10">
        <f>((($I4/60)/60)/24)+DATE(1970,1,1)</f>
        <v>41885.783645833333</v>
      </c>
      <c r="T4" s="10">
        <f>((($J4/60)/60)/24)+DATE(1970,1,1)</f>
        <v>41855.783645833333</v>
      </c>
    </row>
    <row r="5" spans="1:21" ht="48" x14ac:dyDescent="0.2">
      <c r="A5">
        <v>1012</v>
      </c>
      <c r="B5" s="3" t="s">
        <v>1013</v>
      </c>
      <c r="C5" s="3" t="s">
        <v>5122</v>
      </c>
      <c r="D5" s="6">
        <v>5000</v>
      </c>
      <c r="E5" s="6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8272</v>
      </c>
      <c r="O5" s="5">
        <f>$E5/$D5</f>
        <v>215.35021</v>
      </c>
      <c r="P5" s="6">
        <f>ROUND(E5/L5,2)</f>
        <v>1389.36</v>
      </c>
      <c r="Q5" t="str">
        <f>LEFT($N5,FIND("/",$N5)-1)</f>
        <v>technology</v>
      </c>
      <c r="R5" t="str">
        <f>RIGHT($N5,LEN($N5)-FIND("/",$N5))</f>
        <v>wearables</v>
      </c>
      <c r="S5" s="10">
        <f>((($I5/60)/60)/24)+DATE(1970,1,1)</f>
        <v>42759.440416666665</v>
      </c>
      <c r="T5" s="10">
        <f>((($J5/60)/60)/24)+DATE(1970,1,1)</f>
        <v>42714.440416666665</v>
      </c>
    </row>
    <row r="6" spans="1:21" ht="48" x14ac:dyDescent="0.2">
      <c r="A6">
        <v>2014</v>
      </c>
      <c r="B6" s="3" t="s">
        <v>2015</v>
      </c>
      <c r="C6" s="3" t="s">
        <v>6124</v>
      </c>
      <c r="D6" s="6">
        <v>30000</v>
      </c>
      <c r="E6" s="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8294</v>
      </c>
      <c r="O6" s="5">
        <f>$E6/$D6</f>
        <v>78.137822333333332</v>
      </c>
      <c r="P6" s="6">
        <f>ROUND(E6/L6,2)</f>
        <v>88.6</v>
      </c>
      <c r="Q6" t="str">
        <f>LEFT($N6,FIND("/",$N6)-1)</f>
        <v>technology</v>
      </c>
      <c r="R6" t="str">
        <f>RIGHT($N6,LEN($N6)-FIND("/",$N6))</f>
        <v>hardware</v>
      </c>
      <c r="S6" s="10">
        <f>((($I6/60)/60)/24)+DATE(1970,1,1)</f>
        <v>41358.172905092593</v>
      </c>
      <c r="T6" s="10">
        <f>((($J6/60)/60)/24)+DATE(1970,1,1)</f>
        <v>41324.214571759258</v>
      </c>
    </row>
    <row r="7" spans="1:21" ht="48" x14ac:dyDescent="0.2">
      <c r="A7">
        <v>3840</v>
      </c>
      <c r="B7" s="3" t="s">
        <v>3837</v>
      </c>
      <c r="C7" s="3" t="s">
        <v>7949</v>
      </c>
      <c r="D7" s="6">
        <v>1</v>
      </c>
      <c r="E7" s="6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5">
        <f>$E7/$D7</f>
        <v>65</v>
      </c>
      <c r="P7" s="6">
        <f>ROUND(E7/L7,2)</f>
        <v>21.67</v>
      </c>
      <c r="Q7" t="str">
        <f>LEFT($N7,FIND("/",$N7)-1)</f>
        <v>theater</v>
      </c>
      <c r="R7" t="str">
        <f>RIGHT($N7,LEN($N7)-FIND("/",$N7))</f>
        <v>plays</v>
      </c>
      <c r="S7" s="10">
        <f>((($I7/60)/60)/24)+DATE(1970,1,1)</f>
        <v>42457.660057870366</v>
      </c>
      <c r="T7" s="10">
        <f>((($J7/60)/60)/24)+DATE(1970,1,1)</f>
        <v>42432.701724537037</v>
      </c>
    </row>
    <row r="8" spans="1:21" ht="48" x14ac:dyDescent="0.2">
      <c r="A8">
        <v>2611</v>
      </c>
      <c r="B8" s="3" t="s">
        <v>2611</v>
      </c>
      <c r="C8" s="3" t="s">
        <v>6721</v>
      </c>
      <c r="D8" s="6">
        <v>11000</v>
      </c>
      <c r="E8" s="6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5">
        <f>$E8/$D8</f>
        <v>27.906363636363636</v>
      </c>
      <c r="P8" s="6">
        <f>ROUND(E8/L8,2)</f>
        <v>83.8</v>
      </c>
      <c r="Q8" t="str">
        <f>LEFT($N8,FIND("/",$N8)-1)</f>
        <v>technology</v>
      </c>
      <c r="R8" t="str">
        <f>RIGHT($N8,LEN($N8)-FIND("/",$N8))</f>
        <v>space exploration</v>
      </c>
      <c r="S8" s="10">
        <f>((($I8/60)/60)/24)+DATE(1970,1,1)</f>
        <v>42737.957638888889</v>
      </c>
      <c r="T8" s="10">
        <f>((($J8/60)/60)/24)+DATE(1970,1,1)</f>
        <v>42704.335810185185</v>
      </c>
    </row>
    <row r="9" spans="1:21" ht="96" x14ac:dyDescent="0.2">
      <c r="A9">
        <v>78</v>
      </c>
      <c r="B9" s="3" t="s">
        <v>80</v>
      </c>
      <c r="C9" s="3" t="s">
        <v>4189</v>
      </c>
      <c r="D9" s="6">
        <v>50</v>
      </c>
      <c r="E9" s="6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5">
        <f>$E9/$D9</f>
        <v>27.02</v>
      </c>
      <c r="P9" s="6">
        <f>ROUND(E9/L9,2)</f>
        <v>38.6</v>
      </c>
      <c r="Q9" t="str">
        <f>LEFT($N9,FIND("/",$N9)-1)</f>
        <v>film &amp; video</v>
      </c>
      <c r="R9" t="str">
        <f>RIGHT($N9,LEN($N9)-FIND("/",$N9))</f>
        <v>shorts</v>
      </c>
      <c r="S9" s="10">
        <f>((($I9/60)/60)/24)+DATE(1970,1,1)</f>
        <v>42614.730567129634</v>
      </c>
      <c r="T9" s="10">
        <f>((($J9/60)/60)/24)+DATE(1970,1,1)</f>
        <v>42604.730567129634</v>
      </c>
    </row>
    <row r="10" spans="1:21" ht="48" x14ac:dyDescent="0.2">
      <c r="A10">
        <v>2245</v>
      </c>
      <c r="B10" s="3" t="s">
        <v>2246</v>
      </c>
      <c r="C10" s="3" t="s">
        <v>6355</v>
      </c>
      <c r="D10" s="6">
        <v>4000</v>
      </c>
      <c r="E10" s="6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8296</v>
      </c>
      <c r="O10" s="5">
        <f>$E10/$D10</f>
        <v>26.47025</v>
      </c>
      <c r="P10" s="6">
        <f>ROUND(E10/L10,2)</f>
        <v>53.48</v>
      </c>
      <c r="Q10" t="str">
        <f>LEFT($N10,FIND("/",$N10)-1)</f>
        <v>games</v>
      </c>
      <c r="R10" t="str">
        <f>RIGHT($N10,LEN($N10)-FIND("/",$N10))</f>
        <v>tabletop games</v>
      </c>
      <c r="S10" s="10">
        <f>((($I10/60)/60)/24)+DATE(1970,1,1)</f>
        <v>41691.75</v>
      </c>
      <c r="T10" s="10">
        <f>((($J10/60)/60)/24)+DATE(1970,1,1)</f>
        <v>41660.708530092597</v>
      </c>
    </row>
    <row r="11" spans="1:21" ht="48" x14ac:dyDescent="0.2">
      <c r="A11">
        <v>2259</v>
      </c>
      <c r="B11" s="3" t="s">
        <v>2260</v>
      </c>
      <c r="C11" s="3" t="s">
        <v>6369</v>
      </c>
      <c r="D11" s="6">
        <v>1000</v>
      </c>
      <c r="E11" s="6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5">
        <f>$E11/$D11</f>
        <v>18.670999999999999</v>
      </c>
      <c r="P11" s="6">
        <f>ROUND(E11/L11,2)</f>
        <v>90.64</v>
      </c>
      <c r="Q11" t="str">
        <f>LEFT($N11,FIND("/",$N11)-1)</f>
        <v>games</v>
      </c>
      <c r="R11" t="str">
        <f>RIGHT($N11,LEN($N11)-FIND("/",$N11))</f>
        <v>tabletop games</v>
      </c>
      <c r="S11" s="10">
        <f>((($I11/60)/60)/24)+DATE(1970,1,1)</f>
        <v>42712.804814814815</v>
      </c>
      <c r="T11" s="10">
        <f>((($J11/60)/60)/24)+DATE(1970,1,1)</f>
        <v>42702.804814814815</v>
      </c>
    </row>
    <row r="12" spans="1:21" ht="48" x14ac:dyDescent="0.2">
      <c r="A12">
        <v>2185</v>
      </c>
      <c r="B12" s="3" t="s">
        <v>2186</v>
      </c>
      <c r="C12" s="3" t="s">
        <v>6295</v>
      </c>
      <c r="D12" s="6">
        <v>5000</v>
      </c>
      <c r="E12" s="6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5">
        <f>$E12/$D12</f>
        <v>18.569700000000001</v>
      </c>
      <c r="P12" s="6">
        <f>ROUND(E12/L12,2)</f>
        <v>149.03</v>
      </c>
      <c r="Q12" t="str">
        <f>LEFT($N12,FIND("/",$N12)-1)</f>
        <v>games</v>
      </c>
      <c r="R12" t="str">
        <f>RIGHT($N12,LEN($N12)-FIND("/",$N12))</f>
        <v>tabletop games</v>
      </c>
      <c r="S12" s="10">
        <f>((($I12/60)/60)/24)+DATE(1970,1,1)</f>
        <v>41359.349988425929</v>
      </c>
      <c r="T12" s="10">
        <f>((($J12/60)/60)/24)+DATE(1970,1,1)</f>
        <v>41319.349988425929</v>
      </c>
    </row>
    <row r="13" spans="1:21" ht="48" x14ac:dyDescent="0.2">
      <c r="A13">
        <v>2269</v>
      </c>
      <c r="B13" s="3" t="s">
        <v>2270</v>
      </c>
      <c r="C13" s="3" t="s">
        <v>6379</v>
      </c>
      <c r="D13" s="6">
        <v>2500</v>
      </c>
      <c r="E13" s="6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8296</v>
      </c>
      <c r="O13" s="5">
        <f>$E13/$D13</f>
        <v>18.016400000000001</v>
      </c>
      <c r="P13" s="6">
        <f>ROUND(E13/L13,2)</f>
        <v>49.93</v>
      </c>
      <c r="Q13" t="str">
        <f>LEFT($N13,FIND("/",$N13)-1)</f>
        <v>games</v>
      </c>
      <c r="R13" t="str">
        <f>RIGHT($N13,LEN($N13)-FIND("/",$N13))</f>
        <v>tabletop games</v>
      </c>
      <c r="S13" s="10">
        <f>((($I13/60)/60)/24)+DATE(1970,1,1)</f>
        <v>42801.208333333328</v>
      </c>
      <c r="T13" s="10">
        <f>((($J13/60)/60)/24)+DATE(1970,1,1)</f>
        <v>42776.704432870371</v>
      </c>
    </row>
    <row r="14" spans="1:21" ht="48" x14ac:dyDescent="0.2">
      <c r="A14">
        <v>1943</v>
      </c>
      <c r="B14" s="3" t="s">
        <v>1944</v>
      </c>
      <c r="C14" s="3" t="s">
        <v>6053</v>
      </c>
      <c r="D14" s="6">
        <v>10000</v>
      </c>
      <c r="E14" s="6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8294</v>
      </c>
      <c r="O14" s="5">
        <f>$E14/$D14</f>
        <v>17.052499999999998</v>
      </c>
      <c r="P14" s="6">
        <f>ROUND(E14/L14,2)</f>
        <v>68.819999999999993</v>
      </c>
      <c r="Q14" t="str">
        <f>LEFT($N14,FIND("/",$N14)-1)</f>
        <v>technology</v>
      </c>
      <c r="R14" t="str">
        <f>RIGHT($N14,LEN($N14)-FIND("/",$N14))</f>
        <v>hardware</v>
      </c>
      <c r="S14" s="10">
        <f>((($I14/60)/60)/24)+DATE(1970,1,1)</f>
        <v>42593.269861111112</v>
      </c>
      <c r="T14" s="10">
        <f>((($J14/60)/60)/24)+DATE(1970,1,1)</f>
        <v>42548.269861111112</v>
      </c>
    </row>
    <row r="15" spans="1:21" ht="48" x14ac:dyDescent="0.2">
      <c r="A15">
        <v>2075</v>
      </c>
      <c r="B15" s="3" t="s">
        <v>2076</v>
      </c>
      <c r="C15" s="3" t="s">
        <v>6185</v>
      </c>
      <c r="D15" s="6">
        <v>9999</v>
      </c>
      <c r="E15" s="6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8294</v>
      </c>
      <c r="O15" s="5">
        <f>$E15/$D15</f>
        <v>16.783738373837384</v>
      </c>
      <c r="P15" s="6">
        <f>ROUND(E15/L15,2)</f>
        <v>20.47</v>
      </c>
      <c r="Q15" t="str">
        <f>LEFT($N15,FIND("/",$N15)-1)</f>
        <v>technology</v>
      </c>
      <c r="R15" t="str">
        <f>RIGHT($N15,LEN($N15)-FIND("/",$N15))</f>
        <v>hardware</v>
      </c>
      <c r="S15" s="10">
        <f>((($I15/60)/60)/24)+DATE(1970,1,1)</f>
        <v>41480.681574074071</v>
      </c>
      <c r="T15" s="10">
        <f>((($J15/60)/60)/24)+DATE(1970,1,1)</f>
        <v>41450.681574074071</v>
      </c>
    </row>
    <row r="16" spans="1:21" ht="48" x14ac:dyDescent="0.2">
      <c r="A16">
        <v>2721</v>
      </c>
      <c r="B16" s="3" t="s">
        <v>2721</v>
      </c>
      <c r="C16" s="3" t="s">
        <v>6831</v>
      </c>
      <c r="D16" s="6">
        <v>750</v>
      </c>
      <c r="E16" s="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5">
        <f>$E16/$D16</f>
        <v>14.62</v>
      </c>
      <c r="P16" s="6">
        <f>ROUND(E16/L16,2)</f>
        <v>40.76</v>
      </c>
      <c r="Q16" t="str">
        <f>LEFT($N16,FIND("/",$N16)-1)</f>
        <v>technology</v>
      </c>
      <c r="R16" t="str">
        <f>RIGHT($N16,LEN($N16)-FIND("/",$N16))</f>
        <v>hardware</v>
      </c>
      <c r="S16" s="10">
        <f>((($I16/60)/60)/24)+DATE(1970,1,1)</f>
        <v>41523.791666666664</v>
      </c>
      <c r="T16" s="10">
        <f>((($J16/60)/60)/24)+DATE(1970,1,1)</f>
        <v>41493.543958333335</v>
      </c>
    </row>
    <row r="17" spans="1:20" ht="48" x14ac:dyDescent="0.2">
      <c r="A17">
        <v>642</v>
      </c>
      <c r="B17" s="3" t="s">
        <v>643</v>
      </c>
      <c r="C17" s="3" t="s">
        <v>4752</v>
      </c>
      <c r="D17" s="6">
        <v>20000</v>
      </c>
      <c r="E17" s="6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5">
        <f>$E17/$D17</f>
        <v>14.604850000000001</v>
      </c>
      <c r="P17" s="6">
        <f>ROUND(E17/L17,2)</f>
        <v>134.36000000000001</v>
      </c>
      <c r="Q17" t="str">
        <f>LEFT($N17,FIND("/",$N17)-1)</f>
        <v>technology</v>
      </c>
      <c r="R17" t="str">
        <f>RIGHT($N17,LEN($N17)-FIND("/",$N17))</f>
        <v>wearables</v>
      </c>
      <c r="S17" s="10">
        <f>((($I17/60)/60)/24)+DATE(1970,1,1)</f>
        <v>42235.651319444441</v>
      </c>
      <c r="T17" s="10">
        <f>((($J17/60)/60)/24)+DATE(1970,1,1)</f>
        <v>42199.651319444441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 s="6">
        <v>7000</v>
      </c>
      <c r="E18" s="6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8294</v>
      </c>
      <c r="O18" s="5">
        <f>$E18/$D18</f>
        <v>14.355717142857143</v>
      </c>
      <c r="P18" s="6">
        <f>ROUND(E18/L18,2)</f>
        <v>74.11</v>
      </c>
      <c r="Q18" t="str">
        <f>LEFT($N18,FIND("/",$N18)-1)</f>
        <v>technology</v>
      </c>
      <c r="R18" t="str">
        <f>RIGHT($N18,LEN($N18)-FIND("/",$N18))</f>
        <v>hardware</v>
      </c>
      <c r="S18" s="10">
        <f>((($I18/60)/60)/24)+DATE(1970,1,1)</f>
        <v>41356.94630787037</v>
      </c>
      <c r="T18" s="10">
        <f>((($J18/60)/60)/24)+DATE(1970,1,1)</f>
        <v>41326.987974537034</v>
      </c>
    </row>
    <row r="19" spans="1:20" ht="48" x14ac:dyDescent="0.2">
      <c r="A19">
        <v>2624</v>
      </c>
      <c r="B19" s="3" t="s">
        <v>2624</v>
      </c>
      <c r="C19" s="3" t="s">
        <v>6734</v>
      </c>
      <c r="D19" s="6">
        <v>8000</v>
      </c>
      <c r="E19" s="6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8300</v>
      </c>
      <c r="O19" s="5">
        <f>$E19/$D19</f>
        <v>13.794206249999998</v>
      </c>
      <c r="P19" s="6">
        <f>ROUND(E19/L19,2)</f>
        <v>31.82</v>
      </c>
      <c r="Q19" t="str">
        <f>LEFT($N19,FIND("/",$N19)-1)</f>
        <v>technology</v>
      </c>
      <c r="R19" t="str">
        <f>RIGHT($N19,LEN($N19)-FIND("/",$N19))</f>
        <v>space exploration</v>
      </c>
      <c r="S19" s="10">
        <f>((($I19/60)/60)/24)+DATE(1970,1,1)</f>
        <v>41165.42155092593</v>
      </c>
      <c r="T19" s="10">
        <f>((($J19/60)/60)/24)+DATE(1970,1,1)</f>
        <v>41144.42155092593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 s="6">
        <v>10000</v>
      </c>
      <c r="E20" s="6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8296</v>
      </c>
      <c r="O20" s="5">
        <f>$E20/$D20</f>
        <v>13.600976000000001</v>
      </c>
      <c r="P20" s="6">
        <f>ROUND(E20/L20,2)</f>
        <v>53.87</v>
      </c>
      <c r="Q20" t="str">
        <f>LEFT($N20,FIND("/",$N20)-1)</f>
        <v>games</v>
      </c>
      <c r="R20" t="str">
        <f>RIGHT($N20,LEN($N20)-FIND("/",$N20))</f>
        <v>tabletop games</v>
      </c>
      <c r="S20" s="10">
        <f>((($I20/60)/60)/24)+DATE(1970,1,1)</f>
        <v>41605.126388888886</v>
      </c>
      <c r="T20" s="10">
        <f>((($J20/60)/60)/24)+DATE(1970,1,1)</f>
        <v>41569.575613425928</v>
      </c>
    </row>
    <row r="21" spans="1:20" ht="48" x14ac:dyDescent="0.2">
      <c r="A21">
        <v>2272</v>
      </c>
      <c r="B21" s="3" t="s">
        <v>2273</v>
      </c>
      <c r="C21" s="3" t="s">
        <v>6382</v>
      </c>
      <c r="D21" s="6">
        <v>1000</v>
      </c>
      <c r="E21" s="6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8296</v>
      </c>
      <c r="O21" s="5">
        <f>$E21/$D21</f>
        <v>13.566000000000001</v>
      </c>
      <c r="P21" s="6">
        <f>ROUND(E21/L21,2)</f>
        <v>14.37</v>
      </c>
      <c r="Q21" t="str">
        <f>LEFT($N21,FIND("/",$N21)-1)</f>
        <v>games</v>
      </c>
      <c r="R21" t="str">
        <f>RIGHT($N21,LEN($N21)-FIND("/",$N21))</f>
        <v>tabletop games</v>
      </c>
      <c r="S21" s="10">
        <f>((($I21/60)/60)/24)+DATE(1970,1,1)</f>
        <v>42345.699490740735</v>
      </c>
      <c r="T21" s="10">
        <f>((($J21/60)/60)/24)+DATE(1970,1,1)</f>
        <v>42315.699490740735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 s="6">
        <v>80</v>
      </c>
      <c r="E22" s="6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5">
        <f>$E22/$D22</f>
        <v>12.5375</v>
      </c>
      <c r="P22" s="6">
        <f>ROUND(E22/L22,2)</f>
        <v>27.86</v>
      </c>
      <c r="Q22" t="str">
        <f>LEFT($N22,FIND("/",$N22)-1)</f>
        <v>music</v>
      </c>
      <c r="R22" t="str">
        <f>RIGHT($N22,LEN($N22)-FIND("/",$N22))</f>
        <v>pop</v>
      </c>
      <c r="S22" s="10">
        <f>((($I22/60)/60)/24)+DATE(1970,1,1)</f>
        <v>42490.915972222225</v>
      </c>
      <c r="T22" s="10">
        <f>((($J22/60)/60)/24)+DATE(1970,1,1)</f>
        <v>42459.693865740745</v>
      </c>
    </row>
    <row r="23" spans="1:20" ht="48" x14ac:dyDescent="0.2">
      <c r="A23">
        <v>2231</v>
      </c>
      <c r="B23" s="3" t="s">
        <v>2232</v>
      </c>
      <c r="C23" s="3" t="s">
        <v>6341</v>
      </c>
      <c r="D23" s="6">
        <v>2500</v>
      </c>
      <c r="E23" s="6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8296</v>
      </c>
      <c r="O23" s="5">
        <f>$E23/$D23</f>
        <v>12.121296000000001</v>
      </c>
      <c r="P23" s="6">
        <f>ROUND(E23/L23,2)</f>
        <v>27.23</v>
      </c>
      <c r="Q23" t="str">
        <f>LEFT($N23,FIND("/",$N23)-1)</f>
        <v>games</v>
      </c>
      <c r="R23" t="str">
        <f>RIGHT($N23,LEN($N23)-FIND("/",$N23))</f>
        <v>tabletop games</v>
      </c>
      <c r="S23" s="10">
        <f>((($I23/60)/60)/24)+DATE(1970,1,1)</f>
        <v>41450.208333333336</v>
      </c>
      <c r="T23" s="10">
        <f>((($J23/60)/60)/24)+DATE(1970,1,1)</f>
        <v>41423.910891203705</v>
      </c>
    </row>
    <row r="24" spans="1:20" ht="48" x14ac:dyDescent="0.2">
      <c r="A24">
        <v>1478</v>
      </c>
      <c r="B24" s="3" t="s">
        <v>1479</v>
      </c>
      <c r="C24" s="3" t="s">
        <v>5588</v>
      </c>
      <c r="D24" s="6">
        <v>50000</v>
      </c>
      <c r="E24" s="6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8287</v>
      </c>
      <c r="O24" s="5">
        <f>$E24/$D24</f>
        <v>11.8161422</v>
      </c>
      <c r="P24" s="6">
        <f>ROUND(E24/L24,2)</f>
        <v>29.19</v>
      </c>
      <c r="Q24" t="str">
        <f>LEFT($N24,FIND("/",$N24)-1)</f>
        <v>publishing</v>
      </c>
      <c r="R24" t="str">
        <f>RIGHT($N24,LEN($N24)-FIND("/",$N24))</f>
        <v>radio &amp; podcasts</v>
      </c>
      <c r="S24" s="10">
        <f>((($I24/60)/60)/24)+DATE(1970,1,1)</f>
        <v>41408.871678240743</v>
      </c>
      <c r="T24" s="10">
        <f>((($J24/60)/60)/24)+DATE(1970,1,1)</f>
        <v>41394.871678240743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 s="6">
        <v>1000</v>
      </c>
      <c r="E25" s="6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5">
        <f>$E25/$D25</f>
        <v>11.744899999999999</v>
      </c>
      <c r="P25" s="6">
        <f>ROUND(E25/L25,2)</f>
        <v>81.56</v>
      </c>
      <c r="Q25" t="str">
        <f>LEFT($N25,FIND("/",$N25)-1)</f>
        <v>games</v>
      </c>
      <c r="R25" t="str">
        <f>RIGHT($N25,LEN($N25)-FIND("/",$N25))</f>
        <v>tabletop games</v>
      </c>
      <c r="S25" s="10">
        <f>((($I25/60)/60)/24)+DATE(1970,1,1)</f>
        <v>42232.278194444443</v>
      </c>
      <c r="T25" s="10">
        <f>((($J25/60)/60)/24)+DATE(1970,1,1)</f>
        <v>42202.278194444443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 s="6">
        <v>100</v>
      </c>
      <c r="E26" s="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8296</v>
      </c>
      <c r="O26" s="5">
        <f>$E26/$D26</f>
        <v>11.65</v>
      </c>
      <c r="P26" s="6">
        <f>ROUND(E26/L26,2)</f>
        <v>41.61</v>
      </c>
      <c r="Q26" t="str">
        <f>LEFT($N26,FIND("/",$N26)-1)</f>
        <v>games</v>
      </c>
      <c r="R26" t="str">
        <f>RIGHT($N26,LEN($N26)-FIND("/",$N26))</f>
        <v>tabletop games</v>
      </c>
      <c r="S26" s="10">
        <f>((($I26/60)/60)/24)+DATE(1970,1,1)</f>
        <v>42740.824618055558</v>
      </c>
      <c r="T26" s="10">
        <f>((($J26/60)/60)/24)+DATE(1970,1,1)</f>
        <v>42710.824618055558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 s="6">
        <v>5000</v>
      </c>
      <c r="E27" s="6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8294</v>
      </c>
      <c r="O27" s="5">
        <f>$E27/$D27</f>
        <v>11.318</v>
      </c>
      <c r="P27" s="6">
        <f>ROUND(E27/L27,2)</f>
        <v>80.73</v>
      </c>
      <c r="Q27" t="str">
        <f>LEFT($N27,FIND("/",$N27)-1)</f>
        <v>technology</v>
      </c>
      <c r="R27" t="str">
        <f>RIGHT($N27,LEN($N27)-FIND("/",$N27))</f>
        <v>hardware</v>
      </c>
      <c r="S27" s="10">
        <f>((($I27/60)/60)/24)+DATE(1970,1,1)</f>
        <v>41384.151631944449</v>
      </c>
      <c r="T27" s="10">
        <f>((($J27/60)/60)/24)+DATE(1970,1,1)</f>
        <v>41324.193298611113</v>
      </c>
    </row>
    <row r="28" spans="1:20" ht="48" x14ac:dyDescent="0.2">
      <c r="A28">
        <v>1961</v>
      </c>
      <c r="B28" s="3" t="s">
        <v>1962</v>
      </c>
      <c r="C28" s="3" t="s">
        <v>6071</v>
      </c>
      <c r="D28" s="6">
        <v>10000</v>
      </c>
      <c r="E28" s="6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8294</v>
      </c>
      <c r="O28" s="5">
        <f>$E28/$D28</f>
        <v>11.053811999999999</v>
      </c>
      <c r="P28" s="6">
        <f>ROUND(E28/L28,2)</f>
        <v>67.69</v>
      </c>
      <c r="Q28" t="str">
        <f>LEFT($N28,FIND("/",$N28)-1)</f>
        <v>technology</v>
      </c>
      <c r="R28" t="str">
        <f>RIGHT($N28,LEN($N28)-FIND("/",$N28))</f>
        <v>hardware</v>
      </c>
      <c r="S28" s="10">
        <f>((($I28/60)/60)/24)+DATE(1970,1,1)</f>
        <v>41188.165972222225</v>
      </c>
      <c r="T28" s="10">
        <f>((($J28/60)/60)/24)+DATE(1970,1,1)</f>
        <v>41148.194641203707</v>
      </c>
    </row>
    <row r="29" spans="1:20" ht="48" x14ac:dyDescent="0.2">
      <c r="A29">
        <v>2192</v>
      </c>
      <c r="B29" s="3" t="s">
        <v>2193</v>
      </c>
      <c r="C29" s="3" t="s">
        <v>6302</v>
      </c>
      <c r="D29" s="6">
        <v>12000</v>
      </c>
      <c r="E29" s="6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5">
        <f>$E29/$D29</f>
        <v>10.812401666666668</v>
      </c>
      <c r="P29" s="6">
        <f>ROUND(E29/L29,2)</f>
        <v>40.07</v>
      </c>
      <c r="Q29" t="str">
        <f>LEFT($N29,FIND("/",$N29)-1)</f>
        <v>games</v>
      </c>
      <c r="R29" t="str">
        <f>RIGHT($N29,LEN($N29)-FIND("/",$N29))</f>
        <v>tabletop games</v>
      </c>
      <c r="S29" s="10">
        <f>((($I29/60)/60)/24)+DATE(1970,1,1)</f>
        <v>42719.958333333328</v>
      </c>
      <c r="T29" s="10">
        <f>((($J29/60)/60)/24)+DATE(1970,1,1)</f>
        <v>42691.8512037037</v>
      </c>
    </row>
    <row r="30" spans="1:20" ht="48" x14ac:dyDescent="0.2">
      <c r="A30">
        <v>1978</v>
      </c>
      <c r="B30" s="3" t="s">
        <v>1979</v>
      </c>
      <c r="C30" s="3" t="s">
        <v>6088</v>
      </c>
      <c r="D30" s="6">
        <v>50000</v>
      </c>
      <c r="E30" s="6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8294</v>
      </c>
      <c r="O30" s="5">
        <f>$E30/$D30</f>
        <v>10.2684514</v>
      </c>
      <c r="P30" s="6">
        <f>ROUND(E30/L30,2)</f>
        <v>1323.25</v>
      </c>
      <c r="Q30" t="str">
        <f>LEFT($N30,FIND("/",$N30)-1)</f>
        <v>technology</v>
      </c>
      <c r="R30" t="str">
        <f>RIGHT($N30,LEN($N30)-FIND("/",$N30))</f>
        <v>hardware</v>
      </c>
      <c r="S30" s="10">
        <f>((($I30/60)/60)/24)+DATE(1970,1,1)</f>
        <v>41072.291666666664</v>
      </c>
      <c r="T30" s="10">
        <f>((($J30/60)/60)/24)+DATE(1970,1,1)</f>
        <v>41039.225601851853</v>
      </c>
    </row>
    <row r="31" spans="1:20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6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8296</v>
      </c>
      <c r="O31" s="5">
        <f>$E31/$D31</f>
        <v>10.146425000000001</v>
      </c>
      <c r="P31" s="6">
        <f>ROUND(E31/L31,2)</f>
        <v>56.97</v>
      </c>
      <c r="Q31" t="str">
        <f>LEFT($N31,FIND("/",$N31)-1)</f>
        <v>games</v>
      </c>
      <c r="R31" t="str">
        <f>RIGHT($N31,LEN($N31)-FIND("/",$N31))</f>
        <v>tabletop games</v>
      </c>
      <c r="S31" s="10">
        <f>((($I31/60)/60)/24)+DATE(1970,1,1)</f>
        <v>42097.165972222225</v>
      </c>
      <c r="T31" s="10">
        <f>((($J31/60)/60)/24)+DATE(1970,1,1)</f>
        <v>42068.209097222221</v>
      </c>
    </row>
    <row r="32" spans="1:20" ht="48" x14ac:dyDescent="0.2">
      <c r="A32">
        <v>2735</v>
      </c>
      <c r="B32" s="3" t="s">
        <v>2735</v>
      </c>
      <c r="C32" s="3" t="s">
        <v>6845</v>
      </c>
      <c r="D32" s="6">
        <v>750</v>
      </c>
      <c r="E32" s="6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5">
        <f>$E32/$D32</f>
        <v>9.7813466666666677</v>
      </c>
      <c r="P32" s="6">
        <f>ROUND(E32/L32,2)</f>
        <v>21.64</v>
      </c>
      <c r="Q32" t="str">
        <f>LEFT($N32,FIND("/",$N32)-1)</f>
        <v>technology</v>
      </c>
      <c r="R32" t="str">
        <f>RIGHT($N32,LEN($N32)-FIND("/",$N32))</f>
        <v>hardware</v>
      </c>
      <c r="S32" s="10">
        <f>((($I32/60)/60)/24)+DATE(1970,1,1)</f>
        <v>41346.833333333336</v>
      </c>
      <c r="T32" s="10">
        <f>((($J32/60)/60)/24)+DATE(1970,1,1)</f>
        <v>41316.120949074073</v>
      </c>
    </row>
    <row r="33" spans="1:20" ht="48" x14ac:dyDescent="0.2">
      <c r="A33">
        <v>2250</v>
      </c>
      <c r="B33" s="3" t="s">
        <v>2251</v>
      </c>
      <c r="C33" s="3" t="s">
        <v>6360</v>
      </c>
      <c r="D33" s="6">
        <v>25000</v>
      </c>
      <c r="E33" s="6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8296</v>
      </c>
      <c r="O33" s="5">
        <f>$E33/$D33</f>
        <v>9.7511200000000002</v>
      </c>
      <c r="P33" s="6">
        <f>ROUND(E33/L33,2)</f>
        <v>426.93</v>
      </c>
      <c r="Q33" t="str">
        <f>LEFT($N33,FIND("/",$N33)-1)</f>
        <v>games</v>
      </c>
      <c r="R33" t="str">
        <f>RIGHT($N33,LEN($N33)-FIND("/",$N33))</f>
        <v>tabletop games</v>
      </c>
      <c r="S33" s="10">
        <f>((($I33/60)/60)/24)+DATE(1970,1,1)</f>
        <v>42707.0471412037</v>
      </c>
      <c r="T33" s="10">
        <f>((($J33/60)/60)/24)+DATE(1970,1,1)</f>
        <v>42677.005474537036</v>
      </c>
    </row>
    <row r="34" spans="1:20" ht="48" x14ac:dyDescent="0.2">
      <c r="A34">
        <v>2625</v>
      </c>
      <c r="B34" s="3" t="s">
        <v>2625</v>
      </c>
      <c r="C34" s="3" t="s">
        <v>6735</v>
      </c>
      <c r="D34" s="6">
        <v>150</v>
      </c>
      <c r="E34" s="6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5">
        <f>$E34/$D34</f>
        <v>9.56</v>
      </c>
      <c r="P34" s="6">
        <f>ROUND(E34/L34,2)</f>
        <v>27.58</v>
      </c>
      <c r="Q34" t="str">
        <f>LEFT($N34,FIND("/",$N34)-1)</f>
        <v>technology</v>
      </c>
      <c r="R34" t="str">
        <f>RIGHT($N34,LEN($N34)-FIND("/",$N34))</f>
        <v>space exploration</v>
      </c>
      <c r="S34" s="10">
        <f>((($I34/60)/60)/24)+DATE(1970,1,1)</f>
        <v>42683.851944444439</v>
      </c>
      <c r="T34" s="10">
        <f>((($J34/60)/60)/24)+DATE(1970,1,1)</f>
        <v>42658.810277777782</v>
      </c>
    </row>
    <row r="35" spans="1:20" ht="48" x14ac:dyDescent="0.2">
      <c r="A35">
        <v>2197</v>
      </c>
      <c r="B35" s="3" t="s">
        <v>2198</v>
      </c>
      <c r="C35" s="3" t="s">
        <v>6307</v>
      </c>
      <c r="D35" s="6">
        <v>30000</v>
      </c>
      <c r="E35" s="6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8296</v>
      </c>
      <c r="O35" s="5">
        <f>$E35/$D35</f>
        <v>9.5103109999999997</v>
      </c>
      <c r="P35" s="6">
        <f>ROUND(E35/L35,2)</f>
        <v>65.89</v>
      </c>
      <c r="Q35" t="str">
        <f>LEFT($N35,FIND("/",$N35)-1)</f>
        <v>games</v>
      </c>
      <c r="R35" t="str">
        <f>RIGHT($N35,LEN($N35)-FIND("/",$N35))</f>
        <v>tabletop games</v>
      </c>
      <c r="S35" s="10">
        <f>((($I35/60)/60)/24)+DATE(1970,1,1)</f>
        <v>42063.584016203706</v>
      </c>
      <c r="T35" s="10">
        <f>((($J35/60)/60)/24)+DATE(1970,1,1)</f>
        <v>42033.584016203706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 s="6">
        <v>21000</v>
      </c>
      <c r="E36" s="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5">
        <f>$E36/$D36</f>
        <v>9.4483338095238096</v>
      </c>
      <c r="P36" s="6">
        <f>ROUND(E36/L36,2)</f>
        <v>164.8</v>
      </c>
      <c r="Q36" t="str">
        <f>LEFT($N36,FIND("/",$N36)-1)</f>
        <v>games</v>
      </c>
      <c r="R36" t="str">
        <f>RIGHT($N36,LEN($N36)-FIND("/",$N36))</f>
        <v>tabletop games</v>
      </c>
      <c r="S36" s="10">
        <f>((($I36/60)/60)/24)+DATE(1970,1,1)</f>
        <v>41903.79184027778</v>
      </c>
      <c r="T36" s="10">
        <f>((($J36/60)/60)/24)+DATE(1970,1,1)</f>
        <v>41873.79184027778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 s="6">
        <v>10000</v>
      </c>
      <c r="E37" s="6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8294</v>
      </c>
      <c r="O37" s="5">
        <f>$E37/$D37</f>
        <v>9.2154220000000002</v>
      </c>
      <c r="P37" s="6">
        <f>ROUND(E37/L37,2)</f>
        <v>192.39</v>
      </c>
      <c r="Q37" t="str">
        <f>LEFT($N37,FIND("/",$N37)-1)</f>
        <v>technology</v>
      </c>
      <c r="R37" t="str">
        <f>RIGHT($N37,LEN($N37)-FIND("/",$N37))</f>
        <v>hardware</v>
      </c>
      <c r="S37" s="10">
        <f>((($I37/60)/60)/24)+DATE(1970,1,1)</f>
        <v>41342.88077546296</v>
      </c>
      <c r="T37" s="10">
        <f>((($J37/60)/60)/24)+DATE(1970,1,1)</f>
        <v>41312.88077546296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 s="6">
        <v>100</v>
      </c>
      <c r="E38" s="6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8284</v>
      </c>
      <c r="O38" s="5">
        <f>$E38/$D38</f>
        <v>8.85</v>
      </c>
      <c r="P38" s="6">
        <f>ROUND(E38/L38,2)</f>
        <v>35.4</v>
      </c>
      <c r="Q38" t="str">
        <f>LEFT($N38,FIND("/",$N38)-1)</f>
        <v>photography</v>
      </c>
      <c r="R38" t="str">
        <f>RIGHT($N38,LEN($N38)-FIND("/",$N38))</f>
        <v>photobooks</v>
      </c>
      <c r="S38" s="10">
        <f>((($I38/60)/60)/24)+DATE(1970,1,1)</f>
        <v>42440.982002314813</v>
      </c>
      <c r="T38" s="10">
        <f>((($J38/60)/60)/24)+DATE(1970,1,1)</f>
        <v>42410.982002314813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 s="6">
        <v>500</v>
      </c>
      <c r="E39" s="6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8300</v>
      </c>
      <c r="O39" s="5">
        <f>$E39/$D39</f>
        <v>8.7759999999999998</v>
      </c>
      <c r="P39" s="6">
        <f>ROUND(E39/L39,2)</f>
        <v>27.6</v>
      </c>
      <c r="Q39" t="str">
        <f>LEFT($N39,FIND("/",$N39)-1)</f>
        <v>technology</v>
      </c>
      <c r="R39" t="str">
        <f>RIGHT($N39,LEN($N39)-FIND("/",$N39))</f>
        <v>space exploration</v>
      </c>
      <c r="S39" s="10">
        <f>((($I39/60)/60)/24)+DATE(1970,1,1)</f>
        <v>41932.874432870369</v>
      </c>
      <c r="T39" s="10">
        <f>((($J39/60)/60)/24)+DATE(1970,1,1)</f>
        <v>41902.874432870369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 s="6">
        <v>50000</v>
      </c>
      <c r="E40" s="6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5">
        <f>$E40/$D40</f>
        <v>8.1956399999999991</v>
      </c>
      <c r="P40" s="6">
        <f>ROUND(E40/L40,2)</f>
        <v>422.02</v>
      </c>
      <c r="Q40" t="str">
        <f>LEFT($N40,FIND("/",$N40)-1)</f>
        <v>technology</v>
      </c>
      <c r="R40" t="str">
        <f>RIGHT($N40,LEN($N40)-FIND("/",$N40))</f>
        <v>hardware</v>
      </c>
      <c r="S40" s="10">
        <f>((($I40/60)/60)/24)+DATE(1970,1,1)</f>
        <v>42380.958333333328</v>
      </c>
      <c r="T40" s="10">
        <f>((($J40/60)/60)/24)+DATE(1970,1,1)</f>
        <v>42347.358483796299</v>
      </c>
    </row>
    <row r="41" spans="1:20" ht="48" x14ac:dyDescent="0.2">
      <c r="A41">
        <v>2045</v>
      </c>
      <c r="B41" s="3" t="s">
        <v>2046</v>
      </c>
      <c r="C41" s="3" t="s">
        <v>6155</v>
      </c>
      <c r="D41" s="6">
        <v>4900</v>
      </c>
      <c r="E41" s="6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8294</v>
      </c>
      <c r="O41" s="5">
        <f>$E41/$D41</f>
        <v>8.1918387755102042</v>
      </c>
      <c r="P41" s="6">
        <f>ROUND(E41/L41,2)</f>
        <v>152.62</v>
      </c>
      <c r="Q41" t="str">
        <f>LEFT($N41,FIND("/",$N41)-1)</f>
        <v>technology</v>
      </c>
      <c r="R41" t="str">
        <f>RIGHT($N41,LEN($N41)-FIND("/",$N41))</f>
        <v>hardware</v>
      </c>
      <c r="S41" s="10">
        <f>((($I41/60)/60)/24)+DATE(1970,1,1)</f>
        <v>41099.088506944441</v>
      </c>
      <c r="T41" s="10">
        <f>((($J41/60)/60)/24)+DATE(1970,1,1)</f>
        <v>41069.088506944441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 s="6">
        <v>1000</v>
      </c>
      <c r="E42" s="6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5">
        <f>$E42/$D42</f>
        <v>8.0640000000000001</v>
      </c>
      <c r="P42" s="6">
        <f>ROUND(E42/L42,2)</f>
        <v>49.47</v>
      </c>
      <c r="Q42" t="str">
        <f>LEFT($N42,FIND("/",$N42)-1)</f>
        <v>games</v>
      </c>
      <c r="R42" t="str">
        <f>RIGHT($N42,LEN($N42)-FIND("/",$N42))</f>
        <v>tabletop games</v>
      </c>
      <c r="S42" s="10">
        <f>((($I42/60)/60)/24)+DATE(1970,1,1)</f>
        <v>42796.827546296292</v>
      </c>
      <c r="T42" s="10">
        <f>((($J42/60)/60)/24)+DATE(1970,1,1)</f>
        <v>42766.827546296292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 s="6">
        <v>100000</v>
      </c>
      <c r="E43" s="6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8294</v>
      </c>
      <c r="O43" s="5">
        <f>$E43/$D43</f>
        <v>8.0021100000000001</v>
      </c>
      <c r="P43" s="6">
        <f>ROUND(E43/L43,2)</f>
        <v>188.51</v>
      </c>
      <c r="Q43" t="str">
        <f>LEFT($N43,FIND("/",$N43)-1)</f>
        <v>technology</v>
      </c>
      <c r="R43" t="str">
        <f>RIGHT($N43,LEN($N43)-FIND("/",$N43))</f>
        <v>hardware</v>
      </c>
      <c r="S43" s="10">
        <f>((($I43/60)/60)/24)+DATE(1970,1,1)</f>
        <v>42527.709722222222</v>
      </c>
      <c r="T43" s="10">
        <f>((($J43/60)/60)/24)+DATE(1970,1,1)</f>
        <v>42473.604270833333</v>
      </c>
    </row>
    <row r="44" spans="1:20" ht="48" x14ac:dyDescent="0.2">
      <c r="A44">
        <v>1944</v>
      </c>
      <c r="B44" s="3" t="s">
        <v>1945</v>
      </c>
      <c r="C44" s="3" t="s">
        <v>6054</v>
      </c>
      <c r="D44" s="6">
        <v>40000</v>
      </c>
      <c r="E44" s="6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8294</v>
      </c>
      <c r="O44" s="5">
        <f>$E44/$D44</f>
        <v>7.8805550000000002</v>
      </c>
      <c r="P44" s="6">
        <f>ROUND(E44/L44,2)</f>
        <v>176.2</v>
      </c>
      <c r="Q44" t="str">
        <f>LEFT($N44,FIND("/",$N44)-1)</f>
        <v>technology</v>
      </c>
      <c r="R44" t="str">
        <f>RIGHT($N44,LEN($N44)-FIND("/",$N44))</f>
        <v>hardware</v>
      </c>
      <c r="S44" s="10">
        <f>((($I44/60)/60)/24)+DATE(1970,1,1)</f>
        <v>41760.584374999999</v>
      </c>
      <c r="T44" s="10">
        <f>((($J44/60)/60)/24)+DATE(1970,1,1)</f>
        <v>41730.584374999999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 s="6">
        <v>5000</v>
      </c>
      <c r="E45" s="6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8284</v>
      </c>
      <c r="O45" s="5">
        <f>$E45/$D45</f>
        <v>7.8608020000000005</v>
      </c>
      <c r="P45" s="6">
        <f>ROUND(E45/L45,2)</f>
        <v>71.59</v>
      </c>
      <c r="Q45" t="str">
        <f>LEFT($N45,FIND("/",$N45)-1)</f>
        <v>photography</v>
      </c>
      <c r="R45" t="str">
        <f>RIGHT($N45,LEN($N45)-FIND("/",$N45))</f>
        <v>photobooks</v>
      </c>
      <c r="S45" s="10">
        <f>((($I45/60)/60)/24)+DATE(1970,1,1)</f>
        <v>41789.923101851848</v>
      </c>
      <c r="T45" s="10">
        <f>((($J45/60)/60)/24)+DATE(1970,1,1)</f>
        <v>41759.923101851848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 s="6">
        <v>1000</v>
      </c>
      <c r="E46" s="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5">
        <f>$E46/$D46</f>
        <v>7.7949999999999999</v>
      </c>
      <c r="P46" s="6">
        <f>ROUND(E46/L46,2)</f>
        <v>37.119999999999997</v>
      </c>
      <c r="Q46" t="str">
        <f>LEFT($N46,FIND("/",$N46)-1)</f>
        <v>games</v>
      </c>
      <c r="R46" t="str">
        <f>RIGHT($N46,LEN($N46)-FIND("/",$N46))</f>
        <v>tabletop games</v>
      </c>
      <c r="S46" s="10">
        <f>((($I46/60)/60)/24)+DATE(1970,1,1)</f>
        <v>42780.724768518514</v>
      </c>
      <c r="T46" s="10">
        <f>((($J46/60)/60)/24)+DATE(1970,1,1)</f>
        <v>42759.724768518514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 s="6">
        <v>25000</v>
      </c>
      <c r="E47" s="6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8296</v>
      </c>
      <c r="O47" s="5">
        <f>$E47/$D47</f>
        <v>7.2024800000000004</v>
      </c>
      <c r="P47" s="6">
        <f>ROUND(E47/L47,2)</f>
        <v>107.82</v>
      </c>
      <c r="Q47" t="str">
        <f>LEFT($N47,FIND("/",$N47)-1)</f>
        <v>games</v>
      </c>
      <c r="R47" t="str">
        <f>RIGHT($N47,LEN($N47)-FIND("/",$N47))</f>
        <v>tabletop games</v>
      </c>
      <c r="S47" s="10">
        <f>((($I47/60)/60)/24)+DATE(1970,1,1)</f>
        <v>42745.915972222225</v>
      </c>
      <c r="T47" s="10">
        <f>((($J47/60)/60)/24)+DATE(1970,1,1)</f>
        <v>42725.869363425925</v>
      </c>
    </row>
    <row r="48" spans="1:20" ht="32" x14ac:dyDescent="0.2">
      <c r="A48">
        <v>2202</v>
      </c>
      <c r="B48" s="3" t="s">
        <v>2203</v>
      </c>
      <c r="C48" s="3" t="s">
        <v>6312</v>
      </c>
      <c r="D48" s="6">
        <v>4000</v>
      </c>
      <c r="E48" s="6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8279</v>
      </c>
      <c r="O48" s="5">
        <f>$E48/$D48</f>
        <v>7.0418124999999998</v>
      </c>
      <c r="P48" s="6">
        <f>ROUND(E48/L48,2)</f>
        <v>39.07</v>
      </c>
      <c r="Q48" t="str">
        <f>LEFT($N48,FIND("/",$N48)-1)</f>
        <v>music</v>
      </c>
      <c r="R48" t="str">
        <f>RIGHT($N48,LEN($N48)-FIND("/",$N48))</f>
        <v>electronic music</v>
      </c>
      <c r="S48" s="10">
        <f>((($I48/60)/60)/24)+DATE(1970,1,1)</f>
        <v>41214.849166666667</v>
      </c>
      <c r="T48" s="10">
        <f>((($J48/60)/60)/24)+DATE(1970,1,1)</f>
        <v>41184.849166666667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 s="6">
        <v>50000</v>
      </c>
      <c r="E49" s="6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8294</v>
      </c>
      <c r="O49" s="5">
        <f>$E49/$D49</f>
        <v>6.9894800000000004</v>
      </c>
      <c r="P49" s="6">
        <f>ROUND(E49/L49,2)</f>
        <v>842.11</v>
      </c>
      <c r="Q49" t="str">
        <f>LEFT($N49,FIND("/",$N49)-1)</f>
        <v>technology</v>
      </c>
      <c r="R49" t="str">
        <f>RIGHT($N49,LEN($N49)-FIND("/",$N49))</f>
        <v>hardware</v>
      </c>
      <c r="S49" s="10">
        <f>((($I49/60)/60)/24)+DATE(1970,1,1)</f>
        <v>42441.208333333328</v>
      </c>
      <c r="T49" s="10">
        <f>((($J49/60)/60)/24)+DATE(1970,1,1)</f>
        <v>42394.580740740741</v>
      </c>
    </row>
    <row r="50" spans="1:20" ht="48" x14ac:dyDescent="0.2">
      <c r="A50">
        <v>1972</v>
      </c>
      <c r="B50" s="3" t="s">
        <v>1973</v>
      </c>
      <c r="C50" s="3" t="s">
        <v>6082</v>
      </c>
      <c r="D50" s="6">
        <v>2500</v>
      </c>
      <c r="E50" s="6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8294</v>
      </c>
      <c r="O50" s="5">
        <f>$E50/$D50</f>
        <v>6.7447999999999997</v>
      </c>
      <c r="P50" s="6">
        <f>ROUND(E50/L50,2)</f>
        <v>70.849999999999994</v>
      </c>
      <c r="Q50" t="str">
        <f>LEFT($N50,FIND("/",$N50)-1)</f>
        <v>technology</v>
      </c>
      <c r="R50" t="str">
        <f>RIGHT($N50,LEN($N50)-FIND("/",$N50))</f>
        <v>hardware</v>
      </c>
      <c r="S50" s="10">
        <f>((($I50/60)/60)/24)+DATE(1970,1,1)</f>
        <v>41231.053749999999</v>
      </c>
      <c r="T50" s="10">
        <f>((($J50/60)/60)/24)+DATE(1970,1,1)</f>
        <v>41201.012083333335</v>
      </c>
    </row>
    <row r="51" spans="1:20" ht="32" x14ac:dyDescent="0.2">
      <c r="A51">
        <v>1476</v>
      </c>
      <c r="B51" s="3" t="s">
        <v>1477</v>
      </c>
      <c r="C51" s="3" t="s">
        <v>5586</v>
      </c>
      <c r="D51" s="6">
        <v>6000</v>
      </c>
      <c r="E51" s="6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8287</v>
      </c>
      <c r="O51" s="5">
        <f>$E51/$D51</f>
        <v>6.6155466666666669</v>
      </c>
      <c r="P51" s="6">
        <f>ROUND(E51/L51,2)</f>
        <v>43.33</v>
      </c>
      <c r="Q51" t="str">
        <f>LEFT($N51,FIND("/",$N51)-1)</f>
        <v>publishing</v>
      </c>
      <c r="R51" t="str">
        <f>RIGHT($N51,LEN($N51)-FIND("/",$N51))</f>
        <v>radio &amp; podcasts</v>
      </c>
      <c r="S51" s="10">
        <f>((($I51/60)/60)/24)+DATE(1970,1,1)</f>
        <v>40796.041921296295</v>
      </c>
      <c r="T51" s="10">
        <f>((($J51/60)/60)/24)+DATE(1970,1,1)</f>
        <v>40766.041921296295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 s="6">
        <v>500</v>
      </c>
      <c r="E52" s="6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8300</v>
      </c>
      <c r="O52" s="5">
        <f>$E52/$D52</f>
        <v>6.6139999999999999</v>
      </c>
      <c r="P52" s="6">
        <f>ROUND(E52/L52,2)</f>
        <v>21.9</v>
      </c>
      <c r="Q52" t="str">
        <f>LEFT($N52,FIND("/",$N52)-1)</f>
        <v>technology</v>
      </c>
      <c r="R52" t="str">
        <f>RIGHT($N52,LEN($N52)-FIND("/",$N52))</f>
        <v>space exploration</v>
      </c>
      <c r="S52" s="10">
        <f>((($I52/60)/60)/24)+DATE(1970,1,1)</f>
        <v>41165.165972222225</v>
      </c>
      <c r="T52" s="10">
        <f>((($J52/60)/60)/24)+DATE(1970,1,1)</f>
        <v>41150.902187499996</v>
      </c>
    </row>
    <row r="53" spans="1:20" ht="48" x14ac:dyDescent="0.2">
      <c r="A53">
        <v>2627</v>
      </c>
      <c r="B53" s="3" t="s">
        <v>2627</v>
      </c>
      <c r="C53" s="3" t="s">
        <v>6737</v>
      </c>
      <c r="D53" s="6">
        <v>150</v>
      </c>
      <c r="E53" s="6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8300</v>
      </c>
      <c r="O53" s="5">
        <f>$E53/$D53</f>
        <v>6.4666666666666668</v>
      </c>
      <c r="P53" s="6">
        <f>ROUND(E53/L53,2)</f>
        <v>21.56</v>
      </c>
      <c r="Q53" t="str">
        <f>LEFT($N53,FIND("/",$N53)-1)</f>
        <v>technology</v>
      </c>
      <c r="R53" t="str">
        <f>RIGHT($N53,LEN($N53)-FIND("/",$N53))</f>
        <v>space exploration</v>
      </c>
      <c r="S53" s="10">
        <f>((($I53/60)/60)/24)+DATE(1970,1,1)</f>
        <v>42334.871076388896</v>
      </c>
      <c r="T53" s="10">
        <f>((($J53/60)/60)/24)+DATE(1970,1,1)</f>
        <v>42304.829409722224</v>
      </c>
    </row>
    <row r="54" spans="1:20" ht="48" x14ac:dyDescent="0.2">
      <c r="A54">
        <v>2257</v>
      </c>
      <c r="B54" s="3" t="s">
        <v>2258</v>
      </c>
      <c r="C54" s="3" t="s">
        <v>6367</v>
      </c>
      <c r="D54" s="6">
        <v>2500</v>
      </c>
      <c r="E54" s="6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5">
        <f>$E54/$D54</f>
        <v>6.3613999999999997</v>
      </c>
      <c r="P54" s="6">
        <f>ROUND(E54/L54,2)</f>
        <v>94.1</v>
      </c>
      <c r="Q54" t="str">
        <f>LEFT($N54,FIND("/",$N54)-1)</f>
        <v>games</v>
      </c>
      <c r="R54" t="str">
        <f>RIGHT($N54,LEN($N54)-FIND("/",$N54))</f>
        <v>tabletop games</v>
      </c>
      <c r="S54" s="10">
        <f>((($I54/60)/60)/24)+DATE(1970,1,1)</f>
        <v>42540.958333333328</v>
      </c>
      <c r="T54" s="10">
        <f>((($J54/60)/60)/24)+DATE(1970,1,1)</f>
        <v>42505.936678240745</v>
      </c>
    </row>
    <row r="55" spans="1:20" ht="48" x14ac:dyDescent="0.2">
      <c r="A55">
        <v>2024</v>
      </c>
      <c r="B55" s="3" t="s">
        <v>2025</v>
      </c>
      <c r="C55" s="3" t="s">
        <v>6134</v>
      </c>
      <c r="D55" s="6">
        <v>4000</v>
      </c>
      <c r="E55" s="6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8294</v>
      </c>
      <c r="O55" s="5">
        <f>$E55/$D55</f>
        <v>5.8535000000000004</v>
      </c>
      <c r="P55" s="6">
        <f>ROUND(E55/L55,2)</f>
        <v>222.99</v>
      </c>
      <c r="Q55" t="str">
        <f>LEFT($N55,FIND("/",$N55)-1)</f>
        <v>technology</v>
      </c>
      <c r="R55" t="str">
        <f>RIGHT($N55,LEN($N55)-FIND("/",$N55))</f>
        <v>hardware</v>
      </c>
      <c r="S55" s="10">
        <f>((($I55/60)/60)/24)+DATE(1970,1,1)</f>
        <v>41134.125</v>
      </c>
      <c r="T55" s="10">
        <f>((($J55/60)/60)/24)+DATE(1970,1,1)</f>
        <v>41099.966944444444</v>
      </c>
    </row>
    <row r="56" spans="1:20" ht="48" x14ac:dyDescent="0.2">
      <c r="A56">
        <v>1969</v>
      </c>
      <c r="B56" s="3" t="s">
        <v>1970</v>
      </c>
      <c r="C56" s="3" t="s">
        <v>6079</v>
      </c>
      <c r="D56" s="6">
        <v>20000</v>
      </c>
      <c r="E56" s="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5">
        <f>$E56/$D56</f>
        <v>5.7907999999999999</v>
      </c>
      <c r="P56" s="6">
        <f>ROUND(E56/L56,2)</f>
        <v>61.38</v>
      </c>
      <c r="Q56" t="str">
        <f>LEFT($N56,FIND("/",$N56)-1)</f>
        <v>technology</v>
      </c>
      <c r="R56" t="str">
        <f>RIGHT($N56,LEN($N56)-FIND("/",$N56))</f>
        <v>hardware</v>
      </c>
      <c r="S56" s="10">
        <f>((($I56/60)/60)/24)+DATE(1970,1,1)</f>
        <v>42587.792453703703</v>
      </c>
      <c r="T56" s="10">
        <f>((($J56/60)/60)/24)+DATE(1970,1,1)</f>
        <v>42557.792453703703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 s="6">
        <v>3500</v>
      </c>
      <c r="E57" s="6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8284</v>
      </c>
      <c r="O57" s="5">
        <f>$E57/$D57</f>
        <v>5.5877142857142861</v>
      </c>
      <c r="P57" s="6">
        <f>ROUND(E57/L57,2)</f>
        <v>58.38</v>
      </c>
      <c r="Q57" t="str">
        <f>LEFT($N57,FIND("/",$N57)-1)</f>
        <v>photography</v>
      </c>
      <c r="R57" t="str">
        <f>RIGHT($N57,LEN($N57)-FIND("/",$N57))</f>
        <v>photobooks</v>
      </c>
      <c r="S57" s="10">
        <f>((($I57/60)/60)/24)+DATE(1970,1,1)</f>
        <v>42771.684479166666</v>
      </c>
      <c r="T57" s="10">
        <f>((($J57/60)/60)/24)+DATE(1970,1,1)</f>
        <v>42741.684479166666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 s="6">
        <v>179000</v>
      </c>
      <c r="E58" s="6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5">
        <f>$E58/$D58</f>
        <v>5.4334915642458101</v>
      </c>
      <c r="P58" s="6">
        <f>ROUND(E58/L58,2)</f>
        <v>116.35</v>
      </c>
      <c r="Q58" t="str">
        <f>LEFT($N58,FIND("/",$N58)-1)</f>
        <v>technology</v>
      </c>
      <c r="R58" t="str">
        <f>RIGHT($N58,LEN($N58)-FIND("/",$N58))</f>
        <v>hardware</v>
      </c>
      <c r="S58" s="10">
        <f>((($I58/60)/60)/24)+DATE(1970,1,1)</f>
        <v>41843.880659722221</v>
      </c>
      <c r="T58" s="10">
        <f>((($J58/60)/60)/24)+DATE(1970,1,1)</f>
        <v>41803.880659722221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 s="6">
        <v>2000</v>
      </c>
      <c r="E59" s="6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5">
        <f>$E59/$D59</f>
        <v>5.4215</v>
      </c>
      <c r="P59" s="6">
        <f>ROUND(E59/L59,2)</f>
        <v>41.23</v>
      </c>
      <c r="Q59" t="str">
        <f>LEFT($N59,FIND("/",$N59)-1)</f>
        <v>games</v>
      </c>
      <c r="R59" t="str">
        <f>RIGHT($N59,LEN($N59)-FIND("/",$N59))</f>
        <v>tabletop games</v>
      </c>
      <c r="S59" s="10">
        <f>((($I59/60)/60)/24)+DATE(1970,1,1)</f>
        <v>42191.125</v>
      </c>
      <c r="T59" s="10">
        <f>((($J59/60)/60)/24)+DATE(1970,1,1)</f>
        <v>42163.625787037032</v>
      </c>
    </row>
    <row r="60" spans="1:20" ht="48" x14ac:dyDescent="0.2">
      <c r="A60">
        <v>2194</v>
      </c>
      <c r="B60" s="3" t="s">
        <v>2195</v>
      </c>
      <c r="C60" s="3" t="s">
        <v>6304</v>
      </c>
      <c r="D60" s="6">
        <v>10000</v>
      </c>
      <c r="E60" s="6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8296</v>
      </c>
      <c r="O60" s="5">
        <f>$E60/$D60</f>
        <v>5.3737000000000004</v>
      </c>
      <c r="P60" s="6">
        <f>ROUND(E60/L60,2)</f>
        <v>61.2</v>
      </c>
      <c r="Q60" t="str">
        <f>LEFT($N60,FIND("/",$N60)-1)</f>
        <v>games</v>
      </c>
      <c r="R60" t="str">
        <f>RIGHT($N60,LEN($N60)-FIND("/",$N60))</f>
        <v>tabletop games</v>
      </c>
      <c r="S60" s="10">
        <f>((($I60/60)/60)/24)+DATE(1970,1,1)</f>
        <v>42455.716319444444</v>
      </c>
      <c r="T60" s="10">
        <f>((($J60/60)/60)/24)+DATE(1970,1,1)</f>
        <v>42425.757986111115</v>
      </c>
    </row>
    <row r="61" spans="1:20" ht="32" x14ac:dyDescent="0.2">
      <c r="A61">
        <v>2236</v>
      </c>
      <c r="B61" s="3" t="s">
        <v>2237</v>
      </c>
      <c r="C61" s="3" t="s">
        <v>6346</v>
      </c>
      <c r="D61" s="6">
        <v>2800</v>
      </c>
      <c r="E61" s="6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8296</v>
      </c>
      <c r="O61" s="5">
        <f>$E61/$D61</f>
        <v>5.3710714285714287</v>
      </c>
      <c r="P61" s="6">
        <f>ROUND(E61/L61,2)</f>
        <v>22.12</v>
      </c>
      <c r="Q61" t="str">
        <f>LEFT($N61,FIND("/",$N61)-1)</f>
        <v>games</v>
      </c>
      <c r="R61" t="str">
        <f>RIGHT($N61,LEN($N61)-FIND("/",$N61))</f>
        <v>tabletop games</v>
      </c>
      <c r="S61" s="10">
        <f>((($I61/60)/60)/24)+DATE(1970,1,1)</f>
        <v>42401.617164351846</v>
      </c>
      <c r="T61" s="10">
        <f>((($J61/60)/60)/24)+DATE(1970,1,1)</f>
        <v>42371.617164351846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 s="6">
        <v>35000</v>
      </c>
      <c r="E62" s="6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8297</v>
      </c>
      <c r="O62" s="5">
        <f>$E62/$D62</f>
        <v>5.2609431428571432</v>
      </c>
      <c r="P62" s="6">
        <f>ROUND(E62/L62,2)</f>
        <v>54.88</v>
      </c>
      <c r="Q62" t="str">
        <f>LEFT($N62,FIND("/",$N62)-1)</f>
        <v>food</v>
      </c>
      <c r="R62" t="str">
        <f>RIGHT($N62,LEN($N62)-FIND("/",$N62))</f>
        <v>small batch</v>
      </c>
      <c r="S62" s="10">
        <f>((($I62/60)/60)/24)+DATE(1970,1,1)</f>
        <v>41877.917129629634</v>
      </c>
      <c r="T62" s="10">
        <f>((($J62/60)/60)/24)+DATE(1970,1,1)</f>
        <v>41842.917129629634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 s="6">
        <v>3000</v>
      </c>
      <c r="E63" s="6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5">
        <f>$E63/$D63</f>
        <v>5.2416666666666663</v>
      </c>
      <c r="P63" s="6">
        <f>ROUND(E63/L63,2)</f>
        <v>44.17</v>
      </c>
      <c r="Q63" t="str">
        <f>LEFT($N63,FIND("/",$N63)-1)</f>
        <v>games</v>
      </c>
      <c r="R63" t="str">
        <f>RIGHT($N63,LEN($N63)-FIND("/",$N63))</f>
        <v>tabletop games</v>
      </c>
      <c r="S63" s="10">
        <f>((($I63/60)/60)/24)+DATE(1970,1,1)</f>
        <v>41914.900752314818</v>
      </c>
      <c r="T63" s="10">
        <f>((($J63/60)/60)/24)+DATE(1970,1,1)</f>
        <v>41879.900752314818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 s="6">
        <v>20000</v>
      </c>
      <c r="E64" s="6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8297</v>
      </c>
      <c r="O64" s="5">
        <f>$E64/$D64</f>
        <v>5.2073254999999996</v>
      </c>
      <c r="P64" s="6">
        <f>ROUND(E64/L64,2)</f>
        <v>48.1</v>
      </c>
      <c r="Q64" t="str">
        <f>LEFT($N64,FIND("/",$N64)-1)</f>
        <v>food</v>
      </c>
      <c r="R64" t="str">
        <f>RIGHT($N64,LEN($N64)-FIND("/",$N64))</f>
        <v>small batch</v>
      </c>
      <c r="S64" s="10">
        <f>((($I64/60)/60)/24)+DATE(1970,1,1)</f>
        <v>41706.924710648149</v>
      </c>
      <c r="T64" s="10">
        <f>((($J64/60)/60)/24)+DATE(1970,1,1)</f>
        <v>41666.924710648149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 s="6">
        <v>1000</v>
      </c>
      <c r="E65" s="6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8294</v>
      </c>
      <c r="O65" s="5">
        <f>$E65/$D65</f>
        <v>5.0780000000000003</v>
      </c>
      <c r="P65" s="6">
        <f>ROUND(E65/L65,2)</f>
        <v>101.56</v>
      </c>
      <c r="Q65" t="str">
        <f>LEFT($N65,FIND("/",$N65)-1)</f>
        <v>technology</v>
      </c>
      <c r="R65" t="str">
        <f>RIGHT($N65,LEN($N65)-FIND("/",$N65))</f>
        <v>hardware</v>
      </c>
      <c r="S65" s="10">
        <f>((($I65/60)/60)/24)+DATE(1970,1,1)</f>
        <v>42319.998842592591</v>
      </c>
      <c r="T65" s="10">
        <f>((($J65/60)/60)/24)+DATE(1970,1,1)</f>
        <v>42289.957175925927</v>
      </c>
    </row>
    <row r="66" spans="1:20" ht="48" x14ac:dyDescent="0.2">
      <c r="A66">
        <v>2043</v>
      </c>
      <c r="B66" s="3" t="s">
        <v>2044</v>
      </c>
      <c r="C66" s="3" t="s">
        <v>6153</v>
      </c>
      <c r="D66" s="6">
        <v>1385</v>
      </c>
      <c r="E66" s="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8294</v>
      </c>
      <c r="O66" s="5">
        <f>$E66/$D66</f>
        <v>5.0620938628158845</v>
      </c>
      <c r="P66" s="6">
        <f>ROUND(E66/L66,2)</f>
        <v>36.33</v>
      </c>
      <c r="Q66" t="str">
        <f>LEFT($N66,FIND("/",$N66)-1)</f>
        <v>technology</v>
      </c>
      <c r="R66" t="str">
        <f>RIGHT($N66,LEN($N66)-FIND("/",$N66))</f>
        <v>hardware</v>
      </c>
      <c r="S66" s="10">
        <f>((($I66/60)/60)/24)+DATE(1970,1,1)</f>
        <v>42715.207638888889</v>
      </c>
      <c r="T66" s="10">
        <f>((($J66/60)/60)/24)+DATE(1970,1,1)</f>
        <v>42661.176817129628</v>
      </c>
    </row>
    <row r="67" spans="1:20" ht="48" x14ac:dyDescent="0.2">
      <c r="A67">
        <v>2189</v>
      </c>
      <c r="B67" s="3" t="s">
        <v>2190</v>
      </c>
      <c r="C67" s="3" t="s">
        <v>6299</v>
      </c>
      <c r="D67" s="6">
        <v>1200</v>
      </c>
      <c r="E67" s="6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5">
        <f>$E67/$D67</f>
        <v>5.0324999999999998</v>
      </c>
      <c r="P67" s="6">
        <f>ROUND(E67/L67,2)</f>
        <v>68.63</v>
      </c>
      <c r="Q67" t="str">
        <f>LEFT($N67,FIND("/",$N67)-1)</f>
        <v>games</v>
      </c>
      <c r="R67" t="str">
        <f>RIGHT($N67,LEN($N67)-FIND("/",$N67))</f>
        <v>tabletop games</v>
      </c>
      <c r="S67" s="10">
        <f>((($I67/60)/60)/24)+DATE(1970,1,1)</f>
        <v>42481.916666666672</v>
      </c>
      <c r="T67" s="10">
        <f>((($J67/60)/60)/24)+DATE(1970,1,1)</f>
        <v>42467.788194444445</v>
      </c>
    </row>
    <row r="68" spans="1:20" ht="48" x14ac:dyDescent="0.2">
      <c r="A68">
        <v>1401</v>
      </c>
      <c r="B68" s="3" t="s">
        <v>1402</v>
      </c>
      <c r="C68" s="3" t="s">
        <v>5511</v>
      </c>
      <c r="D68" s="6">
        <v>2500</v>
      </c>
      <c r="E68" s="6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8275</v>
      </c>
      <c r="O68" s="5">
        <f>$E68/$D68</f>
        <v>4.9652000000000003</v>
      </c>
      <c r="P68" s="6">
        <f>ROUND(E68/L68,2)</f>
        <v>51.72</v>
      </c>
      <c r="Q68" t="str">
        <f>LEFT($N68,FIND("/",$N68)-1)</f>
        <v>music</v>
      </c>
      <c r="R68" t="str">
        <f>RIGHT($N68,LEN($N68)-FIND("/",$N68))</f>
        <v>rock</v>
      </c>
      <c r="S68" s="10">
        <f>((($I68/60)/60)/24)+DATE(1970,1,1)</f>
        <v>41420.99622685185</v>
      </c>
      <c r="T68" s="10">
        <f>((($J68/60)/60)/24)+DATE(1970,1,1)</f>
        <v>41399.99622685185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 s="6">
        <v>5000</v>
      </c>
      <c r="E69" s="6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8296</v>
      </c>
      <c r="O69" s="5">
        <f>$E69/$D69</f>
        <v>4.9580000000000002</v>
      </c>
      <c r="P69" s="6">
        <f>ROUND(E69/L69,2)</f>
        <v>25.09</v>
      </c>
      <c r="Q69" t="str">
        <f>LEFT($N69,FIND("/",$N69)-1)</f>
        <v>games</v>
      </c>
      <c r="R69" t="str">
        <f>RIGHT($N69,LEN($N69)-FIND("/",$N69))</f>
        <v>tabletop games</v>
      </c>
      <c r="S69" s="10">
        <f>((($I69/60)/60)/24)+DATE(1970,1,1)</f>
        <v>41839.125</v>
      </c>
      <c r="T69" s="10">
        <f>((($J69/60)/60)/24)+DATE(1970,1,1)</f>
        <v>41806.794074074074</v>
      </c>
    </row>
    <row r="70" spans="1:20" ht="48" x14ac:dyDescent="0.2">
      <c r="A70">
        <v>2013</v>
      </c>
      <c r="B70" s="3" t="s">
        <v>2014</v>
      </c>
      <c r="C70" s="3" t="s">
        <v>6123</v>
      </c>
      <c r="D70" s="6">
        <v>160000</v>
      </c>
      <c r="E70" s="6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8294</v>
      </c>
      <c r="O70" s="5">
        <f>$E70/$D70</f>
        <v>4.9491375</v>
      </c>
      <c r="P70" s="6">
        <f>ROUND(E70/L70,2)</f>
        <v>173.58</v>
      </c>
      <c r="Q70" t="str">
        <f>LEFT($N70,FIND("/",$N70)-1)</f>
        <v>technology</v>
      </c>
      <c r="R70" t="str">
        <f>RIGHT($N70,LEN($N70)-FIND("/",$N70))</f>
        <v>hardware</v>
      </c>
      <c r="S70" s="10">
        <f>((($I70/60)/60)/24)+DATE(1970,1,1)</f>
        <v>42559.960810185185</v>
      </c>
      <c r="T70" s="10">
        <f>((($J70/60)/60)/24)+DATE(1970,1,1)</f>
        <v>42499.960810185185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 s="6">
        <v>10000</v>
      </c>
      <c r="E71" s="6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8294</v>
      </c>
      <c r="O71" s="5">
        <f>$E71/$D71</f>
        <v>4.9321000000000002</v>
      </c>
      <c r="P71" s="6">
        <f>ROUND(E71/L71,2)</f>
        <v>69.760000000000005</v>
      </c>
      <c r="Q71" t="str">
        <f>LEFT($N71,FIND("/",$N71)-1)</f>
        <v>technology</v>
      </c>
      <c r="R71" t="str">
        <f>RIGHT($N71,LEN($N71)-FIND("/",$N71))</f>
        <v>hardware</v>
      </c>
      <c r="S71" s="10">
        <f>((($I71/60)/60)/24)+DATE(1970,1,1)</f>
        <v>42223.676655092597</v>
      </c>
      <c r="T71" s="10">
        <f>((($J71/60)/60)/24)+DATE(1970,1,1)</f>
        <v>42198.676655092597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 s="6">
        <v>1800</v>
      </c>
      <c r="E72" s="6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8296</v>
      </c>
      <c r="O72" s="5">
        <f>$E72/$D72</f>
        <v>4.8927777777777779</v>
      </c>
      <c r="P72" s="6">
        <f>ROUND(E72/L72,2)</f>
        <v>31.57</v>
      </c>
      <c r="Q72" t="str">
        <f>LEFT($N72,FIND("/",$N72)-1)</f>
        <v>games</v>
      </c>
      <c r="R72" t="str">
        <f>RIGHT($N72,LEN($N72)-FIND("/",$N72))</f>
        <v>tabletop games</v>
      </c>
      <c r="S72" s="10">
        <f>((($I72/60)/60)/24)+DATE(1970,1,1)</f>
        <v>42775.208333333328</v>
      </c>
      <c r="T72" s="10">
        <f>((($J72/60)/60)/24)+DATE(1970,1,1)</f>
        <v>42745.365474537044</v>
      </c>
    </row>
    <row r="73" spans="1:20" ht="48" x14ac:dyDescent="0.2">
      <c r="A73">
        <v>2019</v>
      </c>
      <c r="B73" s="3" t="s">
        <v>2020</v>
      </c>
      <c r="C73" s="3" t="s">
        <v>6129</v>
      </c>
      <c r="D73" s="6">
        <v>40000</v>
      </c>
      <c r="E73" s="6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8294</v>
      </c>
      <c r="O73" s="5">
        <f>$E73/$D73</f>
        <v>4.8490975000000001</v>
      </c>
      <c r="P73" s="6">
        <f>ROUND(E73/L73,2)</f>
        <v>108.97</v>
      </c>
      <c r="Q73" t="str">
        <f>LEFT($N73,FIND("/",$N73)-1)</f>
        <v>technology</v>
      </c>
      <c r="R73" t="str">
        <f>RIGHT($N73,LEN($N73)-FIND("/",$N73))</f>
        <v>hardware</v>
      </c>
      <c r="S73" s="10">
        <f>((($I73/60)/60)/24)+DATE(1970,1,1)</f>
        <v>42635.70857638889</v>
      </c>
      <c r="T73" s="10">
        <f>((($J73/60)/60)/24)+DATE(1970,1,1)</f>
        <v>42605.70857638889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 s="6">
        <v>5000</v>
      </c>
      <c r="E74" s="6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5">
        <f>$E74/$D74</f>
        <v>4.8402000000000003</v>
      </c>
      <c r="P74" s="6">
        <f>ROUND(E74/L74,2)</f>
        <v>82.32</v>
      </c>
      <c r="Q74" t="str">
        <f>LEFT($N74,FIND("/",$N74)-1)</f>
        <v>photography</v>
      </c>
      <c r="R74" t="str">
        <f>RIGHT($N74,LEN($N74)-FIND("/",$N74))</f>
        <v>photobooks</v>
      </c>
      <c r="S74" s="10">
        <f>((($I74/60)/60)/24)+DATE(1970,1,1)</f>
        <v>42415.625</v>
      </c>
      <c r="T74" s="10">
        <f>((($J74/60)/60)/24)+DATE(1970,1,1)</f>
        <v>42391.475289351853</v>
      </c>
    </row>
    <row r="75" spans="1:20" ht="48" x14ac:dyDescent="0.2">
      <c r="A75">
        <v>2050</v>
      </c>
      <c r="B75" s="3" t="s">
        <v>2051</v>
      </c>
      <c r="C75" s="3" t="s">
        <v>6160</v>
      </c>
      <c r="D75" s="6">
        <v>10000</v>
      </c>
      <c r="E75" s="6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8294</v>
      </c>
      <c r="O75" s="5">
        <f>$E75/$D75</f>
        <v>4.7327000000000004</v>
      </c>
      <c r="P75" s="6">
        <f>ROUND(E75/L75,2)</f>
        <v>278.39</v>
      </c>
      <c r="Q75" t="str">
        <f>LEFT($N75,FIND("/",$N75)-1)</f>
        <v>technology</v>
      </c>
      <c r="R75" t="str">
        <f>RIGHT($N75,LEN($N75)-FIND("/",$N75))</f>
        <v>hardware</v>
      </c>
      <c r="S75" s="10">
        <f>((($I75/60)/60)/24)+DATE(1970,1,1)</f>
        <v>42155.071504629625</v>
      </c>
      <c r="T75" s="10">
        <f>((($J75/60)/60)/24)+DATE(1970,1,1)</f>
        <v>42115.071504629625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 s="6">
        <v>500</v>
      </c>
      <c r="E76" s="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8296</v>
      </c>
      <c r="O76" s="5">
        <f>$E76/$D76</f>
        <v>4.5979999999999999</v>
      </c>
      <c r="P76" s="6">
        <f>ROUND(E76/L76,2)</f>
        <v>11.67</v>
      </c>
      <c r="Q76" t="str">
        <f>LEFT($N76,FIND("/",$N76)-1)</f>
        <v>games</v>
      </c>
      <c r="R76" t="str">
        <f>RIGHT($N76,LEN($N76)-FIND("/",$N76))</f>
        <v>tabletop games</v>
      </c>
      <c r="S76" s="10">
        <f>((($I76/60)/60)/24)+DATE(1970,1,1)</f>
        <v>42759.647777777776</v>
      </c>
      <c r="T76" s="10">
        <f>((($J76/60)/60)/24)+DATE(1970,1,1)</f>
        <v>42752.647777777776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 s="6">
        <v>300</v>
      </c>
      <c r="E77" s="6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5">
        <f>$E77/$D77</f>
        <v>4.577466666666667</v>
      </c>
      <c r="P77" s="6">
        <f>ROUND(E77/L77,2)</f>
        <v>23.28</v>
      </c>
      <c r="Q77" t="str">
        <f>LEFT($N77,FIND("/",$N77)-1)</f>
        <v>theater</v>
      </c>
      <c r="R77" t="str">
        <f>RIGHT($N77,LEN($N77)-FIND("/",$N77))</f>
        <v>spaces</v>
      </c>
      <c r="S77" s="10">
        <f>((($I77/60)/60)/24)+DATE(1970,1,1)</f>
        <v>41915.478842592594</v>
      </c>
      <c r="T77" s="10">
        <f>((($J77/60)/60)/24)+DATE(1970,1,1)</f>
        <v>41885.478842592594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 s="6">
        <v>30000</v>
      </c>
      <c r="E78" s="6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8287</v>
      </c>
      <c r="O78" s="5">
        <f>$E78/$D78</f>
        <v>4.5641449999999999</v>
      </c>
      <c r="P78" s="6">
        <f>ROUND(E78/L78,2)</f>
        <v>52.62</v>
      </c>
      <c r="Q78" t="str">
        <f>LEFT($N78,FIND("/",$N78)-1)</f>
        <v>publishing</v>
      </c>
      <c r="R78" t="str">
        <f>RIGHT($N78,LEN($N78)-FIND("/",$N78))</f>
        <v>radio &amp; podcasts</v>
      </c>
      <c r="S78" s="10">
        <f>((($I78/60)/60)/24)+DATE(1970,1,1)</f>
        <v>40990.125</v>
      </c>
      <c r="T78" s="10">
        <f>((($J78/60)/60)/24)+DATE(1970,1,1)</f>
        <v>40959.734398148146</v>
      </c>
    </row>
    <row r="79" spans="1:20" ht="48" x14ac:dyDescent="0.2">
      <c r="A79">
        <v>2193</v>
      </c>
      <c r="B79" s="3" t="s">
        <v>2194</v>
      </c>
      <c r="C79" s="3" t="s">
        <v>6303</v>
      </c>
      <c r="D79" s="6">
        <v>15000</v>
      </c>
      <c r="E79" s="6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8296</v>
      </c>
      <c r="O79" s="5">
        <f>$E79/$D79</f>
        <v>4.5237333333333334</v>
      </c>
      <c r="P79" s="6">
        <f>ROUND(E79/L79,2)</f>
        <v>75.650000000000006</v>
      </c>
      <c r="Q79" t="str">
        <f>LEFT($N79,FIND("/",$N79)-1)</f>
        <v>games</v>
      </c>
      <c r="R79" t="str">
        <f>RIGHT($N79,LEN($N79)-FIND("/",$N79))</f>
        <v>tabletop games</v>
      </c>
      <c r="S79" s="10">
        <f>((($I79/60)/60)/24)+DATE(1970,1,1)</f>
        <v>42695.207638888889</v>
      </c>
      <c r="T79" s="10">
        <f>((($J79/60)/60)/24)+DATE(1970,1,1)</f>
        <v>42664.405925925923</v>
      </c>
    </row>
    <row r="80" spans="1:20" ht="48" x14ac:dyDescent="0.2">
      <c r="A80">
        <v>2310</v>
      </c>
      <c r="B80" s="3" t="s">
        <v>2311</v>
      </c>
      <c r="C80" s="3" t="s">
        <v>6420</v>
      </c>
      <c r="D80" s="6">
        <v>18500</v>
      </c>
      <c r="E80" s="6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8278</v>
      </c>
      <c r="O80" s="5">
        <f>$E80/$D80</f>
        <v>4.288397837837838</v>
      </c>
      <c r="P80" s="6">
        <f>ROUND(E80/L80,2)</f>
        <v>64.819999999999993</v>
      </c>
      <c r="Q80" t="str">
        <f>LEFT($N80,FIND("/",$N80)-1)</f>
        <v>music</v>
      </c>
      <c r="R80" t="str">
        <f>RIGHT($N80,LEN($N80)-FIND("/",$N80))</f>
        <v>indie rock</v>
      </c>
      <c r="S80" s="10">
        <f>((($I80/60)/60)/24)+DATE(1970,1,1)</f>
        <v>41354.752488425926</v>
      </c>
      <c r="T80" s="10">
        <f>((($J80/60)/60)/24)+DATE(1970,1,1)</f>
        <v>41324.79415509259</v>
      </c>
    </row>
    <row r="81" spans="1:20" ht="48" x14ac:dyDescent="0.2">
      <c r="A81">
        <v>2447</v>
      </c>
      <c r="B81" s="3" t="s">
        <v>2448</v>
      </c>
      <c r="C81" s="3" t="s">
        <v>6557</v>
      </c>
      <c r="D81" s="6">
        <v>2500</v>
      </c>
      <c r="E81" s="6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8297</v>
      </c>
      <c r="O81" s="5">
        <f>$E81/$D81</f>
        <v>4.2720000000000002</v>
      </c>
      <c r="P81" s="6">
        <f>ROUND(E81/L81,2)</f>
        <v>31.69</v>
      </c>
      <c r="Q81" t="str">
        <f>LEFT($N81,FIND("/",$N81)-1)</f>
        <v>food</v>
      </c>
      <c r="R81" t="str">
        <f>RIGHT($N81,LEN($N81)-FIND("/",$N81))</f>
        <v>small batch</v>
      </c>
      <c r="S81" s="10">
        <f>((($I81/60)/60)/24)+DATE(1970,1,1)</f>
        <v>42686.166666666672</v>
      </c>
      <c r="T81" s="10">
        <f>((($J81/60)/60)/24)+DATE(1970,1,1)</f>
        <v>42654.469826388886</v>
      </c>
    </row>
    <row r="82" spans="1:20" ht="32" x14ac:dyDescent="0.2">
      <c r="A82">
        <v>1380</v>
      </c>
      <c r="B82" s="3" t="s">
        <v>1381</v>
      </c>
      <c r="C82" s="3" t="s">
        <v>5490</v>
      </c>
      <c r="D82" s="6">
        <v>25</v>
      </c>
      <c r="E82" s="6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8275</v>
      </c>
      <c r="O82" s="5">
        <f>$E82/$D82</f>
        <v>4.24</v>
      </c>
      <c r="P82" s="6">
        <f>ROUND(E82/L82,2)</f>
        <v>21.2</v>
      </c>
      <c r="Q82" t="str">
        <f>LEFT($N82,FIND("/",$N82)-1)</f>
        <v>music</v>
      </c>
      <c r="R82" t="str">
        <f>RIGHT($N82,LEN($N82)-FIND("/",$N82))</f>
        <v>rock</v>
      </c>
      <c r="S82" s="10">
        <f>((($I82/60)/60)/24)+DATE(1970,1,1)</f>
        <v>42164.083333333328</v>
      </c>
      <c r="T82" s="10">
        <f>((($J82/60)/60)/24)+DATE(1970,1,1)</f>
        <v>42141.762800925921</v>
      </c>
    </row>
    <row r="83" spans="1:20" ht="48" x14ac:dyDescent="0.2">
      <c r="A83">
        <v>2038</v>
      </c>
      <c r="B83" s="3" t="s">
        <v>2039</v>
      </c>
      <c r="C83" s="3" t="s">
        <v>6148</v>
      </c>
      <c r="D83" s="6">
        <v>8000</v>
      </c>
      <c r="E83" s="6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5">
        <f>$E83/$D83</f>
        <v>4.2051249999999998</v>
      </c>
      <c r="P83" s="6">
        <f>ROUND(E83/L83,2)</f>
        <v>164.91</v>
      </c>
      <c r="Q83" t="str">
        <f>LEFT($N83,FIND("/",$N83)-1)</f>
        <v>technology</v>
      </c>
      <c r="R83" t="str">
        <f>RIGHT($N83,LEN($N83)-FIND("/",$N83))</f>
        <v>hardware</v>
      </c>
      <c r="S83" s="10">
        <f>((($I83/60)/60)/24)+DATE(1970,1,1)</f>
        <v>41456.75</v>
      </c>
      <c r="T83" s="10">
        <f>((($J83/60)/60)/24)+DATE(1970,1,1)</f>
        <v>41424.27107638889</v>
      </c>
    </row>
    <row r="84" spans="1:20" ht="48" x14ac:dyDescent="0.2">
      <c r="A84">
        <v>1534</v>
      </c>
      <c r="B84" s="3" t="s">
        <v>1535</v>
      </c>
      <c r="C84" s="3" t="s">
        <v>5644</v>
      </c>
      <c r="D84" s="6">
        <v>7500</v>
      </c>
      <c r="E84" s="6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8284</v>
      </c>
      <c r="O84" s="5">
        <f>$E84/$D84</f>
        <v>4.1773333333333333</v>
      </c>
      <c r="P84" s="6">
        <f>ROUND(E84/L84,2)</f>
        <v>84.91</v>
      </c>
      <c r="Q84" t="str">
        <f>LEFT($N84,FIND("/",$N84)-1)</f>
        <v>photography</v>
      </c>
      <c r="R84" t="str">
        <f>RIGHT($N84,LEN($N84)-FIND("/",$N84))</f>
        <v>photobooks</v>
      </c>
      <c r="S84" s="10">
        <f>((($I84/60)/60)/24)+DATE(1970,1,1)</f>
        <v>42251.67432870371</v>
      </c>
      <c r="T84" s="10">
        <f>((($J84/60)/60)/24)+DATE(1970,1,1)</f>
        <v>42221.67432870371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 s="6">
        <v>5494</v>
      </c>
      <c r="E85" s="6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5">
        <f>$E85/$D85</f>
        <v>4.1217692027666546</v>
      </c>
      <c r="P85" s="6">
        <f>ROUND(E85/L85,2)</f>
        <v>44.06</v>
      </c>
      <c r="Q85" t="str">
        <f>LEFT($N85,FIND("/",$N85)-1)</f>
        <v>games</v>
      </c>
      <c r="R85" t="str">
        <f>RIGHT($N85,LEN($N85)-FIND("/",$N85))</f>
        <v>tabletop games</v>
      </c>
      <c r="S85" s="10">
        <f>((($I85/60)/60)/24)+DATE(1970,1,1)</f>
        <v>42668.708333333328</v>
      </c>
      <c r="T85" s="10">
        <f>((($J85/60)/60)/24)+DATE(1970,1,1)</f>
        <v>42633.586122685185</v>
      </c>
    </row>
    <row r="86" spans="1:20" ht="48" x14ac:dyDescent="0.2">
      <c r="A86">
        <v>2275</v>
      </c>
      <c r="B86" s="3" t="s">
        <v>2276</v>
      </c>
      <c r="C86" s="3" t="s">
        <v>6385</v>
      </c>
      <c r="D86" s="6">
        <v>650</v>
      </c>
      <c r="E86" s="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5">
        <f>$E86/$D86</f>
        <v>4.0776923076923079</v>
      </c>
      <c r="P86" s="6">
        <f>ROUND(E86/L86,2)</f>
        <v>33.549999999999997</v>
      </c>
      <c r="Q86" t="str">
        <f>LEFT($N86,FIND("/",$N86)-1)</f>
        <v>games</v>
      </c>
      <c r="R86" t="str">
        <f>RIGHT($N86,LEN($N86)-FIND("/",$N86))</f>
        <v>tabletop games</v>
      </c>
      <c r="S86" s="10">
        <f>((($I86/60)/60)/24)+DATE(1970,1,1)</f>
        <v>41995.616655092599</v>
      </c>
      <c r="T86" s="10">
        <f>((($J86/60)/60)/24)+DATE(1970,1,1)</f>
        <v>41965.616655092599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 s="6">
        <v>8000</v>
      </c>
      <c r="E87" s="6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8300</v>
      </c>
      <c r="O87" s="5">
        <f>$E87/$D87</f>
        <v>4.077</v>
      </c>
      <c r="P87" s="6">
        <f>ROUND(E87/L87,2)</f>
        <v>81.95</v>
      </c>
      <c r="Q87" t="str">
        <f>LEFT($N87,FIND("/",$N87)-1)</f>
        <v>technology</v>
      </c>
      <c r="R87" t="str">
        <f>RIGHT($N87,LEN($N87)-FIND("/",$N87))</f>
        <v>space exploration</v>
      </c>
      <c r="S87" s="10">
        <f>((($I87/60)/60)/24)+DATE(1970,1,1)</f>
        <v>42228.083333333328</v>
      </c>
      <c r="T87" s="10">
        <f>((($J87/60)/60)/24)+DATE(1970,1,1)</f>
        <v>42184.874675925923</v>
      </c>
    </row>
    <row r="88" spans="1:20" ht="48" x14ac:dyDescent="0.2">
      <c r="A88">
        <v>2280</v>
      </c>
      <c r="B88" s="3" t="s">
        <v>2281</v>
      </c>
      <c r="C88" s="3" t="s">
        <v>6390</v>
      </c>
      <c r="D88" s="6">
        <v>9800</v>
      </c>
      <c r="E88" s="6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8296</v>
      </c>
      <c r="O88" s="5">
        <f>$E88/$D88</f>
        <v>4.0357653061224488</v>
      </c>
      <c r="P88" s="6">
        <f>ROUND(E88/L88,2)</f>
        <v>82.4</v>
      </c>
      <c r="Q88" t="str">
        <f>LEFT($N88,FIND("/",$N88)-1)</f>
        <v>games</v>
      </c>
      <c r="R88" t="str">
        <f>RIGHT($N88,LEN($N88)-FIND("/",$N88))</f>
        <v>tabletop games</v>
      </c>
      <c r="S88" s="10">
        <f>((($I88/60)/60)/24)+DATE(1970,1,1)</f>
        <v>42264.624895833331</v>
      </c>
      <c r="T88" s="10">
        <f>((($J88/60)/60)/24)+DATE(1970,1,1)</f>
        <v>42234.624895833331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 s="6">
        <v>50000</v>
      </c>
      <c r="E89" s="6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8294</v>
      </c>
      <c r="O89" s="5">
        <f>$E89/$D89</f>
        <v>4.0232999999999999</v>
      </c>
      <c r="P89" s="6">
        <f>ROUND(E89/L89,2)</f>
        <v>245.02</v>
      </c>
      <c r="Q89" t="str">
        <f>LEFT($N89,FIND("/",$N89)-1)</f>
        <v>technology</v>
      </c>
      <c r="R89" t="str">
        <f>RIGHT($N89,LEN($N89)-FIND("/",$N89))</f>
        <v>hardware</v>
      </c>
      <c r="S89" s="10">
        <f>((($I89/60)/60)/24)+DATE(1970,1,1)</f>
        <v>42357.332638888889</v>
      </c>
      <c r="T89" s="10">
        <f>((($J89/60)/60)/24)+DATE(1970,1,1)</f>
        <v>42311.216898148152</v>
      </c>
    </row>
    <row r="90" spans="1:20" ht="48" x14ac:dyDescent="0.2">
      <c r="A90">
        <v>1955</v>
      </c>
      <c r="B90" s="3" t="s">
        <v>1956</v>
      </c>
      <c r="C90" s="3" t="s">
        <v>6065</v>
      </c>
      <c r="D90" s="6">
        <v>42000</v>
      </c>
      <c r="E90" s="6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8294</v>
      </c>
      <c r="O90" s="5">
        <f>$E90/$D90</f>
        <v>3.9859528571428569</v>
      </c>
      <c r="P90" s="6">
        <f>ROUND(E90/L90,2)</f>
        <v>577.28</v>
      </c>
      <c r="Q90" t="str">
        <f>LEFT($N90,FIND("/",$N90)-1)</f>
        <v>technology</v>
      </c>
      <c r="R90" t="str">
        <f>RIGHT($N90,LEN($N90)-FIND("/",$N90))</f>
        <v>hardware</v>
      </c>
      <c r="S90" s="10">
        <f>((($I90/60)/60)/24)+DATE(1970,1,1)</f>
        <v>41052.791666666664</v>
      </c>
      <c r="T90" s="10">
        <f>((($J90/60)/60)/24)+DATE(1970,1,1)</f>
        <v>41020.271770833337</v>
      </c>
    </row>
    <row r="91" spans="1:20" ht="48" x14ac:dyDescent="0.2">
      <c r="A91">
        <v>77</v>
      </c>
      <c r="B91" s="3" t="s">
        <v>79</v>
      </c>
      <c r="C91" s="3" t="s">
        <v>4188</v>
      </c>
      <c r="D91" s="6">
        <v>400</v>
      </c>
      <c r="E91" s="6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5">
        <f>$E91/$D91</f>
        <v>3.9249999999999998</v>
      </c>
      <c r="P91" s="6">
        <f>ROUND(E91/L91,2)</f>
        <v>60.38</v>
      </c>
      <c r="Q91" t="str">
        <f>LEFT($N91,FIND("/",$N91)-1)</f>
        <v>film &amp; video</v>
      </c>
      <c r="R91" t="str">
        <f>RIGHT($N91,LEN($N91)-FIND("/",$N91))</f>
        <v>shorts</v>
      </c>
      <c r="S91" s="10">
        <f>((($I91/60)/60)/24)+DATE(1970,1,1)</f>
        <v>41050.124305555553</v>
      </c>
      <c r="T91" s="10">
        <f>((($J91/60)/60)/24)+DATE(1970,1,1)</f>
        <v>40997.144872685189</v>
      </c>
    </row>
    <row r="92" spans="1:20" ht="48" x14ac:dyDescent="0.2">
      <c r="A92">
        <v>2034</v>
      </c>
      <c r="B92" s="3" t="s">
        <v>2035</v>
      </c>
      <c r="C92" s="3" t="s">
        <v>6144</v>
      </c>
      <c r="D92" s="6">
        <v>78000</v>
      </c>
      <c r="E92" s="6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8294</v>
      </c>
      <c r="O92" s="5">
        <f>$E92/$D92</f>
        <v>3.868199871794872</v>
      </c>
      <c r="P92" s="6">
        <f>ROUND(E92/L92,2)</f>
        <v>593.94000000000005</v>
      </c>
      <c r="Q92" t="str">
        <f>LEFT($N92,FIND("/",$N92)-1)</f>
        <v>technology</v>
      </c>
      <c r="R92" t="str">
        <f>RIGHT($N92,LEN($N92)-FIND("/",$N92))</f>
        <v>hardware</v>
      </c>
      <c r="S92" s="10">
        <f>((($I92/60)/60)/24)+DATE(1970,1,1)</f>
        <v>42131.290277777778</v>
      </c>
      <c r="T92" s="10">
        <f>((($J92/60)/60)/24)+DATE(1970,1,1)</f>
        <v>42076.130011574074</v>
      </c>
    </row>
    <row r="93" spans="1:20" ht="48" x14ac:dyDescent="0.2">
      <c r="A93">
        <v>314</v>
      </c>
      <c r="B93" s="3" t="s">
        <v>315</v>
      </c>
      <c r="C93" s="3" t="s">
        <v>4424</v>
      </c>
      <c r="D93" s="6">
        <v>1000</v>
      </c>
      <c r="E93" s="6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8268</v>
      </c>
      <c r="O93" s="5">
        <f>$E93/$D93</f>
        <v>3.8515000000000001</v>
      </c>
      <c r="P93" s="6">
        <f>ROUND(E93/L93,2)</f>
        <v>32.1</v>
      </c>
      <c r="Q93" t="str">
        <f>LEFT($N93,FIND("/",$N93)-1)</f>
        <v>film &amp; video</v>
      </c>
      <c r="R93" t="str">
        <f>RIGHT($N93,LEN($N93)-FIND("/",$N93))</f>
        <v>documentary</v>
      </c>
      <c r="S93" s="10">
        <f>((($I93/60)/60)/24)+DATE(1970,1,1)</f>
        <v>41334.833194444444</v>
      </c>
      <c r="T93" s="10">
        <f>((($J93/60)/60)/24)+DATE(1970,1,1)</f>
        <v>41304.833194444444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 s="6">
        <v>1100</v>
      </c>
      <c r="E94" s="6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5">
        <f>$E94/$D94</f>
        <v>3.8409090909090908</v>
      </c>
      <c r="P94" s="6">
        <f>ROUND(E94/L94,2)</f>
        <v>22.12</v>
      </c>
      <c r="Q94" t="str">
        <f>LEFT($N94,FIND("/",$N94)-1)</f>
        <v>technology</v>
      </c>
      <c r="R94" t="str">
        <f>RIGHT($N94,LEN($N94)-FIND("/",$N94))</f>
        <v>hardware</v>
      </c>
      <c r="S94" s="10">
        <f>((($I94/60)/60)/24)+DATE(1970,1,1)</f>
        <v>41764.887928240743</v>
      </c>
      <c r="T94" s="10">
        <f>((($J94/60)/60)/24)+DATE(1970,1,1)</f>
        <v>41719.887928240743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 s="6">
        <v>110</v>
      </c>
      <c r="E95" s="6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5">
        <f>$E95/$D95</f>
        <v>3.8271818181818182</v>
      </c>
      <c r="P95" s="6">
        <f>ROUND(E95/L95,2)</f>
        <v>15.04</v>
      </c>
      <c r="Q95" t="str">
        <f>LEFT($N95,FIND("/",$N95)-1)</f>
        <v>music</v>
      </c>
      <c r="R95" t="str">
        <f>RIGHT($N95,LEN($N95)-FIND("/",$N95))</f>
        <v>electronic music</v>
      </c>
      <c r="S95" s="10">
        <f>((($I95/60)/60)/24)+DATE(1970,1,1)</f>
        <v>41290.846817129634</v>
      </c>
      <c r="T95" s="10">
        <f>((($J95/60)/60)/24)+DATE(1970,1,1)</f>
        <v>41276.846817129634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 s="6">
        <v>55000</v>
      </c>
      <c r="E96" s="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5">
        <f>$E96/$D96</f>
        <v>3.8212909090909091</v>
      </c>
      <c r="P96" s="6">
        <f>ROUND(E96/L96,2)</f>
        <v>128.38999999999999</v>
      </c>
      <c r="Q96" t="str">
        <f>LEFT($N96,FIND("/",$N96)-1)</f>
        <v>technology</v>
      </c>
      <c r="R96" t="str">
        <f>RIGHT($N96,LEN($N96)-FIND("/",$N96))</f>
        <v>hardware</v>
      </c>
      <c r="S96" s="10">
        <f>((($I96/60)/60)/24)+DATE(1970,1,1)</f>
        <v>42167.833333333328</v>
      </c>
      <c r="T96" s="10">
        <f>((($J96/60)/60)/24)+DATE(1970,1,1)</f>
        <v>42136.209675925929</v>
      </c>
    </row>
    <row r="97" spans="1:20" ht="48" x14ac:dyDescent="0.2">
      <c r="A97">
        <v>2267</v>
      </c>
      <c r="B97" s="3" t="s">
        <v>2268</v>
      </c>
      <c r="C97" s="3" t="s">
        <v>6377</v>
      </c>
      <c r="D97" s="6">
        <v>20000</v>
      </c>
      <c r="E97" s="6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8296</v>
      </c>
      <c r="O97" s="5">
        <f>$E97/$D97</f>
        <v>3.80525</v>
      </c>
      <c r="P97" s="6">
        <f>ROUND(E97/L97,2)</f>
        <v>188.38</v>
      </c>
      <c r="Q97" t="str">
        <f>LEFT($N97,FIND("/",$N97)-1)</f>
        <v>games</v>
      </c>
      <c r="R97" t="str">
        <f>RIGHT($N97,LEN($N97)-FIND("/",$N97))</f>
        <v>tabletop games</v>
      </c>
      <c r="S97" s="10">
        <f>((($I97/60)/60)/24)+DATE(1970,1,1)</f>
        <v>41994.041666666672</v>
      </c>
      <c r="T97" s="10">
        <f>((($J97/60)/60)/24)+DATE(1970,1,1)</f>
        <v>41968.829826388886</v>
      </c>
    </row>
    <row r="98" spans="1:20" ht="48" x14ac:dyDescent="0.2">
      <c r="A98">
        <v>1344</v>
      </c>
      <c r="B98" s="3" t="s">
        <v>1345</v>
      </c>
      <c r="C98" s="3" t="s">
        <v>5454</v>
      </c>
      <c r="D98" s="6">
        <v>1500</v>
      </c>
      <c r="E98" s="6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5">
        <f>$E98/$D98</f>
        <v>3.7773333333333334</v>
      </c>
      <c r="P98" s="6">
        <f>ROUND(E98/L98,2)</f>
        <v>40.76</v>
      </c>
      <c r="Q98" t="str">
        <f>LEFT($N98,FIND("/",$N98)-1)</f>
        <v>publishing</v>
      </c>
      <c r="R98" t="str">
        <f>RIGHT($N98,LEN($N98)-FIND("/",$N98))</f>
        <v>nonfiction</v>
      </c>
      <c r="S98" s="10">
        <f>((($I98/60)/60)/24)+DATE(1970,1,1)</f>
        <v>42551.789803240739</v>
      </c>
      <c r="T98" s="10">
        <f>((($J98/60)/60)/24)+DATE(1970,1,1)</f>
        <v>42522.789803240739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 s="6">
        <v>5000</v>
      </c>
      <c r="E99" s="6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8296</v>
      </c>
      <c r="O99" s="5">
        <f>$E99/$D99</f>
        <v>3.7702</v>
      </c>
      <c r="P99" s="6">
        <f>ROUND(E99/L99,2)</f>
        <v>65</v>
      </c>
      <c r="Q99" t="str">
        <f>LEFT($N99,FIND("/",$N99)-1)</f>
        <v>games</v>
      </c>
      <c r="R99" t="str">
        <f>RIGHT($N99,LEN($N99)-FIND("/",$N99))</f>
        <v>tabletop games</v>
      </c>
      <c r="S99" s="10">
        <f>((($I99/60)/60)/24)+DATE(1970,1,1)</f>
        <v>42659.854166666672</v>
      </c>
      <c r="T99" s="10">
        <f>((($J99/60)/60)/24)+DATE(1970,1,1)</f>
        <v>42647.818819444445</v>
      </c>
    </row>
    <row r="100" spans="1:20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6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5">
        <f>$E100/$D100</f>
        <v>3.7549600000000001</v>
      </c>
      <c r="P100" s="6">
        <f>ROUND(E100/L100,2)</f>
        <v>186.81</v>
      </c>
      <c r="Q100" t="str">
        <f>LEFT($N100,FIND("/",$N100)-1)</f>
        <v>technology</v>
      </c>
      <c r="R100" t="str">
        <f>RIGHT($N100,LEN($N100)-FIND("/",$N100))</f>
        <v>hardware</v>
      </c>
      <c r="S100" s="10">
        <f>((($I100/60)/60)/24)+DATE(1970,1,1)</f>
        <v>41505.334131944444</v>
      </c>
      <c r="T100" s="10">
        <f>((($J100/60)/60)/24)+DATE(1970,1,1)</f>
        <v>41445.334131944444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 s="6">
        <v>20000</v>
      </c>
      <c r="E101" s="6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8294</v>
      </c>
      <c r="O101" s="5">
        <f>$E101/$D101</f>
        <v>3.7012999999999998</v>
      </c>
      <c r="P101" s="6">
        <f>ROUND(E101/L101,2)</f>
        <v>182.78</v>
      </c>
      <c r="Q101" t="str">
        <f>LEFT($N101,FIND("/",$N101)-1)</f>
        <v>technology</v>
      </c>
      <c r="R101" t="str">
        <f>RIGHT($N101,LEN($N101)-FIND("/",$N101))</f>
        <v>hardware</v>
      </c>
      <c r="S101" s="10">
        <f>((($I101/60)/60)/24)+DATE(1970,1,1)</f>
        <v>41760.663530092592</v>
      </c>
      <c r="T101" s="10">
        <f>((($J101/60)/60)/24)+DATE(1970,1,1)</f>
        <v>41730.663530092592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 s="6">
        <v>2500</v>
      </c>
      <c r="E102" s="6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8294</v>
      </c>
      <c r="O102" s="5">
        <f>$E102/$D102</f>
        <v>3.6120000000000001</v>
      </c>
      <c r="P102" s="6">
        <f>ROUND(E102/L102,2)</f>
        <v>96.06</v>
      </c>
      <c r="Q102" t="str">
        <f>LEFT($N102,FIND("/",$N102)-1)</f>
        <v>technology</v>
      </c>
      <c r="R102" t="str">
        <f>RIGHT($N102,LEN($N102)-FIND("/",$N102))</f>
        <v>hardware</v>
      </c>
      <c r="S102" s="10">
        <f>((($I102/60)/60)/24)+DATE(1970,1,1)</f>
        <v>41878.021770833337</v>
      </c>
      <c r="T102" s="10">
        <f>((($J102/60)/60)/24)+DATE(1970,1,1)</f>
        <v>41848.021770833337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 s="6">
        <v>50000</v>
      </c>
      <c r="E103" s="6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5">
        <f>$E103/$D103</f>
        <v>3.5482402000000004</v>
      </c>
      <c r="P103" s="6">
        <f>ROUND(E103/L103,2)</f>
        <v>91.21</v>
      </c>
      <c r="Q103" t="str">
        <f>LEFT($N103,FIND("/",$N103)-1)</f>
        <v>technology</v>
      </c>
      <c r="R103" t="str">
        <f>RIGHT($N103,LEN($N103)-FIND("/",$N103))</f>
        <v>hardware</v>
      </c>
      <c r="S103" s="10">
        <f>((($I103/60)/60)/24)+DATE(1970,1,1)</f>
        <v>42463.500717592593</v>
      </c>
      <c r="T103" s="10">
        <f>((($J103/60)/60)/24)+DATE(1970,1,1)</f>
        <v>42423.542384259257</v>
      </c>
    </row>
    <row r="104" spans="1:20" ht="48" x14ac:dyDescent="0.2">
      <c r="A104">
        <v>2633</v>
      </c>
      <c r="B104" s="3" t="s">
        <v>2633</v>
      </c>
      <c r="C104" s="3" t="s">
        <v>6743</v>
      </c>
      <c r="D104" s="6">
        <v>5000</v>
      </c>
      <c r="E104" s="6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8300</v>
      </c>
      <c r="O104" s="5">
        <f>$E104/$D104</f>
        <v>3.5461999999999998</v>
      </c>
      <c r="P104" s="6">
        <f>ROUND(E104/L104,2)</f>
        <v>89.1</v>
      </c>
      <c r="Q104" t="str">
        <f>LEFT($N104,FIND("/",$N104)-1)</f>
        <v>technology</v>
      </c>
      <c r="R104" t="str">
        <f>RIGHT($N104,LEN($N104)-FIND("/",$N104))</f>
        <v>space exploration</v>
      </c>
      <c r="S104" s="10">
        <f>((($I104/60)/60)/24)+DATE(1970,1,1)</f>
        <v>41697.958333333336</v>
      </c>
      <c r="T104" s="10">
        <f>((($J104/60)/60)/24)+DATE(1970,1,1)</f>
        <v>41667.823287037041</v>
      </c>
    </row>
    <row r="105" spans="1:20" ht="48" x14ac:dyDescent="0.2">
      <c r="A105">
        <v>2052</v>
      </c>
      <c r="B105" s="3" t="s">
        <v>2053</v>
      </c>
      <c r="C105" s="3" t="s">
        <v>6162</v>
      </c>
      <c r="D105" s="6">
        <v>50000</v>
      </c>
      <c r="E105" s="6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8294</v>
      </c>
      <c r="O105" s="5">
        <f>$E105/$D105</f>
        <v>3.5304799999999998</v>
      </c>
      <c r="P105" s="6">
        <f>ROUND(E105/L105,2)</f>
        <v>326.29000000000002</v>
      </c>
      <c r="Q105" t="str">
        <f>LEFT($N105,FIND("/",$N105)-1)</f>
        <v>technology</v>
      </c>
      <c r="R105" t="str">
        <f>RIGHT($N105,LEN($N105)-FIND("/",$N105))</f>
        <v>hardware</v>
      </c>
      <c r="S105" s="10">
        <f>((($I105/60)/60)/24)+DATE(1970,1,1)</f>
        <v>42420.08394675926</v>
      </c>
      <c r="T105" s="10">
        <f>((($J105/60)/60)/24)+DATE(1970,1,1)</f>
        <v>42375.08394675926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 s="6">
        <v>18000</v>
      </c>
      <c r="E106" s="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8296</v>
      </c>
      <c r="O106" s="5">
        <f>$E106/$D106</f>
        <v>3.5292777777777777</v>
      </c>
      <c r="P106" s="6">
        <f>ROUND(E106/L106,2)</f>
        <v>64.63</v>
      </c>
      <c r="Q106" t="str">
        <f>LEFT($N106,FIND("/",$N106)-1)</f>
        <v>games</v>
      </c>
      <c r="R106" t="str">
        <f>RIGHT($N106,LEN($N106)-FIND("/",$N106))</f>
        <v>tabletop games</v>
      </c>
      <c r="S106" s="10">
        <f>((($I106/60)/60)/24)+DATE(1970,1,1)</f>
        <v>41955.332638888889</v>
      </c>
      <c r="T106" s="10">
        <f>((($J106/60)/60)/24)+DATE(1970,1,1)</f>
        <v>41915.003275462965</v>
      </c>
    </row>
    <row r="107" spans="1:20" ht="48" x14ac:dyDescent="0.2">
      <c r="A107">
        <v>1021</v>
      </c>
      <c r="B107" s="3" t="s">
        <v>1022</v>
      </c>
      <c r="C107" s="3" t="s">
        <v>5131</v>
      </c>
      <c r="D107" s="6">
        <v>3000</v>
      </c>
      <c r="E107" s="6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8279</v>
      </c>
      <c r="O107" s="5">
        <f>$E107/$D107</f>
        <v>3.5180366666666667</v>
      </c>
      <c r="P107" s="6">
        <f>ROUND(E107/L107,2)</f>
        <v>22.08</v>
      </c>
      <c r="Q107" t="str">
        <f>LEFT($N107,FIND("/",$N107)-1)</f>
        <v>music</v>
      </c>
      <c r="R107" t="str">
        <f>RIGHT($N107,LEN($N107)-FIND("/",$N107))</f>
        <v>electronic music</v>
      </c>
      <c r="S107" s="10">
        <f>((($I107/60)/60)/24)+DATE(1970,1,1)</f>
        <v>42294.166666666672</v>
      </c>
      <c r="T107" s="10">
        <f>((($J107/60)/60)/24)+DATE(1970,1,1)</f>
        <v>42271.251979166671</v>
      </c>
    </row>
    <row r="108" spans="1:20" ht="48" x14ac:dyDescent="0.2">
      <c r="A108">
        <v>2707</v>
      </c>
      <c r="B108" s="3" t="s">
        <v>2707</v>
      </c>
      <c r="C108" s="3" t="s">
        <v>6817</v>
      </c>
      <c r="D108" s="6">
        <v>8000</v>
      </c>
      <c r="E108" s="6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8302</v>
      </c>
      <c r="O108" s="5">
        <f>$E108/$D108</f>
        <v>3.50844625</v>
      </c>
      <c r="P108" s="6">
        <f>ROUND(E108/L108,2)</f>
        <v>71.239999999999995</v>
      </c>
      <c r="Q108" t="str">
        <f>LEFT($N108,FIND("/",$N108)-1)</f>
        <v>theater</v>
      </c>
      <c r="R108" t="str">
        <f>RIGHT($N108,LEN($N108)-FIND("/",$N108))</f>
        <v>spaces</v>
      </c>
      <c r="S108" s="10">
        <f>((($I108/60)/60)/24)+DATE(1970,1,1)</f>
        <v>41421.290972222225</v>
      </c>
      <c r="T108" s="10">
        <f>((($J108/60)/60)/24)+DATE(1970,1,1)</f>
        <v>41391.782905092594</v>
      </c>
    </row>
    <row r="109" spans="1:20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6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5">
        <f>$E109/$D109</f>
        <v>3.5016666666666665</v>
      </c>
      <c r="P109" s="6">
        <f>ROUND(E109/L109,2)</f>
        <v>75.040000000000006</v>
      </c>
      <c r="Q109" t="str">
        <f>LEFT($N109,FIND("/",$N109)-1)</f>
        <v>music</v>
      </c>
      <c r="R109" t="str">
        <f>RIGHT($N109,LEN($N109)-FIND("/",$N109))</f>
        <v>rock</v>
      </c>
      <c r="S109" s="10">
        <f>((($I109/60)/60)/24)+DATE(1970,1,1)</f>
        <v>40580.032511574071</v>
      </c>
      <c r="T109" s="10">
        <f>((($J109/60)/60)/24)+DATE(1970,1,1)</f>
        <v>40565.032511574071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 s="6">
        <v>100000</v>
      </c>
      <c r="E110" s="6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5">
        <f>$E110/$D110</f>
        <v>3.4801799999999998</v>
      </c>
      <c r="P110" s="6">
        <f>ROUND(E110/L110,2)</f>
        <v>511.79</v>
      </c>
      <c r="Q110" t="str">
        <f>LEFT($N110,FIND("/",$N110)-1)</f>
        <v>technology</v>
      </c>
      <c r="R110" t="str">
        <f>RIGHT($N110,LEN($N110)-FIND("/",$N110))</f>
        <v>hardware</v>
      </c>
      <c r="S110" s="10">
        <f>((($I110/60)/60)/24)+DATE(1970,1,1)</f>
        <v>42197.251828703709</v>
      </c>
      <c r="T110" s="10">
        <f>((($J110/60)/60)/24)+DATE(1970,1,1)</f>
        <v>42157.251828703709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 s="6">
        <v>4000</v>
      </c>
      <c r="E111" s="6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5">
        <f>$E111/$D111</f>
        <v>3.4660000000000002</v>
      </c>
      <c r="P111" s="6">
        <f>ROUND(E111/L111,2)</f>
        <v>29.31</v>
      </c>
      <c r="Q111" t="str">
        <f>LEFT($N111,FIND("/",$N111)-1)</f>
        <v>technology</v>
      </c>
      <c r="R111" t="str">
        <f>RIGHT($N111,LEN($N111)-FIND("/",$N111))</f>
        <v>hardware</v>
      </c>
      <c r="S111" s="10">
        <f>((($I111/60)/60)/24)+DATE(1970,1,1)</f>
        <v>41468.899594907409</v>
      </c>
      <c r="T111" s="10">
        <f>((($J111/60)/60)/24)+DATE(1970,1,1)</f>
        <v>41438.899594907409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 s="6">
        <v>2000</v>
      </c>
      <c r="E112" s="6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8279</v>
      </c>
      <c r="O112" s="5">
        <f>$E112/$D112</f>
        <v>3.4209999999999998</v>
      </c>
      <c r="P112" s="6">
        <f>ROUND(E112/L112,2)</f>
        <v>43.03</v>
      </c>
      <c r="Q112" t="str">
        <f>LEFT($N112,FIND("/",$N112)-1)</f>
        <v>music</v>
      </c>
      <c r="R112" t="str">
        <f>RIGHT($N112,LEN($N112)-FIND("/",$N112))</f>
        <v>electronic music</v>
      </c>
      <c r="S112" s="10">
        <f>((($I112/60)/60)/24)+DATE(1970,1,1)</f>
        <v>42625.483206018514</v>
      </c>
      <c r="T112" s="10">
        <f>((($J112/60)/60)/24)+DATE(1970,1,1)</f>
        <v>42611.483206018514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6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8270</v>
      </c>
      <c r="O113" s="5">
        <f>$E113/$D113</f>
        <v>3.3870588235294119</v>
      </c>
      <c r="P113" s="6">
        <f>ROUND(E113/L113,2)</f>
        <v>62.59</v>
      </c>
      <c r="Q113" t="str">
        <f>LEFT($N113,FIND("/",$N113)-1)</f>
        <v>theater</v>
      </c>
      <c r="R113" t="str">
        <f>RIGHT($N113,LEN($N113)-FIND("/",$N113))</f>
        <v>plays</v>
      </c>
      <c r="S113" s="10">
        <f>((($I113/60)/60)/24)+DATE(1970,1,1)</f>
        <v>42489.875</v>
      </c>
      <c r="T113" s="10">
        <f>((($J113/60)/60)/24)+DATE(1970,1,1)</f>
        <v>42462.140868055561</v>
      </c>
    </row>
    <row r="114" spans="1:20" ht="48" x14ac:dyDescent="0.2">
      <c r="A114">
        <v>3153</v>
      </c>
      <c r="B114" s="3" t="s">
        <v>3153</v>
      </c>
      <c r="C114" s="3" t="s">
        <v>7263</v>
      </c>
      <c r="D114" s="6">
        <v>3000</v>
      </c>
      <c r="E114" s="6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8270</v>
      </c>
      <c r="O114" s="5">
        <f>$E114/$D114</f>
        <v>3.3558333333333334</v>
      </c>
      <c r="P114" s="6">
        <f>ROUND(E114/L114,2)</f>
        <v>41.77</v>
      </c>
      <c r="Q114" t="str">
        <f>LEFT($N114,FIND("/",$N114)-1)</f>
        <v>theater</v>
      </c>
      <c r="R114" t="str">
        <f>RIGHT($N114,LEN($N114)-FIND("/",$N114))</f>
        <v>plays</v>
      </c>
      <c r="S114" s="10">
        <f>((($I114/60)/60)/24)+DATE(1970,1,1)</f>
        <v>40664.207638888889</v>
      </c>
      <c r="T114" s="10">
        <f>((($J114/60)/60)/24)+DATE(1970,1,1)</f>
        <v>40633.154363425929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 s="6">
        <v>2500</v>
      </c>
      <c r="E115" s="6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5">
        <f>$E115/$D115</f>
        <v>3.3203999999999998</v>
      </c>
      <c r="P115" s="6">
        <f>ROUND(E115/L115,2)</f>
        <v>21.23</v>
      </c>
      <c r="Q115" t="str">
        <f>LEFT($N115,FIND("/",$N115)-1)</f>
        <v>games</v>
      </c>
      <c r="R115" t="str">
        <f>RIGHT($N115,LEN($N115)-FIND("/",$N115))</f>
        <v>tabletop games</v>
      </c>
      <c r="S115" s="10">
        <f>((($I115/60)/60)/24)+DATE(1970,1,1)</f>
        <v>42352</v>
      </c>
      <c r="T115" s="10">
        <f>((($J115/60)/60)/24)+DATE(1970,1,1)</f>
        <v>42331.378923611104</v>
      </c>
    </row>
    <row r="116" spans="1:20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5">
        <f>$E116/$D116</f>
        <v>3.3</v>
      </c>
      <c r="P116" s="6">
        <f>ROUND(E116/L116,2)</f>
        <v>43.42</v>
      </c>
      <c r="Q116" t="str">
        <f>LEFT($N116,FIND("/",$N116)-1)</f>
        <v>theater</v>
      </c>
      <c r="R116" t="str">
        <f>RIGHT($N116,LEN($N116)-FIND("/",$N116))</f>
        <v>plays</v>
      </c>
      <c r="S116" s="10">
        <f>((($I116/60)/60)/24)+DATE(1970,1,1)</f>
        <v>42521.458333333328</v>
      </c>
      <c r="T116" s="10">
        <f>((($J116/60)/60)/24)+DATE(1970,1,1)</f>
        <v>42487.62700231481</v>
      </c>
    </row>
    <row r="117" spans="1:20" ht="48" x14ac:dyDescent="0.2">
      <c r="A117">
        <v>2260</v>
      </c>
      <c r="B117" s="3" t="s">
        <v>2261</v>
      </c>
      <c r="C117" s="3" t="s">
        <v>6370</v>
      </c>
      <c r="D117" s="6">
        <v>2500</v>
      </c>
      <c r="E117" s="6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8296</v>
      </c>
      <c r="O117" s="5">
        <f>$E117/$D117</f>
        <v>3.2692000000000001</v>
      </c>
      <c r="P117" s="6">
        <f>ROUND(E117/L117,2)</f>
        <v>97.3</v>
      </c>
      <c r="Q117" t="str">
        <f>LEFT($N117,FIND("/",$N117)-1)</f>
        <v>games</v>
      </c>
      <c r="R117" t="str">
        <f>RIGHT($N117,LEN($N117)-FIND("/",$N117))</f>
        <v>tabletop games</v>
      </c>
      <c r="S117" s="10">
        <f>((($I117/60)/60)/24)+DATE(1970,1,1)</f>
        <v>41724.975115740745</v>
      </c>
      <c r="T117" s="10">
        <f>((($J117/60)/60)/24)+DATE(1970,1,1)</f>
        <v>41695.016782407409</v>
      </c>
    </row>
    <row r="118" spans="1:20" ht="48" x14ac:dyDescent="0.2">
      <c r="A118">
        <v>2602</v>
      </c>
      <c r="B118" s="3" t="s">
        <v>2602</v>
      </c>
      <c r="C118" s="3" t="s">
        <v>6712</v>
      </c>
      <c r="D118" s="6">
        <v>12000</v>
      </c>
      <c r="E118" s="6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8300</v>
      </c>
      <c r="O118" s="5">
        <f>$E118/$D118</f>
        <v>3.2609166666666667</v>
      </c>
      <c r="P118" s="6">
        <f>ROUND(E118/L118,2)</f>
        <v>80.02</v>
      </c>
      <c r="Q118" t="str">
        <f>LEFT($N118,FIND("/",$N118)-1)</f>
        <v>technology</v>
      </c>
      <c r="R118" t="str">
        <f>RIGHT($N118,LEN($N118)-FIND("/",$N118))</f>
        <v>space exploration</v>
      </c>
      <c r="S118" s="10">
        <f>((($I118/60)/60)/24)+DATE(1970,1,1)</f>
        <v>41955.888888888891</v>
      </c>
      <c r="T118" s="10">
        <f>((($J118/60)/60)/24)+DATE(1970,1,1)</f>
        <v>41915.747314814813</v>
      </c>
    </row>
    <row r="119" spans="1:20" ht="48" x14ac:dyDescent="0.2">
      <c r="A119">
        <v>1194</v>
      </c>
      <c r="B119" s="3" t="s">
        <v>1195</v>
      </c>
      <c r="C119" s="3" t="s">
        <v>5304</v>
      </c>
      <c r="D119" s="6">
        <v>12500</v>
      </c>
      <c r="E119" s="6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5">
        <f>$E119/$D119</f>
        <v>3.2223999999999999</v>
      </c>
      <c r="P119" s="6">
        <f>ROUND(E119/L119,2)</f>
        <v>56.41</v>
      </c>
      <c r="Q119" t="str">
        <f>LEFT($N119,FIND("/",$N119)-1)</f>
        <v>photography</v>
      </c>
      <c r="R119" t="str">
        <f>RIGHT($N119,LEN($N119)-FIND("/",$N119))</f>
        <v>photobooks</v>
      </c>
      <c r="S119" s="10">
        <f>((($I119/60)/60)/24)+DATE(1970,1,1)</f>
        <v>42102.488182870366</v>
      </c>
      <c r="T119" s="10">
        <f>((($J119/60)/60)/24)+DATE(1970,1,1)</f>
        <v>42072.488182870366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 s="6">
        <v>1500</v>
      </c>
      <c r="E120" s="6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8296</v>
      </c>
      <c r="O120" s="5">
        <f>$E120/$D120</f>
        <v>3.2026666666666666</v>
      </c>
      <c r="P120" s="6">
        <f>ROUND(E120/L120,2)</f>
        <v>24.76</v>
      </c>
      <c r="Q120" t="str">
        <f>LEFT($N120,FIND("/",$N120)-1)</f>
        <v>games</v>
      </c>
      <c r="R120" t="str">
        <f>RIGHT($N120,LEN($N120)-FIND("/",$N120))</f>
        <v>tabletop games</v>
      </c>
      <c r="S120" s="10">
        <f>((($I120/60)/60)/24)+DATE(1970,1,1)</f>
        <v>42487.083333333328</v>
      </c>
      <c r="T120" s="10">
        <f>((($J120/60)/60)/24)+DATE(1970,1,1)</f>
        <v>42469.874907407408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 s="6">
        <v>30000</v>
      </c>
      <c r="E121" s="6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8294</v>
      </c>
      <c r="O121" s="5">
        <f>$E121/$D121</f>
        <v>3.2005299999999997</v>
      </c>
      <c r="P121" s="6">
        <f>ROUND(E121/L121,2)</f>
        <v>55.28</v>
      </c>
      <c r="Q121" t="str">
        <f>LEFT($N121,FIND("/",$N121)-1)</f>
        <v>technology</v>
      </c>
      <c r="R121" t="str">
        <f>RIGHT($N121,LEN($N121)-FIND("/",$N121))</f>
        <v>hardware</v>
      </c>
      <c r="S121" s="10">
        <f>((($I121/60)/60)/24)+DATE(1970,1,1)</f>
        <v>42600.996423611112</v>
      </c>
      <c r="T121" s="10">
        <f>((($J121/60)/60)/24)+DATE(1970,1,1)</f>
        <v>42570.996423611112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 s="6">
        <v>7214</v>
      </c>
      <c r="E122" s="6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8302</v>
      </c>
      <c r="O122" s="5">
        <f>$E122/$D122</f>
        <v>3.1869988910451896</v>
      </c>
      <c r="P122" s="6">
        <f>ROUND(E122/L122,2)</f>
        <v>131.38</v>
      </c>
      <c r="Q122" t="str">
        <f>LEFT($N122,FIND("/",$N122)-1)</f>
        <v>theater</v>
      </c>
      <c r="R122" t="str">
        <f>RIGHT($N122,LEN($N122)-FIND("/",$N122))</f>
        <v>spaces</v>
      </c>
      <c r="S122" s="10">
        <f>((($I122/60)/60)/24)+DATE(1970,1,1)</f>
        <v>42564.895625000005</v>
      </c>
      <c r="T122" s="10">
        <f>((($J122/60)/60)/24)+DATE(1970,1,1)</f>
        <v>42534.895625000005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 s="6">
        <v>125000</v>
      </c>
      <c r="E123" s="6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5">
        <f>$E123/$D123</f>
        <v>3.1732719999999999</v>
      </c>
      <c r="P123" s="6">
        <f>ROUND(E123/L123,2)</f>
        <v>259.25</v>
      </c>
      <c r="Q123" t="str">
        <f>LEFT($N123,FIND("/",$N123)-1)</f>
        <v>technology</v>
      </c>
      <c r="R123" t="str">
        <f>RIGHT($N123,LEN($N123)-FIND("/",$N123))</f>
        <v>hardware</v>
      </c>
      <c r="S123" s="10">
        <f>((($I123/60)/60)/24)+DATE(1970,1,1)</f>
        <v>42549.6565162037</v>
      </c>
      <c r="T123" s="10">
        <f>((($J123/60)/60)/24)+DATE(1970,1,1)</f>
        <v>42519.6565162037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 s="6">
        <v>3600</v>
      </c>
      <c r="E124" s="6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8273</v>
      </c>
      <c r="O124" s="5">
        <f>$E124/$D124</f>
        <v>3.151388888888889</v>
      </c>
      <c r="P124" s="6">
        <f>ROUND(E124/L124,2)</f>
        <v>105.05</v>
      </c>
      <c r="Q124" t="str">
        <f>LEFT($N124,FIND("/",$N124)-1)</f>
        <v>publishing</v>
      </c>
      <c r="R124" t="str">
        <f>RIGHT($N124,LEN($N124)-FIND("/",$N124))</f>
        <v>nonfiction</v>
      </c>
      <c r="S124" s="10">
        <f>((($I124/60)/60)/24)+DATE(1970,1,1)</f>
        <v>41599.207638888889</v>
      </c>
      <c r="T124" s="10">
        <f>((($J124/60)/60)/24)+DATE(1970,1,1)</f>
        <v>41579.734259259261</v>
      </c>
    </row>
    <row r="125" spans="1:20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6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5">
        <f>$E125/$D125</f>
        <v>3.15</v>
      </c>
      <c r="P125" s="6">
        <f>ROUND(E125/L125,2)</f>
        <v>35.799999999999997</v>
      </c>
      <c r="Q125" t="str">
        <f>LEFT($N125,FIND("/",$N125)-1)</f>
        <v>theater</v>
      </c>
      <c r="R125" t="str">
        <f>RIGHT($N125,LEN($N125)-FIND("/",$N125))</f>
        <v>plays</v>
      </c>
      <c r="S125" s="10">
        <f>((($I125/60)/60)/24)+DATE(1970,1,1)</f>
        <v>42492.958333333328</v>
      </c>
      <c r="T125" s="10">
        <f>((($J125/60)/60)/24)+DATE(1970,1,1)</f>
        <v>42479.432291666672</v>
      </c>
    </row>
    <row r="126" spans="1:20" ht="64" x14ac:dyDescent="0.2">
      <c r="A126">
        <v>2003</v>
      </c>
      <c r="B126" s="3" t="s">
        <v>2004</v>
      </c>
      <c r="C126" s="3" t="s">
        <v>6113</v>
      </c>
      <c r="D126" s="6">
        <v>500</v>
      </c>
      <c r="E126" s="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8294</v>
      </c>
      <c r="O126" s="5">
        <f>$E126/$D126</f>
        <v>3.12</v>
      </c>
      <c r="P126" s="6">
        <f>ROUND(E126/L126,2)</f>
        <v>91.76</v>
      </c>
      <c r="Q126" t="str">
        <f>LEFT($N126,FIND("/",$N126)-1)</f>
        <v>technology</v>
      </c>
      <c r="R126" t="str">
        <f>RIGHT($N126,LEN($N126)-FIND("/",$N126))</f>
        <v>hardware</v>
      </c>
      <c r="S126" s="10">
        <f>((($I126/60)/60)/24)+DATE(1970,1,1)</f>
        <v>40361.958333333336</v>
      </c>
      <c r="T126" s="10">
        <f>((($J126/60)/60)/24)+DATE(1970,1,1)</f>
        <v>40347.125601851854</v>
      </c>
    </row>
    <row r="127" spans="1:20" ht="48" x14ac:dyDescent="0.2">
      <c r="A127">
        <v>43</v>
      </c>
      <c r="B127" s="3" t="s">
        <v>45</v>
      </c>
      <c r="C127" s="3" t="s">
        <v>4154</v>
      </c>
      <c r="D127" s="6">
        <v>10000</v>
      </c>
      <c r="E127" s="6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8264</v>
      </c>
      <c r="O127" s="5">
        <f>$E127/$D127</f>
        <v>3.0865999999999998</v>
      </c>
      <c r="P127" s="6">
        <f>ROUND(E127/L127,2)</f>
        <v>117.36</v>
      </c>
      <c r="Q127" t="str">
        <f>LEFT($N127,FIND("/",$N127)-1)</f>
        <v>film &amp; video</v>
      </c>
      <c r="R127" t="str">
        <f>RIGHT($N127,LEN($N127)-FIND("/",$N127))</f>
        <v>television</v>
      </c>
      <c r="S127" s="10">
        <f>((($I127/60)/60)/24)+DATE(1970,1,1)</f>
        <v>41833</v>
      </c>
      <c r="T127" s="10">
        <f>((($J127/60)/60)/24)+DATE(1970,1,1)</f>
        <v>41802.790347222224</v>
      </c>
    </row>
    <row r="128" spans="1:20" ht="48" x14ac:dyDescent="0.2">
      <c r="A128">
        <v>1837</v>
      </c>
      <c r="B128" s="3" t="s">
        <v>1838</v>
      </c>
      <c r="C128" s="3" t="s">
        <v>5947</v>
      </c>
      <c r="D128" s="6">
        <v>600</v>
      </c>
      <c r="E128" s="6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8275</v>
      </c>
      <c r="O128" s="5">
        <f>$E128/$D128</f>
        <v>3.0683333333333334</v>
      </c>
      <c r="P128" s="6">
        <f>ROUND(E128/L128,2)</f>
        <v>61.37</v>
      </c>
      <c r="Q128" t="str">
        <f>LEFT($N128,FIND("/",$N128)-1)</f>
        <v>music</v>
      </c>
      <c r="R128" t="str">
        <f>RIGHT($N128,LEN($N128)-FIND("/",$N128))</f>
        <v>rock</v>
      </c>
      <c r="S128" s="10">
        <f>((($I128/60)/60)/24)+DATE(1970,1,1)</f>
        <v>40986.006192129629</v>
      </c>
      <c r="T128" s="10">
        <f>((($J128/60)/60)/24)+DATE(1970,1,1)</f>
        <v>40926.047858796301</v>
      </c>
    </row>
    <row r="129" spans="1:20" ht="48" x14ac:dyDescent="0.2">
      <c r="A129">
        <v>246</v>
      </c>
      <c r="B129" s="3" t="s">
        <v>247</v>
      </c>
      <c r="C129" s="3" t="s">
        <v>4356</v>
      </c>
      <c r="D129" s="6">
        <v>5000</v>
      </c>
      <c r="E129" s="6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8268</v>
      </c>
      <c r="O129" s="5">
        <f>$E129/$D129</f>
        <v>3.0546000000000002</v>
      </c>
      <c r="P129" s="6">
        <f>ROUND(E129/L129,2)</f>
        <v>68.489999999999995</v>
      </c>
      <c r="Q129" t="str">
        <f>LEFT($N129,FIND("/",$N129)-1)</f>
        <v>film &amp; video</v>
      </c>
      <c r="R129" t="str">
        <f>RIGHT($N129,LEN($N129)-FIND("/",$N129))</f>
        <v>documentary</v>
      </c>
      <c r="S129" s="10">
        <f>((($I129/60)/60)/24)+DATE(1970,1,1)</f>
        <v>40530.405150462961</v>
      </c>
      <c r="T129" s="10">
        <f>((($J129/60)/60)/24)+DATE(1970,1,1)</f>
        <v>40480.363483796296</v>
      </c>
    </row>
    <row r="130" spans="1:20" ht="48" x14ac:dyDescent="0.2">
      <c r="A130">
        <v>2009</v>
      </c>
      <c r="B130" s="3" t="s">
        <v>2010</v>
      </c>
      <c r="C130" s="3" t="s">
        <v>6119</v>
      </c>
      <c r="D130" s="6">
        <v>50000</v>
      </c>
      <c r="E130" s="6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5">
        <f>$E130/$D130</f>
        <v>3.05158</v>
      </c>
      <c r="P130" s="6">
        <f>ROUND(E130/L130,2)</f>
        <v>383.36</v>
      </c>
      <c r="Q130" t="str">
        <f>LEFT($N130,FIND("/",$N130)-1)</f>
        <v>technology</v>
      </c>
      <c r="R130" t="str">
        <f>RIGHT($N130,LEN($N130)-FIND("/",$N130))</f>
        <v>hardware</v>
      </c>
      <c r="S130" s="10">
        <f>((($I130/60)/60)/24)+DATE(1970,1,1)</f>
        <v>42697.365081018521</v>
      </c>
      <c r="T130" s="10">
        <f>((($J130/60)/60)/24)+DATE(1970,1,1)</f>
        <v>42661.323414351849</v>
      </c>
    </row>
    <row r="131" spans="1:20" ht="48" x14ac:dyDescent="0.2">
      <c r="A131">
        <v>2032</v>
      </c>
      <c r="B131" s="3" t="s">
        <v>2033</v>
      </c>
      <c r="C131" s="3" t="s">
        <v>6142</v>
      </c>
      <c r="D131" s="6">
        <v>25000</v>
      </c>
      <c r="E131" s="6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8294</v>
      </c>
      <c r="O131" s="5">
        <f>$E131/$D131</f>
        <v>3.0418799999999999</v>
      </c>
      <c r="P131" s="6">
        <f>ROUND(E131/L131,2)</f>
        <v>143.21</v>
      </c>
      <c r="Q131" t="str">
        <f>LEFT($N131,FIND("/",$N131)-1)</f>
        <v>technology</v>
      </c>
      <c r="R131" t="str">
        <f>RIGHT($N131,LEN($N131)-FIND("/",$N131))</f>
        <v>hardware</v>
      </c>
      <c r="S131" s="10">
        <f>((($I131/60)/60)/24)+DATE(1970,1,1)</f>
        <v>42719.208333333328</v>
      </c>
      <c r="T131" s="10">
        <f>((($J131/60)/60)/24)+DATE(1970,1,1)</f>
        <v>42689.565671296295</v>
      </c>
    </row>
    <row r="132" spans="1:20" ht="48" x14ac:dyDescent="0.2">
      <c r="A132">
        <v>2609</v>
      </c>
      <c r="B132" s="3" t="s">
        <v>2609</v>
      </c>
      <c r="C132" s="3" t="s">
        <v>6719</v>
      </c>
      <c r="D132" s="6">
        <v>35000</v>
      </c>
      <c r="E132" s="6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8300</v>
      </c>
      <c r="O132" s="5">
        <f>$E132/$D132</f>
        <v>3.038011142857143</v>
      </c>
      <c r="P132" s="6">
        <f>ROUND(E132/L132,2)</f>
        <v>157.29</v>
      </c>
      <c r="Q132" t="str">
        <f>LEFT($N132,FIND("/",$N132)-1)</f>
        <v>technology</v>
      </c>
      <c r="R132" t="str">
        <f>RIGHT($N132,LEN($N132)-FIND("/",$N132))</f>
        <v>space exploration</v>
      </c>
      <c r="S132" s="10">
        <f>((($I132/60)/60)/24)+DATE(1970,1,1)</f>
        <v>41105.237858796296</v>
      </c>
      <c r="T132" s="10">
        <f>((($J132/60)/60)/24)+DATE(1970,1,1)</f>
        <v>41075.237858796296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 s="6">
        <v>5000</v>
      </c>
      <c r="E133" s="6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8270</v>
      </c>
      <c r="O133" s="5">
        <f>$E133/$D133</f>
        <v>3.0242</v>
      </c>
      <c r="P133" s="6">
        <f>ROUND(E133/L133,2)</f>
        <v>252.02</v>
      </c>
      <c r="Q133" t="str">
        <f>LEFT($N133,FIND("/",$N133)-1)</f>
        <v>theater</v>
      </c>
      <c r="R133" t="str">
        <f>RIGHT($N133,LEN($N133)-FIND("/",$N133))</f>
        <v>plays</v>
      </c>
      <c r="S133" s="10">
        <f>((($I133/60)/60)/24)+DATE(1970,1,1)</f>
        <v>42503.794710648144</v>
      </c>
      <c r="T133" s="10">
        <f>((($J133/60)/60)/24)+DATE(1970,1,1)</f>
        <v>42473.794710648144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 s="6">
        <v>2500</v>
      </c>
      <c r="E134" s="6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5">
        <f>$E134/$D134</f>
        <v>3.0219999999999998</v>
      </c>
      <c r="P134" s="6">
        <f>ROUND(E134/L134,2)</f>
        <v>52.1</v>
      </c>
      <c r="Q134" t="str">
        <f>LEFT($N134,FIND("/",$N134)-1)</f>
        <v>theater</v>
      </c>
      <c r="R134" t="str">
        <f>RIGHT($N134,LEN($N134)-FIND("/",$N134))</f>
        <v>spaces</v>
      </c>
      <c r="S134" s="10">
        <f>((($I134/60)/60)/24)+DATE(1970,1,1)</f>
        <v>41789.666666666664</v>
      </c>
      <c r="T134" s="10">
        <f>((($J134/60)/60)/24)+DATE(1970,1,1)</f>
        <v>41761.509409722225</v>
      </c>
    </row>
    <row r="135" spans="1:20" ht="48" x14ac:dyDescent="0.2">
      <c r="A135">
        <v>2037</v>
      </c>
      <c r="B135" s="3" t="s">
        <v>2038</v>
      </c>
      <c r="C135" s="3" t="s">
        <v>6147</v>
      </c>
      <c r="D135" s="6">
        <v>10000</v>
      </c>
      <c r="E135" s="6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8294</v>
      </c>
      <c r="O135" s="5">
        <f>$E135/$D135</f>
        <v>3.0047639999999998</v>
      </c>
      <c r="P135" s="6">
        <f>ROUND(E135/L135,2)</f>
        <v>70.040000000000006</v>
      </c>
      <c r="Q135" t="str">
        <f>LEFT($N135,FIND("/",$N135)-1)</f>
        <v>technology</v>
      </c>
      <c r="R135" t="str">
        <f>RIGHT($N135,LEN($N135)-FIND("/",$N135))</f>
        <v>hardware</v>
      </c>
      <c r="S135" s="10">
        <f>((($I135/60)/60)/24)+DATE(1970,1,1)</f>
        <v>41638.251770833333</v>
      </c>
      <c r="T135" s="10">
        <f>((($J135/60)/60)/24)+DATE(1970,1,1)</f>
        <v>41578.210104166668</v>
      </c>
    </row>
    <row r="136" spans="1:20" ht="48" x14ac:dyDescent="0.2">
      <c r="A136">
        <v>644</v>
      </c>
      <c r="B136" s="3" t="s">
        <v>645</v>
      </c>
      <c r="C136" s="3" t="s">
        <v>4754</v>
      </c>
      <c r="D136" s="6">
        <v>25000</v>
      </c>
      <c r="E136" s="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8272</v>
      </c>
      <c r="O136" s="5">
        <f>$E136/$D136</f>
        <v>3.0011791999999997</v>
      </c>
      <c r="P136" s="6">
        <f>ROUND(E136/L136,2)</f>
        <v>73.489999999999995</v>
      </c>
      <c r="Q136" t="str">
        <f>LEFT($N136,FIND("/",$N136)-1)</f>
        <v>technology</v>
      </c>
      <c r="R136" t="str">
        <f>RIGHT($N136,LEN($N136)-FIND("/",$N136))</f>
        <v>wearables</v>
      </c>
      <c r="S136" s="10">
        <f>((($I136/60)/60)/24)+DATE(1970,1,1)</f>
        <v>41941.041666666664</v>
      </c>
      <c r="T136" s="10">
        <f>((($J136/60)/60)/24)+DATE(1970,1,1)</f>
        <v>41898.665960648148</v>
      </c>
    </row>
    <row r="137" spans="1:20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6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8270</v>
      </c>
      <c r="O137" s="5">
        <f>$E137/$D137</f>
        <v>3</v>
      </c>
      <c r="P137" s="6">
        <f>ROUND(E137/L137,2)</f>
        <v>53.85</v>
      </c>
      <c r="Q137" t="str">
        <f>LEFT($N137,FIND("/",$N137)-1)</f>
        <v>theater</v>
      </c>
      <c r="R137" t="str">
        <f>RIGHT($N137,LEN($N137)-FIND("/",$N137))</f>
        <v>plays</v>
      </c>
      <c r="S137" s="10">
        <f>((($I137/60)/60)/24)+DATE(1970,1,1)</f>
        <v>41824.142199074071</v>
      </c>
      <c r="T137" s="10">
        <f>((($J137/60)/60)/24)+DATE(1970,1,1)</f>
        <v>41810.142199074071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 s="6">
        <v>200</v>
      </c>
      <c r="E138" s="6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5">
        <f>$E138/$D138</f>
        <v>2.9849999999999999</v>
      </c>
      <c r="P138" s="6">
        <f>ROUND(E138/L138,2)</f>
        <v>35.119999999999997</v>
      </c>
      <c r="Q138" t="str">
        <f>LEFT($N138,FIND("/",$N138)-1)</f>
        <v>games</v>
      </c>
      <c r="R138" t="str">
        <f>RIGHT($N138,LEN($N138)-FIND("/",$N138))</f>
        <v>tabletop games</v>
      </c>
      <c r="S138" s="10">
        <f>((($I138/60)/60)/24)+DATE(1970,1,1)</f>
        <v>42696.853090277778</v>
      </c>
      <c r="T138" s="10">
        <f>((($J138/60)/60)/24)+DATE(1970,1,1)</f>
        <v>42689.853090277778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 s="6">
        <v>2468</v>
      </c>
      <c r="E139" s="6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5">
        <f>$E139/$D139</f>
        <v>2.9687520259319289</v>
      </c>
      <c r="P139" s="6">
        <f>ROUND(E139/L139,2)</f>
        <v>7.19</v>
      </c>
      <c r="Q139" t="str">
        <f>LEFT($N139,FIND("/",$N139)-1)</f>
        <v>technology</v>
      </c>
      <c r="R139" t="str">
        <f>RIGHT($N139,LEN($N139)-FIND("/",$N139))</f>
        <v>hardware</v>
      </c>
      <c r="S139" s="10">
        <f>((($I139/60)/60)/24)+DATE(1970,1,1)</f>
        <v>42231.32707175926</v>
      </c>
      <c r="T139" s="10">
        <f>((($J139/60)/60)/24)+DATE(1970,1,1)</f>
        <v>42199.32707175926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 s="6">
        <v>5500</v>
      </c>
      <c r="E140" s="6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8275</v>
      </c>
      <c r="O140" s="5">
        <f>$E140/$D140</f>
        <v>2.9472727272727273</v>
      </c>
      <c r="P140" s="6">
        <f>ROUND(E140/L140,2)</f>
        <v>92.1</v>
      </c>
      <c r="Q140" t="str">
        <f>LEFT($N140,FIND("/",$N140)-1)</f>
        <v>music</v>
      </c>
      <c r="R140" t="str">
        <f>RIGHT($N140,LEN($N140)-FIND("/",$N140))</f>
        <v>rock</v>
      </c>
      <c r="S140" s="10">
        <f>((($I140/60)/60)/24)+DATE(1970,1,1)</f>
        <v>40636.043865740743</v>
      </c>
      <c r="T140" s="10">
        <f>((($J140/60)/60)/24)+DATE(1970,1,1)</f>
        <v>40587.085532407407</v>
      </c>
    </row>
    <row r="141" spans="1:20" ht="48" x14ac:dyDescent="0.2">
      <c r="A141">
        <v>2339</v>
      </c>
      <c r="B141" s="3" t="s">
        <v>2340</v>
      </c>
      <c r="C141" s="3" t="s">
        <v>6449</v>
      </c>
      <c r="D141" s="6">
        <v>25000</v>
      </c>
      <c r="E141" s="6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8297</v>
      </c>
      <c r="O141" s="5">
        <f>$E141/$D141</f>
        <v>2.9420799999999998</v>
      </c>
      <c r="P141" s="6">
        <f>ROUND(E141/L141,2)</f>
        <v>66.62</v>
      </c>
      <c r="Q141" t="str">
        <f>LEFT($N141,FIND("/",$N141)-1)</f>
        <v>food</v>
      </c>
      <c r="R141" t="str">
        <f>RIGHT($N141,LEN($N141)-FIND("/",$N141))</f>
        <v>small batch</v>
      </c>
      <c r="S141" s="10">
        <f>((($I141/60)/60)/24)+DATE(1970,1,1)</f>
        <v>42723.332638888889</v>
      </c>
      <c r="T141" s="10">
        <f>((($J141/60)/60)/24)+DATE(1970,1,1)</f>
        <v>42692.79987268518</v>
      </c>
    </row>
    <row r="142" spans="1:20" ht="48" x14ac:dyDescent="0.2">
      <c r="A142">
        <v>1956</v>
      </c>
      <c r="B142" s="3" t="s">
        <v>1957</v>
      </c>
      <c r="C142" s="3" t="s">
        <v>6066</v>
      </c>
      <c r="D142" s="6">
        <v>60000</v>
      </c>
      <c r="E142" s="6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8294</v>
      </c>
      <c r="O142" s="5">
        <f>$E142/$D142</f>
        <v>2.9403333333333332</v>
      </c>
      <c r="P142" s="6">
        <f>ROUND(E142/L142,2)</f>
        <v>483.34</v>
      </c>
      <c r="Q142" t="str">
        <f>LEFT($N142,FIND("/",$N142)-1)</f>
        <v>technology</v>
      </c>
      <c r="R142" t="str">
        <f>RIGHT($N142,LEN($N142)-FIND("/",$N142))</f>
        <v>hardware</v>
      </c>
      <c r="S142" s="10">
        <f>((($I142/60)/60)/24)+DATE(1970,1,1)</f>
        <v>42112.882002314815</v>
      </c>
      <c r="T142" s="10">
        <f>((($J142/60)/60)/24)+DATE(1970,1,1)</f>
        <v>42067.923668981486</v>
      </c>
    </row>
    <row r="143" spans="1:20" ht="32" x14ac:dyDescent="0.2">
      <c r="A143">
        <v>306</v>
      </c>
      <c r="B143" s="3" t="s">
        <v>307</v>
      </c>
      <c r="C143" s="3" t="s">
        <v>4416</v>
      </c>
      <c r="D143" s="6">
        <v>1000</v>
      </c>
      <c r="E143" s="6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8268</v>
      </c>
      <c r="O143" s="5">
        <f>$E143/$D143</f>
        <v>2.9289999999999998</v>
      </c>
      <c r="P143" s="6">
        <f>ROUND(E143/L143,2)</f>
        <v>36.61</v>
      </c>
      <c r="Q143" t="str">
        <f>LEFT($N143,FIND("/",$N143)-1)</f>
        <v>film &amp; video</v>
      </c>
      <c r="R143" t="str">
        <f>RIGHT($N143,LEN($N143)-FIND("/",$N143))</f>
        <v>documentary</v>
      </c>
      <c r="S143" s="10">
        <f>((($I143/60)/60)/24)+DATE(1970,1,1)</f>
        <v>41353.795520833337</v>
      </c>
      <c r="T143" s="10">
        <f>((($J143/60)/60)/24)+DATE(1970,1,1)</f>
        <v>41333.837187500001</v>
      </c>
    </row>
    <row r="144" spans="1:20" ht="48" x14ac:dyDescent="0.2">
      <c r="A144">
        <v>2214</v>
      </c>
      <c r="B144" s="3" t="s">
        <v>2215</v>
      </c>
      <c r="C144" s="3" t="s">
        <v>6324</v>
      </c>
      <c r="D144" s="6">
        <v>600</v>
      </c>
      <c r="E144" s="6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8279</v>
      </c>
      <c r="O144" s="5">
        <f>$E144/$D144</f>
        <v>2.9250166666666666</v>
      </c>
      <c r="P144" s="6">
        <f>ROUND(E144/L144,2)</f>
        <v>73.13</v>
      </c>
      <c r="Q144" t="str">
        <f>LEFT($N144,FIND("/",$N144)-1)</f>
        <v>music</v>
      </c>
      <c r="R144" t="str">
        <f>RIGHT($N144,LEN($N144)-FIND("/",$N144))</f>
        <v>electronic music</v>
      </c>
      <c r="S144" s="10">
        <f>((($I144/60)/60)/24)+DATE(1970,1,1)</f>
        <v>41676.792222222226</v>
      </c>
      <c r="T144" s="10">
        <f>((($J144/60)/60)/24)+DATE(1970,1,1)</f>
        <v>41646.792222222226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 s="6">
        <v>100</v>
      </c>
      <c r="E145" s="6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5">
        <f>$E145/$D145</f>
        <v>2.9</v>
      </c>
      <c r="P145" s="6">
        <f>ROUND(E145/L145,2)</f>
        <v>19.329999999999998</v>
      </c>
      <c r="Q145" t="str">
        <f>LEFT($N145,FIND("/",$N145)-1)</f>
        <v>photography</v>
      </c>
      <c r="R145" t="str">
        <f>RIGHT($N145,LEN($N145)-FIND("/",$N145))</f>
        <v>photobooks</v>
      </c>
      <c r="S145" s="10">
        <f>((($I145/60)/60)/24)+DATE(1970,1,1)</f>
        <v>42777.506689814814</v>
      </c>
      <c r="T145" s="10">
        <f>((($J145/60)/60)/24)+DATE(1970,1,1)</f>
        <v>42747.506689814814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5">
        <f>$E146/$D146</f>
        <v>2.89</v>
      </c>
      <c r="P146" s="6">
        <f>ROUND(E146/L146,2)</f>
        <v>43.35</v>
      </c>
      <c r="Q146" t="str">
        <f>LEFT($N146,FIND("/",$N146)-1)</f>
        <v>theater</v>
      </c>
      <c r="R146" t="str">
        <f>RIGHT($N146,LEN($N146)-FIND("/",$N146))</f>
        <v>plays</v>
      </c>
      <c r="S146" s="10">
        <f>((($I146/60)/60)/24)+DATE(1970,1,1)</f>
        <v>42529.582638888889</v>
      </c>
      <c r="T146" s="10">
        <f>((($J146/60)/60)/24)+DATE(1970,1,1)</f>
        <v>42521.291504629626</v>
      </c>
    </row>
    <row r="147" spans="1:20" ht="48" x14ac:dyDescent="0.2">
      <c r="A147">
        <v>2079</v>
      </c>
      <c r="B147" s="3" t="s">
        <v>2080</v>
      </c>
      <c r="C147" s="3" t="s">
        <v>6189</v>
      </c>
      <c r="D147" s="6">
        <v>10000</v>
      </c>
      <c r="E147" s="6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5">
        <f>$E147/$D147</f>
        <v>2.8816999999999999</v>
      </c>
      <c r="P147" s="6">
        <f>ROUND(E147/L147,2)</f>
        <v>47.47</v>
      </c>
      <c r="Q147" t="str">
        <f>LEFT($N147,FIND("/",$N147)-1)</f>
        <v>technology</v>
      </c>
      <c r="R147" t="str">
        <f>RIGHT($N147,LEN($N147)-FIND("/",$N147))</f>
        <v>hardware</v>
      </c>
      <c r="S147" s="10">
        <f>((($I147/60)/60)/24)+DATE(1970,1,1)</f>
        <v>42180.791666666672</v>
      </c>
      <c r="T147" s="10">
        <f>((($J147/60)/60)/24)+DATE(1970,1,1)</f>
        <v>42150.71056712963</v>
      </c>
    </row>
    <row r="148" spans="1:20" ht="48" x14ac:dyDescent="0.2">
      <c r="A148">
        <v>3582</v>
      </c>
      <c r="B148" s="3" t="s">
        <v>3581</v>
      </c>
      <c r="C148" s="3" t="s">
        <v>7692</v>
      </c>
      <c r="D148" s="6">
        <v>1000</v>
      </c>
      <c r="E148" s="6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8270</v>
      </c>
      <c r="O148" s="5">
        <f>$E148/$D148</f>
        <v>2.87</v>
      </c>
      <c r="P148" s="6">
        <f>ROUND(E148/L148,2)</f>
        <v>58.57</v>
      </c>
      <c r="Q148" t="str">
        <f>LEFT($N148,FIND("/",$N148)-1)</f>
        <v>theater</v>
      </c>
      <c r="R148" t="str">
        <f>RIGHT($N148,LEN($N148)-FIND("/",$N148))</f>
        <v>plays</v>
      </c>
      <c r="S148" s="10">
        <f>((($I148/60)/60)/24)+DATE(1970,1,1)</f>
        <v>42465.095856481479</v>
      </c>
      <c r="T148" s="10">
        <f>((($J148/60)/60)/24)+DATE(1970,1,1)</f>
        <v>42451.095856481479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 s="6">
        <v>3950</v>
      </c>
      <c r="E149" s="6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8296</v>
      </c>
      <c r="O149" s="5">
        <f>$E149/$D149</f>
        <v>2.8665822784810127</v>
      </c>
      <c r="P149" s="6">
        <f>ROUND(E149/L149,2)</f>
        <v>41.78</v>
      </c>
      <c r="Q149" t="str">
        <f>LEFT($N149,FIND("/",$N149)-1)</f>
        <v>games</v>
      </c>
      <c r="R149" t="str">
        <f>RIGHT($N149,LEN($N149)-FIND("/",$N149))</f>
        <v>tabletop games</v>
      </c>
      <c r="S149" s="10">
        <f>((($I149/60)/60)/24)+DATE(1970,1,1)</f>
        <v>42497.951979166668</v>
      </c>
      <c r="T149" s="10">
        <f>((($J149/60)/60)/24)+DATE(1970,1,1)</f>
        <v>42467.951979166668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6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5">
        <f>$E150/$D150</f>
        <v>2.8613861386138613</v>
      </c>
      <c r="P150" s="6">
        <f>ROUND(E150/L150,2)</f>
        <v>19.27</v>
      </c>
      <c r="Q150" t="str">
        <f>LEFT($N150,FIND("/",$N150)-1)</f>
        <v>theater</v>
      </c>
      <c r="R150" t="str">
        <f>RIGHT($N150,LEN($N150)-FIND("/",$N150))</f>
        <v>plays</v>
      </c>
      <c r="S150" s="10">
        <f>((($I150/60)/60)/24)+DATE(1970,1,1)</f>
        <v>42342.811898148153</v>
      </c>
      <c r="T150" s="10">
        <f>((($J150/60)/60)/24)+DATE(1970,1,1)</f>
        <v>42282.770231481481</v>
      </c>
    </row>
    <row r="151" spans="1:20" ht="32" x14ac:dyDescent="0.2">
      <c r="A151">
        <v>1968</v>
      </c>
      <c r="B151" s="3" t="s">
        <v>1969</v>
      </c>
      <c r="C151" s="3" t="s">
        <v>6078</v>
      </c>
      <c r="D151" s="6">
        <v>50000</v>
      </c>
      <c r="E151" s="6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8294</v>
      </c>
      <c r="O151" s="5">
        <f>$E151/$D151</f>
        <v>2.8496600000000001</v>
      </c>
      <c r="P151" s="6">
        <f>ROUND(E151/L151,2)</f>
        <v>279.38</v>
      </c>
      <c r="Q151" t="str">
        <f>LEFT($N151,FIND("/",$N151)-1)</f>
        <v>technology</v>
      </c>
      <c r="R151" t="str">
        <f>RIGHT($N151,LEN($N151)-FIND("/",$N151))</f>
        <v>hardware</v>
      </c>
      <c r="S151" s="10">
        <f>((($I151/60)/60)/24)+DATE(1970,1,1)</f>
        <v>42707.628645833334</v>
      </c>
      <c r="T151" s="10">
        <f>((($J151/60)/60)/24)+DATE(1970,1,1)</f>
        <v>42676.586979166663</v>
      </c>
    </row>
    <row r="152" spans="1:20" ht="48" x14ac:dyDescent="0.2">
      <c r="A152">
        <v>2184</v>
      </c>
      <c r="B152" s="3" t="s">
        <v>2185</v>
      </c>
      <c r="C152" s="3" t="s">
        <v>6294</v>
      </c>
      <c r="D152" s="6">
        <v>10000</v>
      </c>
      <c r="E152" s="6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8296</v>
      </c>
      <c r="O152" s="5">
        <f>$E152/$D152</f>
        <v>2.8473999999999999</v>
      </c>
      <c r="P152" s="6">
        <f>ROUND(E152/L152,2)</f>
        <v>107.05</v>
      </c>
      <c r="Q152" t="str">
        <f>LEFT($N152,FIND("/",$N152)-1)</f>
        <v>games</v>
      </c>
      <c r="R152" t="str">
        <f>RIGHT($N152,LEN($N152)-FIND("/",$N152))</f>
        <v>tabletop games</v>
      </c>
      <c r="S152" s="10">
        <f>((($I152/60)/60)/24)+DATE(1970,1,1)</f>
        <v>42394.666666666672</v>
      </c>
      <c r="T152" s="10">
        <f>((($J152/60)/60)/24)+DATE(1970,1,1)</f>
        <v>42380.690289351856</v>
      </c>
    </row>
    <row r="153" spans="1:20" ht="48" x14ac:dyDescent="0.2">
      <c r="A153">
        <v>318</v>
      </c>
      <c r="B153" s="3" t="s">
        <v>319</v>
      </c>
      <c r="C153" s="3" t="s">
        <v>4428</v>
      </c>
      <c r="D153" s="6">
        <v>5000</v>
      </c>
      <c r="E153" s="6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8268</v>
      </c>
      <c r="O153" s="5">
        <f>$E153/$D153</f>
        <v>2.8332000000000002</v>
      </c>
      <c r="P153" s="6">
        <f>ROUND(E153/L153,2)</f>
        <v>49.88</v>
      </c>
      <c r="Q153" t="str">
        <f>LEFT($N153,FIND("/",$N153)-1)</f>
        <v>film &amp; video</v>
      </c>
      <c r="R153" t="str">
        <f>RIGHT($N153,LEN($N153)-FIND("/",$N153))</f>
        <v>documentary</v>
      </c>
      <c r="S153" s="10">
        <f>((($I153/60)/60)/24)+DATE(1970,1,1)</f>
        <v>41359.997118055559</v>
      </c>
      <c r="T153" s="10">
        <f>((($J153/60)/60)/24)+DATE(1970,1,1)</f>
        <v>41330.038784722223</v>
      </c>
    </row>
    <row r="154" spans="1:20" ht="48" x14ac:dyDescent="0.2">
      <c r="A154">
        <v>2271</v>
      </c>
      <c r="B154" s="3" t="s">
        <v>2272</v>
      </c>
      <c r="C154" s="3" t="s">
        <v>6381</v>
      </c>
      <c r="D154" s="6">
        <v>20000</v>
      </c>
      <c r="E154" s="6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8296</v>
      </c>
      <c r="O154" s="5">
        <f>$E154/$D154</f>
        <v>2.8309000000000002</v>
      </c>
      <c r="P154" s="6">
        <f>ROUND(E154/L154,2)</f>
        <v>42.63</v>
      </c>
      <c r="Q154" t="str">
        <f>LEFT($N154,FIND("/",$N154)-1)</f>
        <v>games</v>
      </c>
      <c r="R154" t="str">
        <f>RIGHT($N154,LEN($N154)-FIND("/",$N154))</f>
        <v>tabletop games</v>
      </c>
      <c r="S154" s="10">
        <f>((($I154/60)/60)/24)+DATE(1970,1,1)</f>
        <v>42714.000046296293</v>
      </c>
      <c r="T154" s="10">
        <f>((($J154/60)/60)/24)+DATE(1970,1,1)</f>
        <v>42684.000046296293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 s="6">
        <v>3000</v>
      </c>
      <c r="E155" s="6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8284</v>
      </c>
      <c r="O155" s="5">
        <f>$E155/$D155</f>
        <v>2.8156666666666665</v>
      </c>
      <c r="P155" s="6">
        <f>ROUND(E155/L155,2)</f>
        <v>52.79</v>
      </c>
      <c r="Q155" t="str">
        <f>LEFT($N155,FIND("/",$N155)-1)</f>
        <v>photography</v>
      </c>
      <c r="R155" t="str">
        <f>RIGHT($N155,LEN($N155)-FIND("/",$N155))</f>
        <v>photobooks</v>
      </c>
      <c r="S155" s="10">
        <f>((($I155/60)/60)/24)+DATE(1970,1,1)</f>
        <v>42767</v>
      </c>
      <c r="T155" s="10">
        <f>((($J155/60)/60)/24)+DATE(1970,1,1)</f>
        <v>42736.732893518521</v>
      </c>
    </row>
    <row r="156" spans="1:20" ht="48" x14ac:dyDescent="0.2">
      <c r="A156">
        <v>2021</v>
      </c>
      <c r="B156" s="3" t="s">
        <v>2022</v>
      </c>
      <c r="C156" s="3" t="s">
        <v>6131</v>
      </c>
      <c r="D156" s="6">
        <v>5000</v>
      </c>
      <c r="E156" s="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8294</v>
      </c>
      <c r="O156" s="5">
        <f>$E156/$D156</f>
        <v>2.8109999999999999</v>
      </c>
      <c r="P156" s="6">
        <f>ROUND(E156/L156,2)</f>
        <v>147.94999999999999</v>
      </c>
      <c r="Q156" t="str">
        <f>LEFT($N156,FIND("/",$N156)-1)</f>
        <v>technology</v>
      </c>
      <c r="R156" t="str">
        <f>RIGHT($N156,LEN($N156)-FIND("/",$N156))</f>
        <v>hardware</v>
      </c>
      <c r="S156" s="10">
        <f>((($I156/60)/60)/24)+DATE(1970,1,1)</f>
        <v>41906.070567129631</v>
      </c>
      <c r="T156" s="10">
        <f>((($J156/60)/60)/24)+DATE(1970,1,1)</f>
        <v>41861.070567129631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 s="6">
        <v>20000</v>
      </c>
      <c r="E157" s="6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8294</v>
      </c>
      <c r="O157" s="5">
        <f>$E157/$D157</f>
        <v>2.8073000000000001</v>
      </c>
      <c r="P157" s="6">
        <f>ROUND(E157/L157,2)</f>
        <v>201.96</v>
      </c>
      <c r="Q157" t="str">
        <f>LEFT($N157,FIND("/",$N157)-1)</f>
        <v>technology</v>
      </c>
      <c r="R157" t="str">
        <f>RIGHT($N157,LEN($N157)-FIND("/",$N157))</f>
        <v>hardware</v>
      </c>
      <c r="S157" s="10">
        <f>((($I157/60)/60)/24)+DATE(1970,1,1)</f>
        <v>42645.278749999998</v>
      </c>
      <c r="T157" s="10">
        <f>((($J157/60)/60)/24)+DATE(1970,1,1)</f>
        <v>42600.278749999998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 s="6">
        <v>4000</v>
      </c>
      <c r="E158" s="6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5">
        <f>$E158/$D158</f>
        <v>2.80375</v>
      </c>
      <c r="P158" s="6">
        <f>ROUND(E158/L158,2)</f>
        <v>81.27</v>
      </c>
      <c r="Q158" t="str">
        <f>LEFT($N158,FIND("/",$N158)-1)</f>
        <v>photography</v>
      </c>
      <c r="R158" t="str">
        <f>RIGHT($N158,LEN($N158)-FIND("/",$N158))</f>
        <v>photobooks</v>
      </c>
      <c r="S158" s="10">
        <f>((($I158/60)/60)/24)+DATE(1970,1,1)</f>
        <v>42461.166666666672</v>
      </c>
      <c r="T158" s="10">
        <f>((($J158/60)/60)/24)+DATE(1970,1,1)</f>
        <v>42430.720451388886</v>
      </c>
    </row>
    <row r="159" spans="1:20" ht="32" x14ac:dyDescent="0.2">
      <c r="A159">
        <v>645</v>
      </c>
      <c r="B159" s="3" t="s">
        <v>646</v>
      </c>
      <c r="C159" s="3" t="s">
        <v>4755</v>
      </c>
      <c r="D159" s="6">
        <v>2000</v>
      </c>
      <c r="E159" s="6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8272</v>
      </c>
      <c r="O159" s="5">
        <f>$E159/$D159</f>
        <v>2.7869999999999999</v>
      </c>
      <c r="P159" s="6">
        <f>ROUND(E159/L159,2)</f>
        <v>23.52</v>
      </c>
      <c r="Q159" t="str">
        <f>LEFT($N159,FIND("/",$N159)-1)</f>
        <v>technology</v>
      </c>
      <c r="R159" t="str">
        <f>RIGHT($N159,LEN($N159)-FIND("/",$N159))</f>
        <v>wearables</v>
      </c>
      <c r="S159" s="10">
        <f>((($I159/60)/60)/24)+DATE(1970,1,1)</f>
        <v>42594.026319444441</v>
      </c>
      <c r="T159" s="10">
        <f>((($J159/60)/60)/24)+DATE(1970,1,1)</f>
        <v>42564.026319444441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 s="6">
        <v>6500</v>
      </c>
      <c r="E160" s="6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5">
        <f>$E160/$D160</f>
        <v>2.7793846153846156</v>
      </c>
      <c r="P160" s="6">
        <f>ROUND(E160/L160,2)</f>
        <v>67.16</v>
      </c>
      <c r="Q160" t="str">
        <f>LEFT($N160,FIND("/",$N160)-1)</f>
        <v>photography</v>
      </c>
      <c r="R160" t="str">
        <f>RIGHT($N160,LEN($N160)-FIND("/",$N160))</f>
        <v>photobooks</v>
      </c>
      <c r="S160" s="10">
        <f>((($I160/60)/60)/24)+DATE(1970,1,1)</f>
        <v>41800.356249999997</v>
      </c>
      <c r="T160" s="10">
        <f>((($J160/60)/60)/24)+DATE(1970,1,1)</f>
        <v>41772.657685185186</v>
      </c>
    </row>
    <row r="161" spans="1:20" ht="48" x14ac:dyDescent="0.2">
      <c r="A161">
        <v>2252</v>
      </c>
      <c r="B161" s="3" t="s">
        <v>2253</v>
      </c>
      <c r="C161" s="3" t="s">
        <v>6362</v>
      </c>
      <c r="D161" s="6">
        <v>9000</v>
      </c>
      <c r="E161" s="6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5">
        <f>$E161/$D161</f>
        <v>2.722777777777778</v>
      </c>
      <c r="P161" s="6">
        <f>ROUND(E161/L161,2)</f>
        <v>98.41</v>
      </c>
      <c r="Q161" t="str">
        <f>LEFT($N161,FIND("/",$N161)-1)</f>
        <v>games</v>
      </c>
      <c r="R161" t="str">
        <f>RIGHT($N161,LEN($N161)-FIND("/",$N161))</f>
        <v>tabletop games</v>
      </c>
      <c r="S161" s="10">
        <f>((($I161/60)/60)/24)+DATE(1970,1,1)</f>
        <v>42588.327986111108</v>
      </c>
      <c r="T161" s="10">
        <f>((($J161/60)/60)/24)+DATE(1970,1,1)</f>
        <v>42573.327986111108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 s="6">
        <v>2000</v>
      </c>
      <c r="E162" s="6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8275</v>
      </c>
      <c r="O162" s="5">
        <f>$E162/$D162</f>
        <v>2.7185000000000001</v>
      </c>
      <c r="P162" s="6">
        <f>ROUND(E162/L162,2)</f>
        <v>48.54</v>
      </c>
      <c r="Q162" t="str">
        <f>LEFT($N162,FIND("/",$N162)-1)</f>
        <v>music</v>
      </c>
      <c r="R162" t="str">
        <f>RIGHT($N162,LEN($N162)-FIND("/",$N162))</f>
        <v>rock</v>
      </c>
      <c r="S162" s="10">
        <f>((($I162/60)/60)/24)+DATE(1970,1,1)</f>
        <v>41258.924884259257</v>
      </c>
      <c r="T162" s="10">
        <f>((($J162/60)/60)/24)+DATE(1970,1,1)</f>
        <v>41228.924884259257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 s="6">
        <v>2000</v>
      </c>
      <c r="E163" s="6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5">
        <f>$E163/$D163</f>
        <v>2.7069999999999999</v>
      </c>
      <c r="P163" s="6">
        <f>ROUND(E163/L163,2)</f>
        <v>53.08</v>
      </c>
      <c r="Q163" t="str">
        <f>LEFT($N163,FIND("/",$N163)-1)</f>
        <v>games</v>
      </c>
      <c r="R163" t="str">
        <f>RIGHT($N163,LEN($N163)-FIND("/",$N163))</f>
        <v>tabletop games</v>
      </c>
      <c r="S163" s="10">
        <f>((($I163/60)/60)/24)+DATE(1970,1,1)</f>
        <v>42372.957638888889</v>
      </c>
      <c r="T163" s="10">
        <f>((($J163/60)/60)/24)+DATE(1970,1,1)</f>
        <v>42338.709108796291</v>
      </c>
    </row>
    <row r="164" spans="1:20" ht="48" x14ac:dyDescent="0.2">
      <c r="A164">
        <v>2240</v>
      </c>
      <c r="B164" s="3" t="s">
        <v>2241</v>
      </c>
      <c r="C164" s="3" t="s">
        <v>6350</v>
      </c>
      <c r="D164" s="6">
        <v>5000</v>
      </c>
      <c r="E164" s="6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8296</v>
      </c>
      <c r="O164" s="5">
        <f>$E164/$D164</f>
        <v>2.7067999999999999</v>
      </c>
      <c r="P164" s="6">
        <f>ROUND(E164/L164,2)</f>
        <v>140.97999999999999</v>
      </c>
      <c r="Q164" t="str">
        <f>LEFT($N164,FIND("/",$N164)-1)</f>
        <v>games</v>
      </c>
      <c r="R164" t="str">
        <f>RIGHT($N164,LEN($N164)-FIND("/",$N164))</f>
        <v>tabletop games</v>
      </c>
      <c r="S164" s="10">
        <f>((($I164/60)/60)/24)+DATE(1970,1,1)</f>
        <v>42482.825740740736</v>
      </c>
      <c r="T164" s="10">
        <f>((($J164/60)/60)/24)+DATE(1970,1,1)</f>
        <v>42452.825740740736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 s="6">
        <v>14500</v>
      </c>
      <c r="E165" s="6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5">
        <f>$E165/$D165</f>
        <v>2.6991034482758622</v>
      </c>
      <c r="P165" s="6">
        <f>ROUND(E165/L165,2)</f>
        <v>76.44</v>
      </c>
      <c r="Q165" t="str">
        <f>LEFT($N165,FIND("/",$N165)-1)</f>
        <v>photography</v>
      </c>
      <c r="R165" t="str">
        <f>RIGHT($N165,LEN($N165)-FIND("/",$N165))</f>
        <v>photobooks</v>
      </c>
      <c r="S165" s="10">
        <f>((($I165/60)/60)/24)+DATE(1970,1,1)</f>
        <v>42356.818738425922</v>
      </c>
      <c r="T165" s="10">
        <f>((($J165/60)/60)/24)+DATE(1970,1,1)</f>
        <v>42326.818738425922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 s="6">
        <v>12000</v>
      </c>
      <c r="E166" s="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8272</v>
      </c>
      <c r="O166" s="5">
        <f>$E166/$D166</f>
        <v>2.6729166666666666</v>
      </c>
      <c r="P166" s="6">
        <f>ROUND(E166/L166,2)</f>
        <v>31.66</v>
      </c>
      <c r="Q166" t="str">
        <f>LEFT($N166,FIND("/",$N166)-1)</f>
        <v>technology</v>
      </c>
      <c r="R166" t="str">
        <f>RIGHT($N166,LEN($N166)-FIND("/",$N166))</f>
        <v>wearables</v>
      </c>
      <c r="S166" s="10">
        <f>((($I166/60)/60)/24)+DATE(1970,1,1)</f>
        <v>42193.957326388889</v>
      </c>
      <c r="T166" s="10">
        <f>((($J166/60)/60)/24)+DATE(1970,1,1)</f>
        <v>42163.957326388889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 s="6">
        <v>3000</v>
      </c>
      <c r="E167" s="6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8276</v>
      </c>
      <c r="O167" s="5">
        <f>$E167/$D167</f>
        <v>2.6713333333333331</v>
      </c>
      <c r="P167" s="6">
        <f>ROUND(E167/L167,2)</f>
        <v>63.1</v>
      </c>
      <c r="Q167" t="str">
        <f>LEFT($N167,FIND("/",$N167)-1)</f>
        <v>music</v>
      </c>
      <c r="R167" t="str">
        <f>RIGHT($N167,LEN($N167)-FIND("/",$N167))</f>
        <v>metal</v>
      </c>
      <c r="S167" s="10">
        <f>((($I167/60)/60)/24)+DATE(1970,1,1)</f>
        <v>42712.333333333328</v>
      </c>
      <c r="T167" s="10">
        <f>((($J167/60)/60)/24)+DATE(1970,1,1)</f>
        <v>42695.257870370369</v>
      </c>
    </row>
    <row r="168" spans="1:20" ht="48" x14ac:dyDescent="0.2">
      <c r="A168">
        <v>2486</v>
      </c>
      <c r="B168" s="3" t="s">
        <v>2486</v>
      </c>
      <c r="C168" s="3" t="s">
        <v>6596</v>
      </c>
      <c r="D168" s="6">
        <v>300</v>
      </c>
      <c r="E168" s="6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8278</v>
      </c>
      <c r="O168" s="5">
        <f>$E168/$D168</f>
        <v>2.6566666666666667</v>
      </c>
      <c r="P168" s="6">
        <f>ROUND(E168/L168,2)</f>
        <v>26.57</v>
      </c>
      <c r="Q168" t="str">
        <f>LEFT($N168,FIND("/",$N168)-1)</f>
        <v>music</v>
      </c>
      <c r="R168" t="str">
        <f>RIGHT($N168,LEN($N168)-FIND("/",$N168))</f>
        <v>indie rock</v>
      </c>
      <c r="S168" s="10">
        <f>((($I168/60)/60)/24)+DATE(1970,1,1)</f>
        <v>41021.708055555559</v>
      </c>
      <c r="T168" s="10">
        <f>((($J168/60)/60)/24)+DATE(1970,1,1)</f>
        <v>40991.708055555559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 s="6">
        <v>4000</v>
      </c>
      <c r="E169" s="6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8275</v>
      </c>
      <c r="O169" s="5">
        <f>$E169/$D169</f>
        <v>2.6524999999999999</v>
      </c>
      <c r="P169" s="6">
        <f>ROUND(E169/L169,2)</f>
        <v>84.21</v>
      </c>
      <c r="Q169" t="str">
        <f>LEFT($N169,FIND("/",$N169)-1)</f>
        <v>music</v>
      </c>
      <c r="R169" t="str">
        <f>RIGHT($N169,LEN($N169)-FIND("/",$N169))</f>
        <v>rock</v>
      </c>
      <c r="S169" s="10">
        <f>((($I169/60)/60)/24)+DATE(1970,1,1)</f>
        <v>40970.290972222225</v>
      </c>
      <c r="T169" s="10">
        <f>((($J169/60)/60)/24)+DATE(1970,1,1)</f>
        <v>40939.837673611109</v>
      </c>
    </row>
    <row r="170" spans="1:20" ht="48" x14ac:dyDescent="0.2">
      <c r="A170">
        <v>2715</v>
      </c>
      <c r="B170" s="3" t="s">
        <v>2715</v>
      </c>
      <c r="C170" s="3" t="s">
        <v>6825</v>
      </c>
      <c r="D170" s="6">
        <v>12000</v>
      </c>
      <c r="E170" s="6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8302</v>
      </c>
      <c r="O170" s="5">
        <f>$E170/$D170</f>
        <v>2.6462241666666664</v>
      </c>
      <c r="P170" s="6">
        <f>ROUND(E170/L170,2)</f>
        <v>57.63</v>
      </c>
      <c r="Q170" t="str">
        <f>LEFT($N170,FIND("/",$N170)-1)</f>
        <v>theater</v>
      </c>
      <c r="R170" t="str">
        <f>RIGHT($N170,LEN($N170)-FIND("/",$N170))</f>
        <v>spaces</v>
      </c>
      <c r="S170" s="10">
        <f>((($I170/60)/60)/24)+DATE(1970,1,1)</f>
        <v>42421.398472222223</v>
      </c>
      <c r="T170" s="10">
        <f>((($J170/60)/60)/24)+DATE(1970,1,1)</f>
        <v>42387.398472222223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 s="6">
        <v>400000</v>
      </c>
      <c r="E171" s="6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8294</v>
      </c>
      <c r="O171" s="5">
        <f>$E171/$D171</f>
        <v>2.6302771750000002</v>
      </c>
      <c r="P171" s="6">
        <f>ROUND(E171/L171,2)</f>
        <v>272.36</v>
      </c>
      <c r="Q171" t="str">
        <f>LEFT($N171,FIND("/",$N171)-1)</f>
        <v>technology</v>
      </c>
      <c r="R171" t="str">
        <f>RIGHT($N171,LEN($N171)-FIND("/",$N171))</f>
        <v>hardware</v>
      </c>
      <c r="S171" s="10">
        <f>((($I171/60)/60)/24)+DATE(1970,1,1)</f>
        <v>41593.166666666664</v>
      </c>
      <c r="T171" s="10">
        <f>((($J171/60)/60)/24)+DATE(1970,1,1)</f>
        <v>41561.500706018516</v>
      </c>
    </row>
    <row r="172" spans="1:20" ht="48" x14ac:dyDescent="0.2">
      <c r="A172">
        <v>1833</v>
      </c>
      <c r="B172" s="3" t="s">
        <v>1834</v>
      </c>
      <c r="C172" s="3" t="s">
        <v>5943</v>
      </c>
      <c r="D172" s="6">
        <v>400</v>
      </c>
      <c r="E172" s="6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8275</v>
      </c>
      <c r="O172" s="5">
        <f>$E172/$D172</f>
        <v>2.625</v>
      </c>
      <c r="P172" s="6">
        <f>ROUND(E172/L172,2)</f>
        <v>42</v>
      </c>
      <c r="Q172" t="str">
        <f>LEFT($N172,FIND("/",$N172)-1)</f>
        <v>music</v>
      </c>
      <c r="R172" t="str">
        <f>RIGHT($N172,LEN($N172)-FIND("/",$N172))</f>
        <v>rock</v>
      </c>
      <c r="S172" s="10">
        <f>((($I172/60)/60)/24)+DATE(1970,1,1)</f>
        <v>41335.332638888889</v>
      </c>
      <c r="T172" s="10">
        <f>((($J172/60)/60)/24)+DATE(1970,1,1)</f>
        <v>41303.044016203705</v>
      </c>
    </row>
    <row r="173" spans="1:20" ht="48" x14ac:dyDescent="0.2">
      <c r="A173">
        <v>1965</v>
      </c>
      <c r="B173" s="3" t="s">
        <v>1966</v>
      </c>
      <c r="C173" s="3" t="s">
        <v>6075</v>
      </c>
      <c r="D173" s="6">
        <v>5000</v>
      </c>
      <c r="E173" s="6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8294</v>
      </c>
      <c r="O173" s="5">
        <f>$E173/$D173</f>
        <v>2.6227999999999998</v>
      </c>
      <c r="P173" s="6">
        <f>ROUND(E173/L173,2)</f>
        <v>127.32</v>
      </c>
      <c r="Q173" t="str">
        <f>LEFT($N173,FIND("/",$N173)-1)</f>
        <v>technology</v>
      </c>
      <c r="R173" t="str">
        <f>RIGHT($N173,LEN($N173)-FIND("/",$N173))</f>
        <v>hardware</v>
      </c>
      <c r="S173" s="10">
        <f>((($I173/60)/60)/24)+DATE(1970,1,1)</f>
        <v>40920.041666666664</v>
      </c>
      <c r="T173" s="10">
        <f>((($J173/60)/60)/24)+DATE(1970,1,1)</f>
        <v>40898.089236111111</v>
      </c>
    </row>
    <row r="174" spans="1:20" ht="48" x14ac:dyDescent="0.2">
      <c r="A174">
        <v>1198</v>
      </c>
      <c r="B174" s="3" t="s">
        <v>1199</v>
      </c>
      <c r="C174" s="3" t="s">
        <v>5308</v>
      </c>
      <c r="D174" s="6">
        <v>3500</v>
      </c>
      <c r="E174" s="6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8284</v>
      </c>
      <c r="O174" s="5">
        <f>$E174/$D174</f>
        <v>2.6059999999999999</v>
      </c>
      <c r="P174" s="6">
        <f>ROUND(E174/L174,2)</f>
        <v>54.62</v>
      </c>
      <c r="Q174" t="str">
        <f>LEFT($N174,FIND("/",$N174)-1)</f>
        <v>photography</v>
      </c>
      <c r="R174" t="str">
        <f>RIGHT($N174,LEN($N174)-FIND("/",$N174))</f>
        <v>photobooks</v>
      </c>
      <c r="S174" s="10">
        <f>((($I174/60)/60)/24)+DATE(1970,1,1)</f>
        <v>42369.125</v>
      </c>
      <c r="T174" s="10">
        <f>((($J174/60)/60)/24)+DATE(1970,1,1)</f>
        <v>42333.619050925925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 s="6">
        <v>1200</v>
      </c>
      <c r="E175" s="6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5">
        <f>$E175/$D175</f>
        <v>2.6016666666666666</v>
      </c>
      <c r="P175" s="6">
        <f>ROUND(E175/L175,2)</f>
        <v>34.69</v>
      </c>
      <c r="Q175" t="str">
        <f>LEFT($N175,FIND("/",$N175)-1)</f>
        <v>photography</v>
      </c>
      <c r="R175" t="str">
        <f>RIGHT($N175,LEN($N175)-FIND("/",$N175))</f>
        <v>photobooks</v>
      </c>
      <c r="S175" s="10">
        <f>((($I175/60)/60)/24)+DATE(1970,1,1)</f>
        <v>42657.253263888888</v>
      </c>
      <c r="T175" s="10">
        <f>((($J175/60)/60)/24)+DATE(1970,1,1)</f>
        <v>42627.253263888888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 s="6">
        <v>89200</v>
      </c>
      <c r="E176" s="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5">
        <f>$E176/$D176</f>
        <v>2.5957748878923765</v>
      </c>
      <c r="P176" s="6">
        <f>ROUND(E176/L176,2)</f>
        <v>180.75</v>
      </c>
      <c r="Q176" t="str">
        <f>LEFT($N176,FIND("/",$N176)-1)</f>
        <v>technology</v>
      </c>
      <c r="R176" t="str">
        <f>RIGHT($N176,LEN($N176)-FIND("/",$N176))</f>
        <v>hardware</v>
      </c>
      <c r="S176" s="10">
        <f>((($I176/60)/60)/24)+DATE(1970,1,1)</f>
        <v>42482.272824074069</v>
      </c>
      <c r="T176" s="10">
        <f>((($J176/60)/60)/24)+DATE(1970,1,1)</f>
        <v>42452.272824074069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 s="6">
        <v>198000</v>
      </c>
      <c r="E177" s="6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8294</v>
      </c>
      <c r="O177" s="5">
        <f>$E177/$D177</f>
        <v>2.5683081313131315</v>
      </c>
      <c r="P177" s="6">
        <f>ROUND(E177/L177,2)</f>
        <v>247.94</v>
      </c>
      <c r="Q177" t="str">
        <f>LEFT($N177,FIND("/",$N177)-1)</f>
        <v>technology</v>
      </c>
      <c r="R177" t="str">
        <f>RIGHT($N177,LEN($N177)-FIND("/",$N177))</f>
        <v>hardware</v>
      </c>
      <c r="S177" s="10">
        <f>((($I177/60)/60)/24)+DATE(1970,1,1)</f>
        <v>42588.291666666672</v>
      </c>
      <c r="T177" s="10">
        <f>((($J177/60)/60)/24)+DATE(1970,1,1)</f>
        <v>42549.722962962958</v>
      </c>
    </row>
    <row r="178" spans="1:20" ht="48" x14ac:dyDescent="0.2">
      <c r="A178">
        <v>382</v>
      </c>
      <c r="B178" s="3" t="s">
        <v>383</v>
      </c>
      <c r="C178" s="3" t="s">
        <v>4492</v>
      </c>
      <c r="D178" s="6">
        <v>600</v>
      </c>
      <c r="E178" s="6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8268</v>
      </c>
      <c r="O178" s="5">
        <f>$E178/$D178</f>
        <v>2.5583333333333331</v>
      </c>
      <c r="P178" s="6">
        <f>ROUND(E178/L178,2)</f>
        <v>69.77</v>
      </c>
      <c r="Q178" t="str">
        <f>LEFT($N178,FIND("/",$N178)-1)</f>
        <v>film &amp; video</v>
      </c>
      <c r="R178" t="str">
        <f>RIGHT($N178,LEN($N178)-FIND("/",$N178))</f>
        <v>documentary</v>
      </c>
      <c r="S178" s="10">
        <f>((($I178/60)/60)/24)+DATE(1970,1,1)</f>
        <v>41158.709490740745</v>
      </c>
      <c r="T178" s="10">
        <f>((($J178/60)/60)/24)+DATE(1970,1,1)</f>
        <v>41144.709490740745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 s="6">
        <v>10000</v>
      </c>
      <c r="E179" s="6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8297</v>
      </c>
      <c r="O179" s="5">
        <f>$E179/$D179</f>
        <v>2.5445000000000002</v>
      </c>
      <c r="P179" s="6">
        <f>ROUND(E179/L179,2)</f>
        <v>47.38</v>
      </c>
      <c r="Q179" t="str">
        <f>LEFT($N179,FIND("/",$N179)-1)</f>
        <v>food</v>
      </c>
      <c r="R179" t="str">
        <f>RIGHT($N179,LEN($N179)-FIND("/",$N179))</f>
        <v>small batch</v>
      </c>
      <c r="S179" s="10">
        <f>((($I179/60)/60)/24)+DATE(1970,1,1)</f>
        <v>42169.781678240746</v>
      </c>
      <c r="T179" s="10">
        <f>((($J179/60)/60)/24)+DATE(1970,1,1)</f>
        <v>42139.781678240746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 s="6">
        <v>20000</v>
      </c>
      <c r="E180" s="6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5">
        <f>$E180/$D180</f>
        <v>2.5431499999999998</v>
      </c>
      <c r="P180" s="6">
        <f>ROUND(E180/L180,2)</f>
        <v>493.82</v>
      </c>
      <c r="Q180" t="str">
        <f>LEFT($N180,FIND("/",$N180)-1)</f>
        <v>photography</v>
      </c>
      <c r="R180" t="str">
        <f>RIGHT($N180,LEN($N180)-FIND("/",$N180))</f>
        <v>photobooks</v>
      </c>
      <c r="S180" s="10">
        <f>((($I180/60)/60)/24)+DATE(1970,1,1)</f>
        <v>42155.875</v>
      </c>
      <c r="T180" s="10">
        <f>((($J180/60)/60)/24)+DATE(1970,1,1)</f>
        <v>42132.941805555558</v>
      </c>
    </row>
    <row r="181" spans="1:20" ht="32" x14ac:dyDescent="0.2">
      <c r="A181">
        <v>2105</v>
      </c>
      <c r="B181" s="3" t="s">
        <v>2106</v>
      </c>
      <c r="C181" s="3" t="s">
        <v>6215</v>
      </c>
      <c r="D181" s="6">
        <v>2000</v>
      </c>
      <c r="E181" s="6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8278</v>
      </c>
      <c r="O181" s="5">
        <f>$E181/$D181</f>
        <v>2.54</v>
      </c>
      <c r="P181" s="6">
        <f>ROUND(E181/L181,2)</f>
        <v>51.31</v>
      </c>
      <c r="Q181" t="str">
        <f>LEFT($N181,FIND("/",$N181)-1)</f>
        <v>music</v>
      </c>
      <c r="R181" t="str">
        <f>RIGHT($N181,LEN($N181)-FIND("/",$N181))</f>
        <v>indie rock</v>
      </c>
      <c r="S181" s="10">
        <f>((($I181/60)/60)/24)+DATE(1970,1,1)</f>
        <v>41964.166666666672</v>
      </c>
      <c r="T181" s="10">
        <f>((($J181/60)/60)/24)+DATE(1970,1,1)</f>
        <v>41951.788807870369</v>
      </c>
    </row>
    <row r="182" spans="1:20" ht="48" x14ac:dyDescent="0.2">
      <c r="A182">
        <v>1197</v>
      </c>
      <c r="B182" s="3" t="s">
        <v>1198</v>
      </c>
      <c r="C182" s="3" t="s">
        <v>5307</v>
      </c>
      <c r="D182" s="6">
        <v>15000</v>
      </c>
      <c r="E182" s="6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8284</v>
      </c>
      <c r="O182" s="5">
        <f>$E182/$D182</f>
        <v>2.5329333333333333</v>
      </c>
      <c r="P182" s="6">
        <f>ROUND(E182/L182,2)</f>
        <v>121</v>
      </c>
      <c r="Q182" t="str">
        <f>LEFT($N182,FIND("/",$N182)-1)</f>
        <v>photography</v>
      </c>
      <c r="R182" t="str">
        <f>RIGHT($N182,LEN($N182)-FIND("/",$N182))</f>
        <v>photobooks</v>
      </c>
      <c r="S182" s="10">
        <f>((($I182/60)/60)/24)+DATE(1970,1,1)</f>
        <v>42534.249305555553</v>
      </c>
      <c r="T182" s="10">
        <f>((($J182/60)/60)/24)+DATE(1970,1,1)</f>
        <v>42503.66474537037</v>
      </c>
    </row>
    <row r="183" spans="1:20" ht="48" x14ac:dyDescent="0.2">
      <c r="A183">
        <v>2722</v>
      </c>
      <c r="B183" s="3" t="s">
        <v>2722</v>
      </c>
      <c r="C183" s="3" t="s">
        <v>6832</v>
      </c>
      <c r="D183" s="6">
        <v>5000</v>
      </c>
      <c r="E183" s="6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8294</v>
      </c>
      <c r="O183" s="5">
        <f>$E183/$D183</f>
        <v>2.5253999999999999</v>
      </c>
      <c r="P183" s="6">
        <f>ROUND(E183/L183,2)</f>
        <v>68.25</v>
      </c>
      <c r="Q183" t="str">
        <f>LEFT($N183,FIND("/",$N183)-1)</f>
        <v>technology</v>
      </c>
      <c r="R183" t="str">
        <f>RIGHT($N183,LEN($N183)-FIND("/",$N183))</f>
        <v>hardware</v>
      </c>
      <c r="S183" s="10">
        <f>((($I183/60)/60)/24)+DATE(1970,1,1)</f>
        <v>42764.857094907406</v>
      </c>
      <c r="T183" s="10">
        <f>((($J183/60)/60)/24)+DATE(1970,1,1)</f>
        <v>42704.857094907406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 s="6">
        <v>3700</v>
      </c>
      <c r="E184" s="6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5">
        <f>$E184/$D184</f>
        <v>2.5248648648648651</v>
      </c>
      <c r="P184" s="6">
        <f>ROUND(E184/L184,2)</f>
        <v>55.61</v>
      </c>
      <c r="Q184" t="str">
        <f>LEFT($N184,FIND("/",$N184)-1)</f>
        <v>music</v>
      </c>
      <c r="R184" t="str">
        <f>RIGHT($N184,LEN($N184)-FIND("/",$N184))</f>
        <v>rock</v>
      </c>
      <c r="S184" s="10">
        <f>((($I184/60)/60)/24)+DATE(1970,1,1)</f>
        <v>42707.710717592592</v>
      </c>
      <c r="T184" s="10">
        <f>((($J184/60)/60)/24)+DATE(1970,1,1)</f>
        <v>42677.669050925921</v>
      </c>
    </row>
    <row r="185" spans="1:20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6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5">
        <f>$E185/$D185</f>
        <v>2.5066666666666668</v>
      </c>
      <c r="P185" s="6">
        <f>ROUND(E185/L185,2)</f>
        <v>44.24</v>
      </c>
      <c r="Q185" t="str">
        <f>LEFT($N185,FIND("/",$N185)-1)</f>
        <v>theater</v>
      </c>
      <c r="R185" t="str">
        <f>RIGHT($N185,LEN($N185)-FIND("/",$N185))</f>
        <v>plays</v>
      </c>
      <c r="S185" s="10">
        <f>((($I185/60)/60)/24)+DATE(1970,1,1)</f>
        <v>42607.165972222225</v>
      </c>
      <c r="T185" s="10">
        <f>((($J185/60)/60)/24)+DATE(1970,1,1)</f>
        <v>42596.644699074073</v>
      </c>
    </row>
    <row r="186" spans="1:20" ht="48" x14ac:dyDescent="0.2">
      <c r="A186">
        <v>1536</v>
      </c>
      <c r="B186" s="3" t="s">
        <v>1537</v>
      </c>
      <c r="C186" s="3" t="s">
        <v>5646</v>
      </c>
      <c r="D186" s="6">
        <v>12000</v>
      </c>
      <c r="E186" s="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8284</v>
      </c>
      <c r="O186" s="5">
        <f>$E186/$D186</f>
        <v>2.5030841666666666</v>
      </c>
      <c r="P186" s="6">
        <f>ROUND(E186/L186,2)</f>
        <v>66.02</v>
      </c>
      <c r="Q186" t="str">
        <f>LEFT($N186,FIND("/",$N186)-1)</f>
        <v>photography</v>
      </c>
      <c r="R186" t="str">
        <f>RIGHT($N186,LEN($N186)-FIND("/",$N186))</f>
        <v>photobooks</v>
      </c>
      <c r="S186" s="10">
        <f>((($I186/60)/60)/24)+DATE(1970,1,1)</f>
        <v>42243.802199074074</v>
      </c>
      <c r="T186" s="10">
        <f>((($J186/60)/60)/24)+DATE(1970,1,1)</f>
        <v>42213.802199074074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 s="6">
        <v>700</v>
      </c>
      <c r="E187" s="6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8275</v>
      </c>
      <c r="O187" s="5">
        <f>$E187/$D187</f>
        <v>2.5</v>
      </c>
      <c r="P187" s="6">
        <f>ROUND(E187/L187,2)</f>
        <v>67.31</v>
      </c>
      <c r="Q187" t="str">
        <f>LEFT($N187,FIND("/",$N187)-1)</f>
        <v>music</v>
      </c>
      <c r="R187" t="str">
        <f>RIGHT($N187,LEN($N187)-FIND("/",$N187))</f>
        <v>rock</v>
      </c>
      <c r="S187" s="10">
        <f>((($I187/60)/60)/24)+DATE(1970,1,1)</f>
        <v>42572.009097222224</v>
      </c>
      <c r="T187" s="10">
        <f>((($J187/60)/60)/24)+DATE(1970,1,1)</f>
        <v>42565.009097222224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 s="6">
        <v>3000</v>
      </c>
      <c r="E188" s="6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8294</v>
      </c>
      <c r="O188" s="5">
        <f>$E188/$D188</f>
        <v>2.4817133333333334</v>
      </c>
      <c r="P188" s="6">
        <f>ROUND(E188/L188,2)</f>
        <v>27.47</v>
      </c>
      <c r="Q188" t="str">
        <f>LEFT($N188,FIND("/",$N188)-1)</f>
        <v>technology</v>
      </c>
      <c r="R188" t="str">
        <f>RIGHT($N188,LEN($N188)-FIND("/",$N188))</f>
        <v>hardware</v>
      </c>
      <c r="S188" s="10">
        <f>((($I188/60)/60)/24)+DATE(1970,1,1)</f>
        <v>41593.968784722223</v>
      </c>
      <c r="T188" s="10">
        <f>((($J188/60)/60)/24)+DATE(1970,1,1)</f>
        <v>41578.927118055559</v>
      </c>
    </row>
    <row r="189" spans="1:20" ht="48" x14ac:dyDescent="0.2">
      <c r="A189">
        <v>2006</v>
      </c>
      <c r="B189" s="3" t="s">
        <v>2007</v>
      </c>
      <c r="C189" s="3" t="s">
        <v>6116</v>
      </c>
      <c r="D189" s="6">
        <v>50000</v>
      </c>
      <c r="E189" s="6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8294</v>
      </c>
      <c r="O189" s="5">
        <f>$E189/$D189</f>
        <v>2.4784000000000002</v>
      </c>
      <c r="P189" s="6">
        <f>ROUND(E189/L189,2)</f>
        <v>408.98</v>
      </c>
      <c r="Q189" t="str">
        <f>LEFT($N189,FIND("/",$N189)-1)</f>
        <v>technology</v>
      </c>
      <c r="R189" t="str">
        <f>RIGHT($N189,LEN($N189)-FIND("/",$N189))</f>
        <v>hardware</v>
      </c>
      <c r="S189" s="10">
        <f>((($I189/60)/60)/24)+DATE(1970,1,1)</f>
        <v>41976.542187500003</v>
      </c>
      <c r="T189" s="10">
        <f>((($J189/60)/60)/24)+DATE(1970,1,1)</f>
        <v>41941.500520833331</v>
      </c>
    </row>
    <row r="190" spans="1:20" ht="48" x14ac:dyDescent="0.2">
      <c r="A190">
        <v>108</v>
      </c>
      <c r="B190" s="3" t="s">
        <v>110</v>
      </c>
      <c r="C190" s="3" t="s">
        <v>4219</v>
      </c>
      <c r="D190" s="6">
        <v>1500</v>
      </c>
      <c r="E190" s="6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8265</v>
      </c>
      <c r="O190" s="5">
        <f>$E190/$D190</f>
        <v>2.4666666666666668</v>
      </c>
      <c r="P190" s="6">
        <f>ROUND(E190/L190,2)</f>
        <v>78.72</v>
      </c>
      <c r="Q190" t="str">
        <f>LEFT($N190,FIND("/",$N190)-1)</f>
        <v>film &amp; video</v>
      </c>
      <c r="R190" t="str">
        <f>RIGHT($N190,LEN($N190)-FIND("/",$N190))</f>
        <v>shorts</v>
      </c>
      <c r="S190" s="10">
        <f>((($I190/60)/60)/24)+DATE(1970,1,1)</f>
        <v>41425.613078703704</v>
      </c>
      <c r="T190" s="10">
        <f>((($J190/60)/60)/24)+DATE(1970,1,1)</f>
        <v>41365.613078703704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 s="6">
        <v>5000</v>
      </c>
      <c r="E191" s="6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8302</v>
      </c>
      <c r="O191" s="5">
        <f>$E191/$D191</f>
        <v>2.4641999999999999</v>
      </c>
      <c r="P191" s="6">
        <f>ROUND(E191/L191,2)</f>
        <v>67.7</v>
      </c>
      <c r="Q191" t="str">
        <f>LEFT($N191,FIND("/",$N191)-1)</f>
        <v>theater</v>
      </c>
      <c r="R191" t="str">
        <f>RIGHT($N191,LEN($N191)-FIND("/",$N191))</f>
        <v>spaces</v>
      </c>
      <c r="S191" s="10">
        <f>((($I191/60)/60)/24)+DATE(1970,1,1)</f>
        <v>41188.993923611109</v>
      </c>
      <c r="T191" s="10">
        <f>((($J191/60)/60)/24)+DATE(1970,1,1)</f>
        <v>41158.993923611109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 s="6">
        <v>30000</v>
      </c>
      <c r="E192" s="6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8294</v>
      </c>
      <c r="O192" s="5">
        <f>$E192/$D192</f>
        <v>2.4606080000000001</v>
      </c>
      <c r="P192" s="6">
        <f>ROUND(E192/L192,2)</f>
        <v>161.88</v>
      </c>
      <c r="Q192" t="str">
        <f>LEFT($N192,FIND("/",$N192)-1)</f>
        <v>technology</v>
      </c>
      <c r="R192" t="str">
        <f>RIGHT($N192,LEN($N192)-FIND("/",$N192))</f>
        <v>hardware</v>
      </c>
      <c r="S192" s="10">
        <f>((($I192/60)/60)/24)+DATE(1970,1,1)</f>
        <v>41654.791666666664</v>
      </c>
      <c r="T192" s="10">
        <f>((($J192/60)/60)/24)+DATE(1970,1,1)</f>
        <v>41611.917673611111</v>
      </c>
    </row>
    <row r="193" spans="1:20" ht="48" x14ac:dyDescent="0.2">
      <c r="A193">
        <v>2224</v>
      </c>
      <c r="B193" s="3" t="s">
        <v>2225</v>
      </c>
      <c r="C193" s="3" t="s">
        <v>6334</v>
      </c>
      <c r="D193" s="6">
        <v>10000</v>
      </c>
      <c r="E193" s="6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8296</v>
      </c>
      <c r="O193" s="5">
        <f>$E193/$D193</f>
        <v>2.4315000000000002</v>
      </c>
      <c r="P193" s="6">
        <f>ROUND(E193/L193,2)</f>
        <v>82.15</v>
      </c>
      <c r="Q193" t="str">
        <f>LEFT($N193,FIND("/",$N193)-1)</f>
        <v>games</v>
      </c>
      <c r="R193" t="str">
        <f>RIGHT($N193,LEN($N193)-FIND("/",$N193))</f>
        <v>tabletop games</v>
      </c>
      <c r="S193" s="10">
        <f>((($I193/60)/60)/24)+DATE(1970,1,1)</f>
        <v>42672.791666666672</v>
      </c>
      <c r="T193" s="10">
        <f>((($J193/60)/60)/24)+DATE(1970,1,1)</f>
        <v>42644.667534722219</v>
      </c>
    </row>
    <row r="194" spans="1:20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6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5">
        <f>$E194/$D194</f>
        <v>2.42</v>
      </c>
      <c r="P194" s="6">
        <f>ROUND(E194/L194,2)</f>
        <v>24.2</v>
      </c>
      <c r="Q194" t="str">
        <f>LEFT($N194,FIND("/",$N194)-1)</f>
        <v>theater</v>
      </c>
      <c r="R194" t="str">
        <f>RIGHT($N194,LEN($N194)-FIND("/",$N194))</f>
        <v>plays</v>
      </c>
      <c r="S194" s="10">
        <f>((($I194/60)/60)/24)+DATE(1970,1,1)</f>
        <v>42167.621018518519</v>
      </c>
      <c r="T194" s="10">
        <f>((($J194/60)/60)/24)+DATE(1970,1,1)</f>
        <v>42107.621018518519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6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5">
        <f>$E195/$D195</f>
        <v>2.42</v>
      </c>
      <c r="P195" s="6">
        <f>ROUND(E195/L195,2)</f>
        <v>43.21</v>
      </c>
      <c r="Q195" t="str">
        <f>LEFT($N195,FIND("/",$N195)-1)</f>
        <v>theater</v>
      </c>
      <c r="R195" t="str">
        <f>RIGHT($N195,LEN($N195)-FIND("/",$N195))</f>
        <v>plays</v>
      </c>
      <c r="S195" s="10">
        <f>((($I195/60)/60)/24)+DATE(1970,1,1)</f>
        <v>42589.776724537034</v>
      </c>
      <c r="T195" s="10">
        <f>((($J195/60)/60)/24)+DATE(1970,1,1)</f>
        <v>42559.776724537034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 s="6">
        <v>125</v>
      </c>
      <c r="E196" s="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8278</v>
      </c>
      <c r="O196" s="5">
        <f>$E196/$D196</f>
        <v>2.4079999999999999</v>
      </c>
      <c r="P196" s="6">
        <f>ROUND(E196/L196,2)</f>
        <v>23.15</v>
      </c>
      <c r="Q196" t="str">
        <f>LEFT($N196,FIND("/",$N196)-1)</f>
        <v>music</v>
      </c>
      <c r="R196" t="str">
        <f>RIGHT($N196,LEN($N196)-FIND("/",$N196))</f>
        <v>indie rock</v>
      </c>
      <c r="S196" s="10">
        <f>((($I196/60)/60)/24)+DATE(1970,1,1)</f>
        <v>40813.207638888889</v>
      </c>
      <c r="T196" s="10">
        <f>((($J196/60)/60)/24)+DATE(1970,1,1)</f>
        <v>40772.848749999997</v>
      </c>
    </row>
    <row r="197" spans="1:20" ht="32" x14ac:dyDescent="0.2">
      <c r="A197">
        <v>262</v>
      </c>
      <c r="B197" s="3" t="s">
        <v>263</v>
      </c>
      <c r="C197" s="3" t="s">
        <v>4372</v>
      </c>
      <c r="D197" s="6">
        <v>2500</v>
      </c>
      <c r="E197" s="6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8268</v>
      </c>
      <c r="O197" s="5">
        <f>$E197/$D197</f>
        <v>2.4</v>
      </c>
      <c r="P197" s="6">
        <f>ROUND(E197/L197,2)</f>
        <v>41.38</v>
      </c>
      <c r="Q197" t="str">
        <f>LEFT($N197,FIND("/",$N197)-1)</f>
        <v>film &amp; video</v>
      </c>
      <c r="R197" t="str">
        <f>RIGHT($N197,LEN($N197)-FIND("/",$N197))</f>
        <v>documentary</v>
      </c>
      <c r="S197" s="10">
        <f>((($I197/60)/60)/24)+DATE(1970,1,1)</f>
        <v>40600.24800925926</v>
      </c>
      <c r="T197" s="10">
        <f>((($J197/60)/60)/24)+DATE(1970,1,1)</f>
        <v>40555.24800925926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6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5">
        <f>$E198/$D198</f>
        <v>2.3940000000000001</v>
      </c>
      <c r="P198" s="6">
        <f>ROUND(E198/L198,2)</f>
        <v>26.02</v>
      </c>
      <c r="Q198" t="str">
        <f>LEFT($N198,FIND("/",$N198)-1)</f>
        <v>theater</v>
      </c>
      <c r="R198" t="str">
        <f>RIGHT($N198,LEN($N198)-FIND("/",$N198))</f>
        <v>plays</v>
      </c>
      <c r="S198" s="10">
        <f>((($I198/60)/60)/24)+DATE(1970,1,1)</f>
        <v>42062.716145833328</v>
      </c>
      <c r="T198" s="10">
        <f>((($J198/60)/60)/24)+DATE(1970,1,1)</f>
        <v>42032.716145833328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 s="6">
        <v>250</v>
      </c>
      <c r="E199" s="6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8273</v>
      </c>
      <c r="O199" s="5">
        <f>$E199/$D199</f>
        <v>2.38</v>
      </c>
      <c r="P199" s="6">
        <f>ROUND(E199/L199,2)</f>
        <v>33.06</v>
      </c>
      <c r="Q199" t="str">
        <f>LEFT($N199,FIND("/",$N199)-1)</f>
        <v>publishing</v>
      </c>
      <c r="R199" t="str">
        <f>RIGHT($N199,LEN($N199)-FIND("/",$N199))</f>
        <v>nonfiction</v>
      </c>
      <c r="S199" s="10">
        <f>((($I199/60)/60)/24)+DATE(1970,1,1)</f>
        <v>41249.054560185185</v>
      </c>
      <c r="T199" s="10">
        <f>((($J199/60)/60)/24)+DATE(1970,1,1)</f>
        <v>41235.054560185185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 s="6">
        <v>2000</v>
      </c>
      <c r="E200" s="6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5">
        <f>$E200/$D200</f>
        <v>2.3715000000000002</v>
      </c>
      <c r="P200" s="6">
        <f>ROUND(E200/L200,2)</f>
        <v>36.21</v>
      </c>
      <c r="Q200" t="str">
        <f>LEFT($N200,FIND("/",$N200)-1)</f>
        <v>music</v>
      </c>
      <c r="R200" t="str">
        <f>RIGHT($N200,LEN($N200)-FIND("/",$N200))</f>
        <v>electronic music</v>
      </c>
      <c r="S200" s="10">
        <f>((($I200/60)/60)/24)+DATE(1970,1,1)</f>
        <v>42175.919687500005</v>
      </c>
      <c r="T200" s="10">
        <f>((($J200/60)/60)/24)+DATE(1970,1,1)</f>
        <v>42145.919687500005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 s="6">
        <v>5000</v>
      </c>
      <c r="E201" s="6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8294</v>
      </c>
      <c r="O201" s="5">
        <f>$E201/$D201</f>
        <v>2.3490000000000002</v>
      </c>
      <c r="P201" s="6">
        <f>ROUND(E201/L201,2)</f>
        <v>64.180000000000007</v>
      </c>
      <c r="Q201" t="str">
        <f>LEFT($N201,FIND("/",$N201)-1)</f>
        <v>technology</v>
      </c>
      <c r="R201" t="str">
        <f>RIGHT($N201,LEN($N201)-FIND("/",$N201))</f>
        <v>hardware</v>
      </c>
      <c r="S201" s="10">
        <f>((($I201/60)/60)/24)+DATE(1970,1,1)</f>
        <v>42040.822233796294</v>
      </c>
      <c r="T201" s="10">
        <f>((($J201/60)/60)/24)+DATE(1970,1,1)</f>
        <v>42010.822233796294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 s="6">
        <v>50000</v>
      </c>
      <c r="E202" s="6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8294</v>
      </c>
      <c r="O202" s="5">
        <f>$E202/$D202</f>
        <v>2.3442048</v>
      </c>
      <c r="P202" s="6">
        <f>ROUND(E202/L202,2)</f>
        <v>331.1</v>
      </c>
      <c r="Q202" t="str">
        <f>LEFT($N202,FIND("/",$N202)-1)</f>
        <v>technology</v>
      </c>
      <c r="R202" t="str">
        <f>RIGHT($N202,LEN($N202)-FIND("/",$N202))</f>
        <v>hardware</v>
      </c>
      <c r="S202" s="10">
        <f>((($I202/60)/60)/24)+DATE(1970,1,1)</f>
        <v>41830.604895833334</v>
      </c>
      <c r="T202" s="10">
        <f>((($J202/60)/60)/24)+DATE(1970,1,1)</f>
        <v>41800.604895833334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 s="6">
        <v>1500</v>
      </c>
      <c r="E203" s="6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8275</v>
      </c>
      <c r="O203" s="5">
        <f>$E203/$D203</f>
        <v>2.3333333333333335</v>
      </c>
      <c r="P203" s="6">
        <f>ROUND(E203/L203,2)</f>
        <v>175</v>
      </c>
      <c r="Q203" t="str">
        <f>LEFT($N203,FIND("/",$N203)-1)</f>
        <v>music</v>
      </c>
      <c r="R203" t="str">
        <f>RIGHT($N203,LEN($N203)-FIND("/",$N203))</f>
        <v>rock</v>
      </c>
      <c r="S203" s="10">
        <f>((($I203/60)/60)/24)+DATE(1970,1,1)</f>
        <v>41026.646921296298</v>
      </c>
      <c r="T203" s="10">
        <f>((($J203/60)/60)/24)+DATE(1970,1,1)</f>
        <v>40996.646921296298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 s="6">
        <v>20000</v>
      </c>
      <c r="E204" s="6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5">
        <f>$E204/$D204</f>
        <v>2.3321535</v>
      </c>
      <c r="P204" s="6">
        <f>ROUND(E204/L204,2)</f>
        <v>44.46</v>
      </c>
      <c r="Q204" t="str">
        <f>LEFT($N204,FIND("/",$N204)-1)</f>
        <v>theater</v>
      </c>
      <c r="R204" t="str">
        <f>RIGHT($N204,LEN($N204)-FIND("/",$N204))</f>
        <v>spaces</v>
      </c>
      <c r="S204" s="10">
        <f>((($I204/60)/60)/24)+DATE(1970,1,1)</f>
        <v>42572.698217592595</v>
      </c>
      <c r="T204" s="10">
        <f>((($J204/60)/60)/24)+DATE(1970,1,1)</f>
        <v>42512.698217592595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 s="6">
        <v>3400</v>
      </c>
      <c r="E205" s="6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8268</v>
      </c>
      <c r="O205" s="5">
        <f>$E205/$D205</f>
        <v>2.3164705882352941</v>
      </c>
      <c r="P205" s="6">
        <f>ROUND(E205/L205,2)</f>
        <v>106.43</v>
      </c>
      <c r="Q205" t="str">
        <f>LEFT($N205,FIND("/",$N205)-1)</f>
        <v>film &amp; video</v>
      </c>
      <c r="R205" t="str">
        <f>RIGHT($N205,LEN($N205)-FIND("/",$N205))</f>
        <v>documentary</v>
      </c>
      <c r="S205" s="10">
        <f>((($I205/60)/60)/24)+DATE(1970,1,1)</f>
        <v>41153.083333333336</v>
      </c>
      <c r="T205" s="10">
        <f>((($J205/60)/60)/24)+DATE(1970,1,1)</f>
        <v>41114.094872685186</v>
      </c>
    </row>
    <row r="206" spans="1:20" ht="48" x14ac:dyDescent="0.2">
      <c r="A206">
        <v>285</v>
      </c>
      <c r="B206" s="3" t="s">
        <v>286</v>
      </c>
      <c r="C206" s="3" t="s">
        <v>4395</v>
      </c>
      <c r="D206" s="6">
        <v>14000</v>
      </c>
      <c r="E206" s="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8268</v>
      </c>
      <c r="O206" s="5">
        <f>$E206/$D206</f>
        <v>2.2882507142857142</v>
      </c>
      <c r="P206" s="6">
        <f>ROUND(E206/L206,2)</f>
        <v>56.9</v>
      </c>
      <c r="Q206" t="str">
        <f>LEFT($N206,FIND("/",$N206)-1)</f>
        <v>film &amp; video</v>
      </c>
      <c r="R206" t="str">
        <f>RIGHT($N206,LEN($N206)-FIND("/",$N206))</f>
        <v>documentary</v>
      </c>
      <c r="S206" s="10">
        <f>((($I206/60)/60)/24)+DATE(1970,1,1)</f>
        <v>41536.756111111114</v>
      </c>
      <c r="T206" s="10">
        <f>((($J206/60)/60)/24)+DATE(1970,1,1)</f>
        <v>41506.756111111114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6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8270</v>
      </c>
      <c r="O207" s="5">
        <f>$E207/$D207</f>
        <v>2.2799999999999998</v>
      </c>
      <c r="P207" s="6">
        <f>ROUND(E207/L207,2)</f>
        <v>57</v>
      </c>
      <c r="Q207" t="str">
        <f>LEFT($N207,FIND("/",$N207)-1)</f>
        <v>theater</v>
      </c>
      <c r="R207" t="str">
        <f>RIGHT($N207,LEN($N207)-FIND("/",$N207))</f>
        <v>plays</v>
      </c>
      <c r="S207" s="10">
        <f>((($I207/60)/60)/24)+DATE(1970,1,1)</f>
        <v>42075.800717592589</v>
      </c>
      <c r="T207" s="10">
        <f>((($J207/60)/60)/24)+DATE(1970,1,1)</f>
        <v>42045.84238425926</v>
      </c>
    </row>
    <row r="208" spans="1:20" ht="48" x14ac:dyDescent="0.2">
      <c r="A208">
        <v>2030</v>
      </c>
      <c r="B208" s="3" t="s">
        <v>2031</v>
      </c>
      <c r="C208" s="3" t="s">
        <v>6140</v>
      </c>
      <c r="D208" s="6">
        <v>32768</v>
      </c>
      <c r="E208" s="6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5">
        <f>$E208/$D208</f>
        <v>2.26239013671875</v>
      </c>
      <c r="P208" s="6">
        <f>ROUND(E208/L208,2)</f>
        <v>118.61</v>
      </c>
      <c r="Q208" t="str">
        <f>LEFT($N208,FIND("/",$N208)-1)</f>
        <v>technology</v>
      </c>
      <c r="R208" t="str">
        <f>RIGHT($N208,LEN($N208)-FIND("/",$N208))</f>
        <v>hardware</v>
      </c>
      <c r="S208" s="10">
        <f>((($I208/60)/60)/24)+DATE(1970,1,1)</f>
        <v>41242.996481481481</v>
      </c>
      <c r="T208" s="10">
        <f>((($J208/60)/60)/24)+DATE(1970,1,1)</f>
        <v>41212.996481481481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 s="6">
        <v>15000</v>
      </c>
      <c r="E209" s="6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8294</v>
      </c>
      <c r="O209" s="5">
        <f>$E209/$D209</f>
        <v>2.2594666666666665</v>
      </c>
      <c r="P209" s="6">
        <f>ROUND(E209/L209,2)</f>
        <v>230.56</v>
      </c>
      <c r="Q209" t="str">
        <f>LEFT($N209,FIND("/",$N209)-1)</f>
        <v>technology</v>
      </c>
      <c r="R209" t="str">
        <f>RIGHT($N209,LEN($N209)-FIND("/",$N209))</f>
        <v>hardware</v>
      </c>
      <c r="S209" s="10">
        <f>((($I209/60)/60)/24)+DATE(1970,1,1)</f>
        <v>40970.125</v>
      </c>
      <c r="T209" s="10">
        <f>((($J209/60)/60)/24)+DATE(1970,1,1)</f>
        <v>40941.199826388889</v>
      </c>
    </row>
    <row r="210" spans="1:20" ht="48" x14ac:dyDescent="0.2">
      <c r="A210">
        <v>2115</v>
      </c>
      <c r="B210" s="3" t="s">
        <v>2116</v>
      </c>
      <c r="C210" s="3" t="s">
        <v>6225</v>
      </c>
      <c r="D210" s="6">
        <v>1500</v>
      </c>
      <c r="E210" s="6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8278</v>
      </c>
      <c r="O210" s="5">
        <f>$E210/$D210</f>
        <v>2.2566666666666668</v>
      </c>
      <c r="P210" s="6">
        <f>ROUND(E210/L210,2)</f>
        <v>94.03</v>
      </c>
      <c r="Q210" t="str">
        <f>LEFT($N210,FIND("/",$N210)-1)</f>
        <v>music</v>
      </c>
      <c r="R210" t="str">
        <f>RIGHT($N210,LEN($N210)-FIND("/",$N210))</f>
        <v>indie rock</v>
      </c>
      <c r="S210" s="10">
        <f>((($I210/60)/60)/24)+DATE(1970,1,1)</f>
        <v>40594.081030092595</v>
      </c>
      <c r="T210" s="10">
        <f>((($J210/60)/60)/24)+DATE(1970,1,1)</f>
        <v>40564.081030092595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6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8270</v>
      </c>
      <c r="O211" s="5">
        <f>$E211/$D211</f>
        <v>2.25</v>
      </c>
      <c r="P211" s="6">
        <f>ROUND(E211/L211,2)</f>
        <v>75</v>
      </c>
      <c r="Q211" t="str">
        <f>LEFT($N211,FIND("/",$N211)-1)</f>
        <v>theater</v>
      </c>
      <c r="R211" t="str">
        <f>RIGHT($N211,LEN($N211)-FIND("/",$N211))</f>
        <v>plays</v>
      </c>
      <c r="S211" s="10">
        <f>((($I211/60)/60)/24)+DATE(1970,1,1)</f>
        <v>42517.740868055553</v>
      </c>
      <c r="T211" s="10">
        <f>((($J211/60)/60)/24)+DATE(1970,1,1)</f>
        <v>42503.740868055553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 s="6">
        <v>8000</v>
      </c>
      <c r="E212" s="6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8300</v>
      </c>
      <c r="O212" s="5">
        <f>$E212/$D212</f>
        <v>2.2392500000000002</v>
      </c>
      <c r="P212" s="6">
        <f>ROUND(E212/L212,2)</f>
        <v>58.93</v>
      </c>
      <c r="Q212" t="str">
        <f>LEFT($N212,FIND("/",$N212)-1)</f>
        <v>technology</v>
      </c>
      <c r="R212" t="str">
        <f>RIGHT($N212,LEN($N212)-FIND("/",$N212))</f>
        <v>space exploration</v>
      </c>
      <c r="S212" s="10">
        <f>((($I212/60)/60)/24)+DATE(1970,1,1)</f>
        <v>42809</v>
      </c>
      <c r="T212" s="10">
        <f>((($J212/60)/60)/24)+DATE(1970,1,1)</f>
        <v>42767.801712962959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8270</v>
      </c>
      <c r="O213" s="5">
        <f>$E213/$D213</f>
        <v>2.23</v>
      </c>
      <c r="P213" s="6">
        <f>ROUND(E213/L213,2)</f>
        <v>61.94</v>
      </c>
      <c r="Q213" t="str">
        <f>LEFT($N213,FIND("/",$N213)-1)</f>
        <v>theater</v>
      </c>
      <c r="R213" t="str">
        <f>RIGHT($N213,LEN($N213)-FIND("/",$N213))</f>
        <v>plays</v>
      </c>
      <c r="S213" s="10">
        <f>((($I213/60)/60)/24)+DATE(1970,1,1)</f>
        <v>41859.936111111114</v>
      </c>
      <c r="T213" s="10">
        <f>((($J213/60)/60)/24)+DATE(1970,1,1)</f>
        <v>41830.545694444445</v>
      </c>
    </row>
    <row r="214" spans="1:20" ht="48" x14ac:dyDescent="0.2">
      <c r="A214">
        <v>2256</v>
      </c>
      <c r="B214" s="3" t="s">
        <v>2257</v>
      </c>
      <c r="C214" s="3" t="s">
        <v>6366</v>
      </c>
      <c r="D214" s="6">
        <v>480</v>
      </c>
      <c r="E214" s="6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5">
        <f>$E214/$D214</f>
        <v>2.2270833333333333</v>
      </c>
      <c r="P214" s="6">
        <f>ROUND(E214/L214,2)</f>
        <v>21.38</v>
      </c>
      <c r="Q214" t="str">
        <f>LEFT($N214,FIND("/",$N214)-1)</f>
        <v>games</v>
      </c>
      <c r="R214" t="str">
        <f>RIGHT($N214,LEN($N214)-FIND("/",$N214))</f>
        <v>tabletop games</v>
      </c>
      <c r="S214" s="10">
        <f>((($I214/60)/60)/24)+DATE(1970,1,1)</f>
        <v>42696.451921296291</v>
      </c>
      <c r="T214" s="10">
        <f>((($J214/60)/60)/24)+DATE(1970,1,1)</f>
        <v>42682.451921296291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6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8270</v>
      </c>
      <c r="O215" s="5">
        <f>$E215/$D215</f>
        <v>2.21</v>
      </c>
      <c r="P215" s="6">
        <f>ROUND(E215/L215,2)</f>
        <v>61.39</v>
      </c>
      <c r="Q215" t="str">
        <f>LEFT($N215,FIND("/",$N215)-1)</f>
        <v>theater</v>
      </c>
      <c r="R215" t="str">
        <f>RIGHT($N215,LEN($N215)-FIND("/",$N215))</f>
        <v>plays</v>
      </c>
      <c r="S215" s="10">
        <f>((($I215/60)/60)/24)+DATE(1970,1,1)</f>
        <v>42137.067557870367</v>
      </c>
      <c r="T215" s="10">
        <f>((($J215/60)/60)/24)+DATE(1970,1,1)</f>
        <v>42107.067557870367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 s="6">
        <v>2500</v>
      </c>
      <c r="E216" s="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5">
        <f>$E216/$D216</f>
        <v>2.2035999999999998</v>
      </c>
      <c r="P216" s="6">
        <f>ROUND(E216/L216,2)</f>
        <v>37.479999999999997</v>
      </c>
      <c r="Q216" t="str">
        <f>LEFT($N216,FIND("/",$N216)-1)</f>
        <v>games</v>
      </c>
      <c r="R216" t="str">
        <f>RIGHT($N216,LEN($N216)-FIND("/",$N216))</f>
        <v>tabletop games</v>
      </c>
      <c r="S216" s="10">
        <f>((($I216/60)/60)/24)+DATE(1970,1,1)</f>
        <v>42806.507430555561</v>
      </c>
      <c r="T216" s="10">
        <f>((($J216/60)/60)/24)+DATE(1970,1,1)</f>
        <v>42781.549097222218</v>
      </c>
    </row>
    <row r="217" spans="1:20" ht="48" x14ac:dyDescent="0.2">
      <c r="A217">
        <v>109</v>
      </c>
      <c r="B217" s="3" t="s">
        <v>111</v>
      </c>
      <c r="C217" s="3" t="s">
        <v>4220</v>
      </c>
      <c r="D217" s="6">
        <v>1000</v>
      </c>
      <c r="E217" s="6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8265</v>
      </c>
      <c r="O217" s="5">
        <f>$E217/$D217</f>
        <v>2.1949999999999998</v>
      </c>
      <c r="P217" s="6">
        <f>ROUND(E217/L217,2)</f>
        <v>46.7</v>
      </c>
      <c r="Q217" t="str">
        <f>LEFT($N217,FIND("/",$N217)-1)</f>
        <v>film &amp; video</v>
      </c>
      <c r="R217" t="str">
        <f>RIGHT($N217,LEN($N217)-FIND("/",$N217))</f>
        <v>shorts</v>
      </c>
      <c r="S217" s="10">
        <f>((($I217/60)/60)/24)+DATE(1970,1,1)</f>
        <v>40600.025810185187</v>
      </c>
      <c r="T217" s="10">
        <f>((($J217/60)/60)/24)+DATE(1970,1,1)</f>
        <v>40570.025810185187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 s="6">
        <v>400</v>
      </c>
      <c r="E218" s="6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8275</v>
      </c>
      <c r="O218" s="5">
        <f>$E218/$D218</f>
        <v>2.1875</v>
      </c>
      <c r="P218" s="6">
        <f>ROUND(E218/L218,2)</f>
        <v>62.5</v>
      </c>
      <c r="Q218" t="str">
        <f>LEFT($N218,FIND("/",$N218)-1)</f>
        <v>music</v>
      </c>
      <c r="R218" t="str">
        <f>RIGHT($N218,LEN($N218)-FIND("/",$N218))</f>
        <v>rock</v>
      </c>
      <c r="S218" s="10">
        <f>((($I218/60)/60)/24)+DATE(1970,1,1)</f>
        <v>42214.646863425922</v>
      </c>
      <c r="T218" s="10">
        <f>((($J218/60)/60)/24)+DATE(1970,1,1)</f>
        <v>42184.646863425922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 s="6">
        <v>2000</v>
      </c>
      <c r="E219" s="6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8294</v>
      </c>
      <c r="O219" s="5">
        <f>$E219/$D219</f>
        <v>2.1859999999999999</v>
      </c>
      <c r="P219" s="6">
        <f>ROUND(E219/L219,2)</f>
        <v>67.260000000000005</v>
      </c>
      <c r="Q219" t="str">
        <f>LEFT($N219,FIND("/",$N219)-1)</f>
        <v>technology</v>
      </c>
      <c r="R219" t="str">
        <f>RIGHT($N219,LEN($N219)-FIND("/",$N219))</f>
        <v>hardware</v>
      </c>
      <c r="S219" s="10">
        <f>((($I219/60)/60)/24)+DATE(1970,1,1)</f>
        <v>41874.771793981483</v>
      </c>
      <c r="T219" s="10">
        <f>((($J219/60)/60)/24)+DATE(1970,1,1)</f>
        <v>41844.771793981483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 s="6">
        <v>250</v>
      </c>
      <c r="E220" s="6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5">
        <f>$E220/$D220</f>
        <v>2.1800000000000002</v>
      </c>
      <c r="P220" s="6">
        <f>ROUND(E220/L220,2)</f>
        <v>19.46</v>
      </c>
      <c r="Q220" t="str">
        <f>LEFT($N220,FIND("/",$N220)-1)</f>
        <v>music</v>
      </c>
      <c r="R220" t="str">
        <f>RIGHT($N220,LEN($N220)-FIND("/",$N220))</f>
        <v>metal</v>
      </c>
      <c r="S220" s="10">
        <f>((($I220/60)/60)/24)+DATE(1970,1,1)</f>
        <v>42668.791666666672</v>
      </c>
      <c r="T220" s="10">
        <f>((($J220/60)/60)/24)+DATE(1970,1,1)</f>
        <v>42609.311990740738</v>
      </c>
    </row>
    <row r="221" spans="1:20" ht="48" x14ac:dyDescent="0.2">
      <c r="A221">
        <v>3362</v>
      </c>
      <c r="B221" s="3" t="s">
        <v>3361</v>
      </c>
      <c r="C221" s="3" t="s">
        <v>7472</v>
      </c>
      <c r="D221" s="6">
        <v>500</v>
      </c>
      <c r="E221" s="6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8270</v>
      </c>
      <c r="O221" s="5">
        <f>$E221/$D221</f>
        <v>2.1800000000000002</v>
      </c>
      <c r="P221" s="6">
        <f>ROUND(E221/L221,2)</f>
        <v>54.5</v>
      </c>
      <c r="Q221" t="str">
        <f>LEFT($N221,FIND("/",$N221)-1)</f>
        <v>theater</v>
      </c>
      <c r="R221" t="str">
        <f>RIGHT($N221,LEN($N221)-FIND("/",$N221))</f>
        <v>plays</v>
      </c>
      <c r="S221" s="10">
        <f>((($I221/60)/60)/24)+DATE(1970,1,1)</f>
        <v>42070.204861111109</v>
      </c>
      <c r="T221" s="10">
        <f>((($J221/60)/60)/24)+DATE(1970,1,1)</f>
        <v>42056.091631944444</v>
      </c>
    </row>
    <row r="222" spans="1:20" ht="48" x14ac:dyDescent="0.2">
      <c r="A222">
        <v>2002</v>
      </c>
      <c r="B222" s="3" t="s">
        <v>2003</v>
      </c>
      <c r="C222" s="3" t="s">
        <v>6112</v>
      </c>
      <c r="D222" s="6">
        <v>50000</v>
      </c>
      <c r="E222" s="6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8294</v>
      </c>
      <c r="O222" s="5">
        <f>$E222/$D222</f>
        <v>2.1679422000000002</v>
      </c>
      <c r="P222" s="6">
        <f>ROUND(E222/L222,2)</f>
        <v>78.83</v>
      </c>
      <c r="Q222" t="str">
        <f>LEFT($N222,FIND("/",$N222)-1)</f>
        <v>technology</v>
      </c>
      <c r="R222" t="str">
        <f>RIGHT($N222,LEN($N222)-FIND("/",$N222))</f>
        <v>hardware</v>
      </c>
      <c r="S222" s="10">
        <f>((($I222/60)/60)/24)+DATE(1970,1,1)</f>
        <v>42758.71230324074</v>
      </c>
      <c r="T222" s="10">
        <f>((($J222/60)/60)/24)+DATE(1970,1,1)</f>
        <v>42728.71230324074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 s="6">
        <v>1200</v>
      </c>
      <c r="E223" s="6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8284</v>
      </c>
      <c r="O223" s="5">
        <f>$E223/$D223</f>
        <v>2.15</v>
      </c>
      <c r="P223" s="6">
        <f>ROUND(E223/L223,2)</f>
        <v>78.180000000000007</v>
      </c>
      <c r="Q223" t="str">
        <f>LEFT($N223,FIND("/",$N223)-1)</f>
        <v>photography</v>
      </c>
      <c r="R223" t="str">
        <f>RIGHT($N223,LEN($N223)-FIND("/",$N223))</f>
        <v>photobooks</v>
      </c>
      <c r="S223" s="10">
        <f>((($I223/60)/60)/24)+DATE(1970,1,1)</f>
        <v>40313.340277777781</v>
      </c>
      <c r="T223" s="10">
        <f>((($J223/60)/60)/24)+DATE(1970,1,1)</f>
        <v>40254.450335648151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6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5">
        <f>$E224/$D224</f>
        <v>2.1459999999999999</v>
      </c>
      <c r="P224" s="6">
        <f>ROUND(E224/L224,2)</f>
        <v>35.770000000000003</v>
      </c>
      <c r="Q224" t="str">
        <f>LEFT($N224,FIND("/",$N224)-1)</f>
        <v>theater</v>
      </c>
      <c r="R224" t="str">
        <f>RIGHT($N224,LEN($N224)-FIND("/",$N224))</f>
        <v>plays</v>
      </c>
      <c r="S224" s="10">
        <f>((($I224/60)/60)/24)+DATE(1970,1,1)</f>
        <v>41882.833333333336</v>
      </c>
      <c r="T224" s="10">
        <f>((($J224/60)/60)/24)+DATE(1970,1,1)</f>
        <v>41841.820486111108</v>
      </c>
    </row>
    <row r="225" spans="1:20" ht="48" x14ac:dyDescent="0.2">
      <c r="A225">
        <v>387</v>
      </c>
      <c r="B225" s="3" t="s">
        <v>388</v>
      </c>
      <c r="C225" s="3" t="s">
        <v>4497</v>
      </c>
      <c r="D225" s="6">
        <v>38000</v>
      </c>
      <c r="E225" s="6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8268</v>
      </c>
      <c r="O225" s="5">
        <f>$E225/$D225</f>
        <v>2.1398947368421051</v>
      </c>
      <c r="P225" s="6">
        <f>ROUND(E225/L225,2)</f>
        <v>144.69</v>
      </c>
      <c r="Q225" t="str">
        <f>LEFT($N225,FIND("/",$N225)-1)</f>
        <v>film &amp; video</v>
      </c>
      <c r="R225" t="str">
        <f>RIGHT($N225,LEN($N225)-FIND("/",$N225))</f>
        <v>documentary</v>
      </c>
      <c r="S225" s="10">
        <f>((($I225/60)/60)/24)+DATE(1970,1,1)</f>
        <v>42231.25</v>
      </c>
      <c r="T225" s="10">
        <f>((($J225/60)/60)/24)+DATE(1970,1,1)</f>
        <v>42200.67659722222</v>
      </c>
    </row>
    <row r="226" spans="1:20" ht="48" x14ac:dyDescent="0.2">
      <c r="A226">
        <v>656</v>
      </c>
      <c r="B226" s="3" t="s">
        <v>657</v>
      </c>
      <c r="C226" s="3" t="s">
        <v>4766</v>
      </c>
      <c r="D226" s="6">
        <v>5000</v>
      </c>
      <c r="E226" s="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8272</v>
      </c>
      <c r="O226" s="5">
        <f>$E226/$D226</f>
        <v>2.1356000000000002</v>
      </c>
      <c r="P226" s="6">
        <f>ROUND(E226/L226,2)</f>
        <v>122.74</v>
      </c>
      <c r="Q226" t="str">
        <f>LEFT($N226,FIND("/",$N226)-1)</f>
        <v>technology</v>
      </c>
      <c r="R226" t="str">
        <f>RIGHT($N226,LEN($N226)-FIND("/",$N226))</f>
        <v>wearables</v>
      </c>
      <c r="S226" s="10">
        <f>((($I226/60)/60)/24)+DATE(1970,1,1)</f>
        <v>42477.762951388882</v>
      </c>
      <c r="T226" s="10">
        <f>((($J226/60)/60)/24)+DATE(1970,1,1)</f>
        <v>42417.804618055554</v>
      </c>
    </row>
    <row r="227" spans="1:20" ht="64" x14ac:dyDescent="0.2">
      <c r="A227">
        <v>3037</v>
      </c>
      <c r="B227" s="3" t="s">
        <v>3037</v>
      </c>
      <c r="C227" s="3" t="s">
        <v>7147</v>
      </c>
      <c r="D227" s="6">
        <v>500</v>
      </c>
      <c r="E227" s="6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8302</v>
      </c>
      <c r="O227" s="5">
        <f>$E227/$D227</f>
        <v>2.1320000000000001</v>
      </c>
      <c r="P227" s="6">
        <f>ROUND(E227/L227,2)</f>
        <v>33.31</v>
      </c>
      <c r="Q227" t="str">
        <f>LEFT($N227,FIND("/",$N227)-1)</f>
        <v>theater</v>
      </c>
      <c r="R227" t="str">
        <f>RIGHT($N227,LEN($N227)-FIND("/",$N227))</f>
        <v>spaces</v>
      </c>
      <c r="S227" s="10">
        <f>((($I227/60)/60)/24)+DATE(1970,1,1)</f>
        <v>40453.207638888889</v>
      </c>
      <c r="T227" s="10">
        <f>((($J227/60)/60)/24)+DATE(1970,1,1)</f>
        <v>40378.893206018518</v>
      </c>
    </row>
    <row r="228" spans="1:20" ht="48" x14ac:dyDescent="0.2">
      <c r="A228">
        <v>1258</v>
      </c>
      <c r="B228" s="3" t="s">
        <v>1259</v>
      </c>
      <c r="C228" s="3" t="s">
        <v>5368</v>
      </c>
      <c r="D228" s="6">
        <v>12000</v>
      </c>
      <c r="E228" s="6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8275</v>
      </c>
      <c r="O228" s="5">
        <f>$E228/$D228</f>
        <v>2.1314633333333335</v>
      </c>
      <c r="P228" s="6">
        <f>ROUND(E228/L228,2)</f>
        <v>38.18</v>
      </c>
      <c r="Q228" t="str">
        <f>LEFT($N228,FIND("/",$N228)-1)</f>
        <v>music</v>
      </c>
      <c r="R228" t="str">
        <f>RIGHT($N228,LEN($N228)-FIND("/",$N228))</f>
        <v>rock</v>
      </c>
      <c r="S228" s="10">
        <f>((($I228/60)/60)/24)+DATE(1970,1,1)</f>
        <v>41517.611250000002</v>
      </c>
      <c r="T228" s="10">
        <f>((($J228/60)/60)/24)+DATE(1970,1,1)</f>
        <v>41487.611250000002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 s="6">
        <v>50000</v>
      </c>
      <c r="E229" s="6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8294</v>
      </c>
      <c r="O229" s="5">
        <f>$E229/$D229</f>
        <v>2.1244399999999999</v>
      </c>
      <c r="P229" s="6">
        <f>ROUND(E229/L229,2)</f>
        <v>127.36</v>
      </c>
      <c r="Q229" t="str">
        <f>LEFT($N229,FIND("/",$N229)-1)</f>
        <v>technology</v>
      </c>
      <c r="R229" t="str">
        <f>RIGHT($N229,LEN($N229)-FIND("/",$N229))</f>
        <v>hardware</v>
      </c>
      <c r="S229" s="10">
        <f>((($I229/60)/60)/24)+DATE(1970,1,1)</f>
        <v>42681.462233796294</v>
      </c>
      <c r="T229" s="10">
        <f>((($J229/60)/60)/24)+DATE(1970,1,1)</f>
        <v>42651.420567129629</v>
      </c>
    </row>
    <row r="230" spans="1:20" ht="48" x14ac:dyDescent="0.2">
      <c r="A230">
        <v>1383</v>
      </c>
      <c r="B230" s="3" t="s">
        <v>1384</v>
      </c>
      <c r="C230" s="3" t="s">
        <v>5493</v>
      </c>
      <c r="D230" s="6">
        <v>2200</v>
      </c>
      <c r="E230" s="6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5">
        <f>$E230/$D230</f>
        <v>2.124090909090909</v>
      </c>
      <c r="P230" s="6">
        <f>ROUND(E230/L230,2)</f>
        <v>50.25</v>
      </c>
      <c r="Q230" t="str">
        <f>LEFT($N230,FIND("/",$N230)-1)</f>
        <v>music</v>
      </c>
      <c r="R230" t="str">
        <f>RIGHT($N230,LEN($N230)-FIND("/",$N230))</f>
        <v>rock</v>
      </c>
      <c r="S230" s="10">
        <f>((($I230/60)/60)/24)+DATE(1970,1,1)</f>
        <v>42727.074976851851</v>
      </c>
      <c r="T230" s="10">
        <f>((($J230/60)/60)/24)+DATE(1970,1,1)</f>
        <v>42707.074976851851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 s="6">
        <v>600</v>
      </c>
      <c r="E231" s="6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8297</v>
      </c>
      <c r="O231" s="5">
        <f>$E231/$D231</f>
        <v>2.1216666666666666</v>
      </c>
      <c r="P231" s="6">
        <f>ROUND(E231/L231,2)</f>
        <v>13.54</v>
      </c>
      <c r="Q231" t="str">
        <f>LEFT($N231,FIND("/",$N231)-1)</f>
        <v>food</v>
      </c>
      <c r="R231" t="str">
        <f>RIGHT($N231,LEN($N231)-FIND("/",$N231))</f>
        <v>small batch</v>
      </c>
      <c r="S231" s="10">
        <f>((($I231/60)/60)/24)+DATE(1970,1,1)</f>
        <v>41788.743055555555</v>
      </c>
      <c r="T231" s="10">
        <f>((($J231/60)/60)/24)+DATE(1970,1,1)</f>
        <v>41767.650347222225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 s="6">
        <v>1000</v>
      </c>
      <c r="E232" s="6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8275</v>
      </c>
      <c r="O232" s="5">
        <f>$E232/$D232</f>
        <v>2.1105</v>
      </c>
      <c r="P232" s="6">
        <f>ROUND(E232/L232,2)</f>
        <v>95.93</v>
      </c>
      <c r="Q232" t="str">
        <f>LEFT($N232,FIND("/",$N232)-1)</f>
        <v>music</v>
      </c>
      <c r="R232" t="str">
        <f>RIGHT($N232,LEN($N232)-FIND("/",$N232))</f>
        <v>rock</v>
      </c>
      <c r="S232" s="10">
        <f>((($I232/60)/60)/24)+DATE(1970,1,1)</f>
        <v>41344.166666666664</v>
      </c>
      <c r="T232" s="10">
        <f>((($J232/60)/60)/24)+DATE(1970,1,1)</f>
        <v>41320.717465277776</v>
      </c>
    </row>
    <row r="233" spans="1:20" ht="48" x14ac:dyDescent="0.2">
      <c r="A233">
        <v>2035</v>
      </c>
      <c r="B233" s="3" t="s">
        <v>2036</v>
      </c>
      <c r="C233" s="3" t="s">
        <v>6145</v>
      </c>
      <c r="D233" s="6">
        <v>80000</v>
      </c>
      <c r="E233" s="6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8294</v>
      </c>
      <c r="O233" s="5">
        <f>$E233/$D233</f>
        <v>2.1103642500000004</v>
      </c>
      <c r="P233" s="6">
        <f>ROUND(E233/L233,2)</f>
        <v>262.16000000000003</v>
      </c>
      <c r="Q233" t="str">
        <f>LEFT($N233,FIND("/",$N233)-1)</f>
        <v>technology</v>
      </c>
      <c r="R233" t="str">
        <f>RIGHT($N233,LEN($N233)-FIND("/",$N233))</f>
        <v>hardware</v>
      </c>
      <c r="S233" s="10">
        <f>((($I233/60)/60)/24)+DATE(1970,1,1)</f>
        <v>42357.041666666672</v>
      </c>
      <c r="T233" s="10">
        <f>((($J233/60)/60)/24)+DATE(1970,1,1)</f>
        <v>42311.625081018516</v>
      </c>
    </row>
    <row r="234" spans="1:20" ht="48" x14ac:dyDescent="0.2">
      <c r="A234">
        <v>3408</v>
      </c>
      <c r="B234" s="3" t="s">
        <v>3407</v>
      </c>
      <c r="C234" s="3" t="s">
        <v>7518</v>
      </c>
      <c r="D234" s="6">
        <v>500</v>
      </c>
      <c r="E234" s="6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8270</v>
      </c>
      <c r="O234" s="5">
        <f>$E234/$D234</f>
        <v>2.11</v>
      </c>
      <c r="P234" s="6">
        <f>ROUND(E234/L234,2)</f>
        <v>58.61</v>
      </c>
      <c r="Q234" t="str">
        <f>LEFT($N234,FIND("/",$N234)-1)</f>
        <v>theater</v>
      </c>
      <c r="R234" t="str">
        <f>RIGHT($N234,LEN($N234)-FIND("/",$N234))</f>
        <v>plays</v>
      </c>
      <c r="S234" s="10">
        <f>((($I234/60)/60)/24)+DATE(1970,1,1)</f>
        <v>41838.991944444446</v>
      </c>
      <c r="T234" s="10">
        <f>((($J234/60)/60)/24)+DATE(1970,1,1)</f>
        <v>41808.991944444446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 s="6">
        <v>800</v>
      </c>
      <c r="E235" s="6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5">
        <f>$E235/$D235</f>
        <v>2.1074999999999999</v>
      </c>
      <c r="P235" s="6">
        <f>ROUND(E235/L235,2)</f>
        <v>29.07</v>
      </c>
      <c r="Q235" t="str">
        <f>LEFT($N235,FIND("/",$N235)-1)</f>
        <v>theater</v>
      </c>
      <c r="R235" t="str">
        <f>RIGHT($N235,LEN($N235)-FIND("/",$N235))</f>
        <v>plays</v>
      </c>
      <c r="S235" s="10">
        <f>((($I235/60)/60)/24)+DATE(1970,1,1)</f>
        <v>42132.836805555555</v>
      </c>
      <c r="T235" s="10">
        <f>((($J235/60)/60)/24)+DATE(1970,1,1)</f>
        <v>42105.267488425925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5">
        <f>$E236/$D236</f>
        <v>2.1</v>
      </c>
      <c r="P236" s="6">
        <f>ROUND(E236/L236,2)</f>
        <v>105</v>
      </c>
      <c r="Q236" t="str">
        <f>LEFT($N236,FIND("/",$N236)-1)</f>
        <v>theater</v>
      </c>
      <c r="R236" t="str">
        <f>RIGHT($N236,LEN($N236)-FIND("/",$N236))</f>
        <v>plays</v>
      </c>
      <c r="S236" s="10">
        <f>((($I236/60)/60)/24)+DATE(1970,1,1)</f>
        <v>42177.729930555557</v>
      </c>
      <c r="T236" s="10">
        <f>((($J236/60)/60)/24)+DATE(1970,1,1)</f>
        <v>42147.729930555557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 s="6">
        <v>16000</v>
      </c>
      <c r="E237" s="6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8294</v>
      </c>
      <c r="O237" s="5">
        <f>$E237/$D237</f>
        <v>2.0870837499999997</v>
      </c>
      <c r="P237" s="6">
        <f>ROUND(E237/L237,2)</f>
        <v>131.99</v>
      </c>
      <c r="Q237" t="str">
        <f>LEFT($N237,FIND("/",$N237)-1)</f>
        <v>technology</v>
      </c>
      <c r="R237" t="str">
        <f>RIGHT($N237,LEN($N237)-FIND("/",$N237))</f>
        <v>hardware</v>
      </c>
      <c r="S237" s="10">
        <f>((($I237/60)/60)/24)+DATE(1970,1,1)</f>
        <v>41343.755219907405</v>
      </c>
      <c r="T237" s="10">
        <f>((($J237/60)/60)/24)+DATE(1970,1,1)</f>
        <v>41313.755219907405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 s="6">
        <v>3000</v>
      </c>
      <c r="E238" s="6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5">
        <f>$E238/$D238</f>
        <v>2.0699999999999998</v>
      </c>
      <c r="P238" s="6">
        <f>ROUND(E238/L238,2)</f>
        <v>221.79</v>
      </c>
      <c r="Q238" t="str">
        <f>LEFT($N238,FIND("/",$N238)-1)</f>
        <v>photography</v>
      </c>
      <c r="R238" t="str">
        <f>RIGHT($N238,LEN($N238)-FIND("/",$N238))</f>
        <v>photobooks</v>
      </c>
      <c r="S238" s="10">
        <f>((($I238/60)/60)/24)+DATE(1970,1,1)</f>
        <v>42786.501041666663</v>
      </c>
      <c r="T238" s="10">
        <f>((($J238/60)/60)/24)+DATE(1970,1,1)</f>
        <v>42756.501041666663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 s="6">
        <v>100000</v>
      </c>
      <c r="E239" s="6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8294</v>
      </c>
      <c r="O239" s="5">
        <f>$E239/$D239</f>
        <v>2.0674309000000002</v>
      </c>
      <c r="P239" s="6">
        <f>ROUND(E239/L239,2)</f>
        <v>136.63999999999999</v>
      </c>
      <c r="Q239" t="str">
        <f>LEFT($N239,FIND("/",$N239)-1)</f>
        <v>technology</v>
      </c>
      <c r="R239" t="str">
        <f>RIGHT($N239,LEN($N239)-FIND("/",$N239))</f>
        <v>hardware</v>
      </c>
      <c r="S239" s="10">
        <f>((($I239/60)/60)/24)+DATE(1970,1,1)</f>
        <v>41865.540486111109</v>
      </c>
      <c r="T239" s="10">
        <f>((($J239/60)/60)/24)+DATE(1970,1,1)</f>
        <v>41835.540486111109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 s="6">
        <v>999</v>
      </c>
      <c r="E240" s="6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8268</v>
      </c>
      <c r="O240" s="5">
        <f>$E240/$D240</f>
        <v>2.0670670670670672</v>
      </c>
      <c r="P240" s="6">
        <f>ROUND(E240/L240,2)</f>
        <v>43.02</v>
      </c>
      <c r="Q240" t="str">
        <f>LEFT($N240,FIND("/",$N240)-1)</f>
        <v>film &amp; video</v>
      </c>
      <c r="R240" t="str">
        <f>RIGHT($N240,LEN($N240)-FIND("/",$N240))</f>
        <v>documentary</v>
      </c>
      <c r="S240" s="10">
        <f>((($I240/60)/60)/24)+DATE(1970,1,1)</f>
        <v>41778.117581018516</v>
      </c>
      <c r="T240" s="10">
        <f>((($J240/60)/60)/24)+DATE(1970,1,1)</f>
        <v>41755.117581018516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 s="6">
        <v>1550</v>
      </c>
      <c r="E241" s="6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5">
        <f>$E241/$D241</f>
        <v>2.0554838709677421</v>
      </c>
      <c r="P241" s="6">
        <f>ROUND(E241/L241,2)</f>
        <v>106.2</v>
      </c>
      <c r="Q241" t="str">
        <f>LEFT($N241,FIND("/",$N241)-1)</f>
        <v>music</v>
      </c>
      <c r="R241" t="str">
        <f>RIGHT($N241,LEN($N241)-FIND("/",$N241))</f>
        <v>electronic music</v>
      </c>
      <c r="S241" s="10">
        <f>((($I241/60)/60)/24)+DATE(1970,1,1)</f>
        <v>42157.032638888893</v>
      </c>
      <c r="T241" s="10">
        <f>((($J241/60)/60)/24)+DATE(1970,1,1)</f>
        <v>42127.069548611107</v>
      </c>
    </row>
    <row r="242" spans="1:20" ht="32" x14ac:dyDescent="0.2">
      <c r="A242">
        <v>1518</v>
      </c>
      <c r="B242" s="3" t="s">
        <v>1519</v>
      </c>
      <c r="C242" s="3" t="s">
        <v>5628</v>
      </c>
      <c r="D242" s="6">
        <v>15000</v>
      </c>
      <c r="E242" s="6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8284</v>
      </c>
      <c r="O242" s="5">
        <f>$E242/$D242</f>
        <v>2.0536666666666665</v>
      </c>
      <c r="P242" s="6">
        <f>ROUND(E242/L242,2)</f>
        <v>130.53</v>
      </c>
      <c r="Q242" t="str">
        <f>LEFT($N242,FIND("/",$N242)-1)</f>
        <v>photography</v>
      </c>
      <c r="R242" t="str">
        <f>RIGHT($N242,LEN($N242)-FIND("/",$N242))</f>
        <v>photobooks</v>
      </c>
      <c r="S242" s="10">
        <f>((($I242/60)/60)/24)+DATE(1970,1,1)</f>
        <v>41790.8200462963</v>
      </c>
      <c r="T242" s="10">
        <f>((($J242/60)/60)/24)+DATE(1970,1,1)</f>
        <v>41760.8200462963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 s="6">
        <v>1000</v>
      </c>
      <c r="E243" s="6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8275</v>
      </c>
      <c r="O243" s="5">
        <f>$E243/$D243</f>
        <v>2.0529999999999999</v>
      </c>
      <c r="P243" s="6">
        <f>ROUND(E243/L243,2)</f>
        <v>45.62</v>
      </c>
      <c r="Q243" t="str">
        <f>LEFT($N243,FIND("/",$N243)-1)</f>
        <v>music</v>
      </c>
      <c r="R243" t="str">
        <f>RIGHT($N243,LEN($N243)-FIND("/",$N243))</f>
        <v>rock</v>
      </c>
      <c r="S243" s="10">
        <f>((($I243/60)/60)/24)+DATE(1970,1,1)</f>
        <v>42644.722013888888</v>
      </c>
      <c r="T243" s="10">
        <f>((($J243/60)/60)/24)+DATE(1970,1,1)</f>
        <v>42614.722013888888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 s="6">
        <v>5000</v>
      </c>
      <c r="E244" s="6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5">
        <f>$E244/$D244</f>
        <v>2.0419999999999998</v>
      </c>
      <c r="P244" s="6">
        <f>ROUND(E244/L244,2)</f>
        <v>59.36</v>
      </c>
      <c r="Q244" t="str">
        <f>LEFT($N244,FIND("/",$N244)-1)</f>
        <v>publishing</v>
      </c>
      <c r="R244" t="str">
        <f>RIGHT($N244,LEN($N244)-FIND("/",$N244))</f>
        <v>nonfiction</v>
      </c>
      <c r="S244" s="10">
        <f>((($I244/60)/60)/24)+DATE(1970,1,1)</f>
        <v>42354.290972222225</v>
      </c>
      <c r="T244" s="10">
        <f>((($J244/60)/60)/24)+DATE(1970,1,1)</f>
        <v>42317.33258101852</v>
      </c>
    </row>
    <row r="245" spans="1:20" ht="48" x14ac:dyDescent="0.2">
      <c r="A245">
        <v>788</v>
      </c>
      <c r="B245" s="3" t="s">
        <v>789</v>
      </c>
      <c r="C245" s="3" t="s">
        <v>4898</v>
      </c>
      <c r="D245" s="6">
        <v>1000</v>
      </c>
      <c r="E245" s="6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8275</v>
      </c>
      <c r="O245" s="5">
        <f>$E245/$D245</f>
        <v>2.03505</v>
      </c>
      <c r="P245" s="6">
        <f>ROUND(E245/L245,2)</f>
        <v>59.85</v>
      </c>
      <c r="Q245" t="str">
        <f>LEFT($N245,FIND("/",$N245)-1)</f>
        <v>music</v>
      </c>
      <c r="R245" t="str">
        <f>RIGHT($N245,LEN($N245)-FIND("/",$N245))</f>
        <v>rock</v>
      </c>
      <c r="S245" s="10">
        <f>((($I245/60)/60)/24)+DATE(1970,1,1)</f>
        <v>41097.165972222225</v>
      </c>
      <c r="T245" s="10">
        <f>((($J245/60)/60)/24)+DATE(1970,1,1)</f>
        <v>41059.006805555553</v>
      </c>
    </row>
    <row r="246" spans="1:20" ht="16" x14ac:dyDescent="0.2">
      <c r="A246">
        <v>1378</v>
      </c>
      <c r="B246" s="3" t="s">
        <v>1379</v>
      </c>
      <c r="C246" s="3" t="s">
        <v>5488</v>
      </c>
      <c r="D246" s="6">
        <v>2000</v>
      </c>
      <c r="E246" s="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5">
        <f>$E246/$D246</f>
        <v>2.0335000000000001</v>
      </c>
      <c r="P246" s="6">
        <f>ROUND(E246/L246,2)</f>
        <v>30.58</v>
      </c>
      <c r="Q246" t="str">
        <f>LEFT($N246,FIND("/",$N246)-1)</f>
        <v>music</v>
      </c>
      <c r="R246" t="str">
        <f>RIGHT($N246,LEN($N246)-FIND("/",$N246))</f>
        <v>rock</v>
      </c>
      <c r="S246" s="10">
        <f>((($I246/60)/60)/24)+DATE(1970,1,1)</f>
        <v>42583.759374999994</v>
      </c>
      <c r="T246" s="10">
        <f>((($J246/60)/60)/24)+DATE(1970,1,1)</f>
        <v>42568.759374999994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 s="6">
        <v>4000</v>
      </c>
      <c r="E247" s="6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8278</v>
      </c>
      <c r="O247" s="5">
        <f>$E247/$D247</f>
        <v>2.0262500000000001</v>
      </c>
      <c r="P247" s="6">
        <f>ROUND(E247/L247,2)</f>
        <v>47.68</v>
      </c>
      <c r="Q247" t="str">
        <f>LEFT($N247,FIND("/",$N247)-1)</f>
        <v>music</v>
      </c>
      <c r="R247" t="str">
        <f>RIGHT($N247,LEN($N247)-FIND("/",$N247))</f>
        <v>indie rock</v>
      </c>
      <c r="S247" s="10">
        <f>((($I247/60)/60)/24)+DATE(1970,1,1)</f>
        <v>41274.75</v>
      </c>
      <c r="T247" s="10">
        <f>((($J247/60)/60)/24)+DATE(1970,1,1)</f>
        <v>41226.648576388885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 s="6">
        <v>20000</v>
      </c>
      <c r="E248" s="6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8297</v>
      </c>
      <c r="O248" s="5">
        <f>$E248/$D248</f>
        <v>2.0251494999999999</v>
      </c>
      <c r="P248" s="6">
        <f>ROUND(E248/L248,2)</f>
        <v>130.22999999999999</v>
      </c>
      <c r="Q248" t="str">
        <f>LEFT($N248,FIND("/",$N248)-1)</f>
        <v>food</v>
      </c>
      <c r="R248" t="str">
        <f>RIGHT($N248,LEN($N248)-FIND("/",$N248))</f>
        <v>small batch</v>
      </c>
      <c r="S248" s="10">
        <f>((($I248/60)/60)/24)+DATE(1970,1,1)</f>
        <v>41866.625254629631</v>
      </c>
      <c r="T248" s="10">
        <f>((($J248/60)/60)/24)+DATE(1970,1,1)</f>
        <v>41836.625254629631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 s="6">
        <v>3000</v>
      </c>
      <c r="E249" s="6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8275</v>
      </c>
      <c r="O249" s="5">
        <f>$E249/$D249</f>
        <v>2.0236666666666667</v>
      </c>
      <c r="P249" s="6">
        <f>ROUND(E249/L249,2)</f>
        <v>55.7</v>
      </c>
      <c r="Q249" t="str">
        <f>LEFT($N249,FIND("/",$N249)-1)</f>
        <v>music</v>
      </c>
      <c r="R249" t="str">
        <f>RIGHT($N249,LEN($N249)-FIND("/",$N249))</f>
        <v>rock</v>
      </c>
      <c r="S249" s="10">
        <f>((($I249/60)/60)/24)+DATE(1970,1,1)</f>
        <v>41609.887175925927</v>
      </c>
      <c r="T249" s="10">
        <f>((($J249/60)/60)/24)+DATE(1970,1,1)</f>
        <v>41579.845509259263</v>
      </c>
    </row>
    <row r="250" spans="1:20" ht="48" x14ac:dyDescent="0.2">
      <c r="A250">
        <v>2057</v>
      </c>
      <c r="B250" s="3" t="s">
        <v>2058</v>
      </c>
      <c r="C250" s="3" t="s">
        <v>6167</v>
      </c>
      <c r="D250" s="6">
        <v>15000</v>
      </c>
      <c r="E250" s="6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5">
        <f>$E250/$D250</f>
        <v>2.022322</v>
      </c>
      <c r="P250" s="6">
        <f>ROUND(E250/L250,2)</f>
        <v>45.55</v>
      </c>
      <c r="Q250" t="str">
        <f>LEFT($N250,FIND("/",$N250)-1)</f>
        <v>technology</v>
      </c>
      <c r="R250" t="str">
        <f>RIGHT($N250,LEN($N250)-FIND("/",$N250))</f>
        <v>hardware</v>
      </c>
      <c r="S250" s="10">
        <f>((($I250/60)/60)/24)+DATE(1970,1,1)</f>
        <v>42426.494583333333</v>
      </c>
      <c r="T250" s="10">
        <f>((($J250/60)/60)/24)+DATE(1970,1,1)</f>
        <v>42396.494583333333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 s="6">
        <v>250</v>
      </c>
      <c r="E251" s="6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8270</v>
      </c>
      <c r="O251" s="5">
        <f>$E251/$D251</f>
        <v>2.02</v>
      </c>
      <c r="P251" s="6">
        <f>ROUND(E251/L251,2)</f>
        <v>29.71</v>
      </c>
      <c r="Q251" t="str">
        <f>LEFT($N251,FIND("/",$N251)-1)</f>
        <v>theater</v>
      </c>
      <c r="R251" t="str">
        <f>RIGHT($N251,LEN($N251)-FIND("/",$N251))</f>
        <v>plays</v>
      </c>
      <c r="S251" s="10">
        <f>((($I251/60)/60)/24)+DATE(1970,1,1)</f>
        <v>42195.75</v>
      </c>
      <c r="T251" s="10">
        <f>((($J251/60)/60)/24)+DATE(1970,1,1)</f>
        <v>42179.898472222223</v>
      </c>
    </row>
    <row r="252" spans="1:20" ht="48" x14ac:dyDescent="0.2">
      <c r="A252">
        <v>3599</v>
      </c>
      <c r="B252" s="3" t="s">
        <v>3598</v>
      </c>
      <c r="C252" s="3" t="s">
        <v>7709</v>
      </c>
      <c r="D252" s="6">
        <v>500</v>
      </c>
      <c r="E252" s="6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8270</v>
      </c>
      <c r="O252" s="5">
        <f>$E252/$D252</f>
        <v>2.02</v>
      </c>
      <c r="P252" s="6">
        <f>ROUND(E252/L252,2)</f>
        <v>59.41</v>
      </c>
      <c r="Q252" t="str">
        <f>LEFT($N252,FIND("/",$N252)-1)</f>
        <v>theater</v>
      </c>
      <c r="R252" t="str">
        <f>RIGHT($N252,LEN($N252)-FIND("/",$N252))</f>
        <v>plays</v>
      </c>
      <c r="S252" s="10">
        <f>((($I252/60)/60)/24)+DATE(1970,1,1)</f>
        <v>42246</v>
      </c>
      <c r="T252" s="10">
        <f>((($J252/60)/60)/24)+DATE(1970,1,1)</f>
        <v>42220.79487268519</v>
      </c>
    </row>
    <row r="253" spans="1:20" ht="32" x14ac:dyDescent="0.2">
      <c r="A253">
        <v>2728</v>
      </c>
      <c r="B253" s="3" t="s">
        <v>2728</v>
      </c>
      <c r="C253" s="3" t="s">
        <v>6838</v>
      </c>
      <c r="D253" s="6">
        <v>15000</v>
      </c>
      <c r="E253" s="6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8294</v>
      </c>
      <c r="O253" s="5">
        <f>$E253/$D253</f>
        <v>2.0182666666666669</v>
      </c>
      <c r="P253" s="6">
        <f>ROUND(E253/L253,2)</f>
        <v>77.23</v>
      </c>
      <c r="Q253" t="str">
        <f>LEFT($N253,FIND("/",$N253)-1)</f>
        <v>technology</v>
      </c>
      <c r="R253" t="str">
        <f>RIGHT($N253,LEN($N253)-FIND("/",$N253))</f>
        <v>hardware</v>
      </c>
      <c r="S253" s="10">
        <f>((($I253/60)/60)/24)+DATE(1970,1,1)</f>
        <v>42368.59993055556</v>
      </c>
      <c r="T253" s="10">
        <f>((($J253/60)/60)/24)+DATE(1970,1,1)</f>
        <v>42333.59993055556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 s="6">
        <v>5000</v>
      </c>
      <c r="E254" s="6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8291</v>
      </c>
      <c r="O254" s="5">
        <f>$E254/$D254</f>
        <v>2.0169999999999999</v>
      </c>
      <c r="P254" s="6">
        <f>ROUND(E254/L254,2)</f>
        <v>89.25</v>
      </c>
      <c r="Q254" t="str">
        <f>LEFT($N254,FIND("/",$N254)-1)</f>
        <v>music</v>
      </c>
      <c r="R254" t="str">
        <f>RIGHT($N254,LEN($N254)-FIND("/",$N254))</f>
        <v>pop</v>
      </c>
      <c r="S254" s="10">
        <f>((($I254/60)/60)/24)+DATE(1970,1,1)</f>
        <v>42600.290972222225</v>
      </c>
      <c r="T254" s="10">
        <f>((($J254/60)/60)/24)+DATE(1970,1,1)</f>
        <v>42569.605393518519</v>
      </c>
    </row>
    <row r="255" spans="1:20" ht="48" x14ac:dyDescent="0.2">
      <c r="A255">
        <v>1750</v>
      </c>
      <c r="B255" s="3" t="s">
        <v>1751</v>
      </c>
      <c r="C255" s="3" t="s">
        <v>5860</v>
      </c>
      <c r="D255" s="6">
        <v>5000</v>
      </c>
      <c r="E255" s="6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8284</v>
      </c>
      <c r="O255" s="5">
        <f>$E255/$D255</f>
        <v>2.0162</v>
      </c>
      <c r="P255" s="6">
        <f>ROUND(E255/L255,2)</f>
        <v>80.650000000000006</v>
      </c>
      <c r="Q255" t="str">
        <f>LEFT($N255,FIND("/",$N255)-1)</f>
        <v>photography</v>
      </c>
      <c r="R255" t="str">
        <f>RIGHT($N255,LEN($N255)-FIND("/",$N255))</f>
        <v>photobooks</v>
      </c>
      <c r="S255" s="10">
        <f>((($I255/60)/60)/24)+DATE(1970,1,1)</f>
        <v>42479.836851851855</v>
      </c>
      <c r="T255" s="10">
        <f>((($J255/60)/60)/24)+DATE(1970,1,1)</f>
        <v>42454.836851851855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5">
        <f>$E256/$D256</f>
        <v>2.0114999999999998</v>
      </c>
      <c r="P256" s="6">
        <f>ROUND(E256/L256,2)</f>
        <v>220.74</v>
      </c>
      <c r="Q256" t="str">
        <f>LEFT($N256,FIND("/",$N256)-1)</f>
        <v>technology</v>
      </c>
      <c r="R256" t="str">
        <f>RIGHT($N256,LEN($N256)-FIND("/",$N256))</f>
        <v>hardware</v>
      </c>
      <c r="S256" s="10">
        <f>((($I256/60)/60)/24)+DATE(1970,1,1)</f>
        <v>42166.184560185182</v>
      </c>
      <c r="T256" s="10">
        <f>((($J256/60)/60)/24)+DATE(1970,1,1)</f>
        <v>42136.184560185182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 s="6">
        <v>48000</v>
      </c>
      <c r="E257" s="6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8294</v>
      </c>
      <c r="O257" s="5">
        <f>$E257/$D257</f>
        <v>2.0051866666666669</v>
      </c>
      <c r="P257" s="6">
        <f>ROUND(E257/L257,2)</f>
        <v>51.31</v>
      </c>
      <c r="Q257" t="str">
        <f>LEFT($N257,FIND("/",$N257)-1)</f>
        <v>technology</v>
      </c>
      <c r="R257" t="str">
        <f>RIGHT($N257,LEN($N257)-FIND("/",$N257))</f>
        <v>hardware</v>
      </c>
      <c r="S257" s="10">
        <f>((($I257/60)/60)/24)+DATE(1970,1,1)</f>
        <v>40655.181400462963</v>
      </c>
      <c r="T257" s="10">
        <f>((($J257/60)/60)/24)+DATE(1970,1,1)</f>
        <v>40624.181400462963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 s="6">
        <v>5000</v>
      </c>
      <c r="E258" s="6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8275</v>
      </c>
      <c r="O258" s="5">
        <f>$E258/$D258</f>
        <v>2.0034000000000001</v>
      </c>
      <c r="P258" s="6">
        <f>ROUND(E258/L258,2)</f>
        <v>182.13</v>
      </c>
      <c r="Q258" t="str">
        <f>LEFT($N258,FIND("/",$N258)-1)</f>
        <v>music</v>
      </c>
      <c r="R258" t="str">
        <f>RIGHT($N258,LEN($N258)-FIND("/",$N258))</f>
        <v>rock</v>
      </c>
      <c r="S258" s="10">
        <f>((($I258/60)/60)/24)+DATE(1970,1,1)</f>
        <v>41322.809363425928</v>
      </c>
      <c r="T258" s="10">
        <f>((($J258/60)/60)/24)+DATE(1970,1,1)</f>
        <v>41305.809363425928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 s="6">
        <v>30000</v>
      </c>
      <c r="E259" s="6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8275</v>
      </c>
      <c r="O259" s="5">
        <f>$E259/$D259</f>
        <v>2.0015333333333332</v>
      </c>
      <c r="P259" s="6">
        <f>ROUND(E259/L259,2)</f>
        <v>118.2</v>
      </c>
      <c r="Q259" t="str">
        <f>LEFT($N259,FIND("/",$N259)-1)</f>
        <v>music</v>
      </c>
      <c r="R259" t="str">
        <f>RIGHT($N259,LEN($N259)-FIND("/",$N259))</f>
        <v>rock</v>
      </c>
      <c r="S259" s="10">
        <f>((($I259/60)/60)/24)+DATE(1970,1,1)</f>
        <v>41888.64271990741</v>
      </c>
      <c r="T259" s="10">
        <f>((($J259/60)/60)/24)+DATE(1970,1,1)</f>
        <v>41843.64271990741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 s="6">
        <v>5</v>
      </c>
      <c r="E260" s="6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8279</v>
      </c>
      <c r="O260" s="5">
        <f>$E260/$D260</f>
        <v>2</v>
      </c>
      <c r="P260" s="6">
        <f>ROUND(E260/L260,2)</f>
        <v>10</v>
      </c>
      <c r="Q260" t="str">
        <f>LEFT($N260,FIND("/",$N260)-1)</f>
        <v>music</v>
      </c>
      <c r="R260" t="str">
        <f>RIGHT($N260,LEN($N260)-FIND("/",$N260))</f>
        <v>electronic music</v>
      </c>
      <c r="S260" s="10">
        <f>((($I260/60)/60)/24)+DATE(1970,1,1)</f>
        <v>42139.826145833329</v>
      </c>
      <c r="T260" s="10">
        <f>((($J260/60)/60)/24)+DATE(1970,1,1)</f>
        <v>42109.826145833329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 s="6">
        <v>25000</v>
      </c>
      <c r="E261" s="6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5">
        <f>$E261/$D261</f>
        <v>1.99244</v>
      </c>
      <c r="P261" s="6">
        <f>ROUND(E261/L261,2)</f>
        <v>183.8</v>
      </c>
      <c r="Q261" t="str">
        <f>LEFT($N261,FIND("/",$N261)-1)</f>
        <v>photography</v>
      </c>
      <c r="R261" t="str">
        <f>RIGHT($N261,LEN($N261)-FIND("/",$N261))</f>
        <v>photobooks</v>
      </c>
      <c r="S261" s="10">
        <f>((($I261/60)/60)/24)+DATE(1970,1,1)</f>
        <v>42182.288819444439</v>
      </c>
      <c r="T261" s="10">
        <f>((($J261/60)/60)/24)+DATE(1970,1,1)</f>
        <v>42152.288819444439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 s="6">
        <v>40000</v>
      </c>
      <c r="E262" s="6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5">
        <f>$E262/$D262</f>
        <v>1.99215125</v>
      </c>
      <c r="P262" s="6">
        <f>ROUND(E262/L262,2)</f>
        <v>51.21</v>
      </c>
      <c r="Q262" t="str">
        <f>LEFT($N262,FIND("/",$N262)-1)</f>
        <v>technology</v>
      </c>
      <c r="R262" t="str">
        <f>RIGHT($N262,LEN($N262)-FIND("/",$N262))</f>
        <v>hardware</v>
      </c>
      <c r="S262" s="10">
        <f>((($I262/60)/60)/24)+DATE(1970,1,1)</f>
        <v>41633.333668981482</v>
      </c>
      <c r="T262" s="10">
        <f>((($J262/60)/60)/24)+DATE(1970,1,1)</f>
        <v>41603.333668981482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 s="6">
        <v>6700</v>
      </c>
      <c r="E263" s="6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8275</v>
      </c>
      <c r="O263" s="5">
        <f>$E263/$D263</f>
        <v>1.9885074626865671</v>
      </c>
      <c r="P263" s="6">
        <f>ROUND(E263/L263,2)</f>
        <v>94.49</v>
      </c>
      <c r="Q263" t="str">
        <f>LEFT($N263,FIND("/",$N263)-1)</f>
        <v>music</v>
      </c>
      <c r="R263" t="str">
        <f>RIGHT($N263,LEN($N263)-FIND("/",$N263))</f>
        <v>rock</v>
      </c>
      <c r="S263" s="10">
        <f>((($I263/60)/60)/24)+DATE(1970,1,1)</f>
        <v>40544.207638888889</v>
      </c>
      <c r="T263" s="10">
        <f>((($J263/60)/60)/24)+DATE(1970,1,1)</f>
        <v>40487.621365740742</v>
      </c>
    </row>
    <row r="264" spans="1:20" ht="48" x14ac:dyDescent="0.2">
      <c r="A264">
        <v>1952</v>
      </c>
      <c r="B264" s="3" t="s">
        <v>1953</v>
      </c>
      <c r="C264" s="3" t="s">
        <v>6062</v>
      </c>
      <c r="D264" s="6">
        <v>35000</v>
      </c>
      <c r="E264" s="6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5">
        <f>$E264/$D264</f>
        <v>1.9847237142857144</v>
      </c>
      <c r="P264" s="6">
        <f>ROUND(E264/L264,2)</f>
        <v>101.86</v>
      </c>
      <c r="Q264" t="str">
        <f>LEFT($N264,FIND("/",$N264)-1)</f>
        <v>technology</v>
      </c>
      <c r="R264" t="str">
        <f>RIGHT($N264,LEN($N264)-FIND("/",$N264))</f>
        <v>hardware</v>
      </c>
      <c r="S264" s="10">
        <f>((($I264/60)/60)/24)+DATE(1970,1,1)</f>
        <v>41563.60665509259</v>
      </c>
      <c r="T264" s="10">
        <f>((($J264/60)/60)/24)+DATE(1970,1,1)</f>
        <v>41526.60665509259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 s="6">
        <v>750</v>
      </c>
      <c r="E265" s="6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8265</v>
      </c>
      <c r="O265" s="5">
        <f>$E265/$D265</f>
        <v>1.98</v>
      </c>
      <c r="P265" s="6">
        <f>ROUND(E265/L265,2)</f>
        <v>53.04</v>
      </c>
      <c r="Q265" t="str">
        <f>LEFT($N265,FIND("/",$N265)-1)</f>
        <v>film &amp; video</v>
      </c>
      <c r="R265" t="str">
        <f>RIGHT($N265,LEN($N265)-FIND("/",$N265))</f>
        <v>shorts</v>
      </c>
      <c r="S265" s="10">
        <f>((($I265/60)/60)/24)+DATE(1970,1,1)</f>
        <v>41104.126388888886</v>
      </c>
      <c r="T265" s="10">
        <f>((($J265/60)/60)/24)+DATE(1970,1,1)</f>
        <v>41100.158877314818</v>
      </c>
    </row>
    <row r="266" spans="1:20" ht="48" x14ac:dyDescent="0.2">
      <c r="A266">
        <v>2060</v>
      </c>
      <c r="B266" s="3" t="s">
        <v>2061</v>
      </c>
      <c r="C266" s="3" t="s">
        <v>6170</v>
      </c>
      <c r="D266" s="6">
        <v>25000</v>
      </c>
      <c r="E266" s="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8294</v>
      </c>
      <c r="O266" s="5">
        <f>$E266/$D266</f>
        <v>1.964</v>
      </c>
      <c r="P266" s="6">
        <f>ROUND(E266/L266,2)</f>
        <v>36</v>
      </c>
      <c r="Q266" t="str">
        <f>LEFT($N266,FIND("/",$N266)-1)</f>
        <v>technology</v>
      </c>
      <c r="R266" t="str">
        <f>RIGHT($N266,LEN($N266)-FIND("/",$N266))</f>
        <v>hardware</v>
      </c>
      <c r="S266" s="10">
        <f>((($I266/60)/60)/24)+DATE(1970,1,1)</f>
        <v>41843.642939814818</v>
      </c>
      <c r="T266" s="10">
        <f>((($J266/60)/60)/24)+DATE(1970,1,1)</f>
        <v>41783.642939814818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 s="6">
        <v>2500</v>
      </c>
      <c r="E267" s="6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8279</v>
      </c>
      <c r="O267" s="5">
        <f>$E267/$D267</f>
        <v>1.956</v>
      </c>
      <c r="P267" s="6">
        <f>ROUND(E267/L267,2)</f>
        <v>40.75</v>
      </c>
      <c r="Q267" t="str">
        <f>LEFT($N267,FIND("/",$N267)-1)</f>
        <v>music</v>
      </c>
      <c r="R267" t="str">
        <f>RIGHT($N267,LEN($N267)-FIND("/",$N267))</f>
        <v>electronic music</v>
      </c>
      <c r="S267" s="10">
        <f>((($I267/60)/60)/24)+DATE(1970,1,1)</f>
        <v>41739.290972222225</v>
      </c>
      <c r="T267" s="10">
        <f>((($J267/60)/60)/24)+DATE(1970,1,1)</f>
        <v>41716.785011574073</v>
      </c>
    </row>
    <row r="268" spans="1:20" ht="64" x14ac:dyDescent="0.2">
      <c r="A268">
        <v>1926</v>
      </c>
      <c r="B268" s="3" t="s">
        <v>1927</v>
      </c>
      <c r="C268" s="3" t="s">
        <v>6036</v>
      </c>
      <c r="D268" s="6">
        <v>1500</v>
      </c>
      <c r="E268" s="6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8278</v>
      </c>
      <c r="O268" s="5">
        <f>$E268/$D268</f>
        <v>1.9537933333333333</v>
      </c>
      <c r="P268" s="6">
        <f>ROUND(E268/L268,2)</f>
        <v>27.39</v>
      </c>
      <c r="Q268" t="str">
        <f>LEFT($N268,FIND("/",$N268)-1)</f>
        <v>music</v>
      </c>
      <c r="R268" t="str">
        <f>RIGHT($N268,LEN($N268)-FIND("/",$N268))</f>
        <v>indie rock</v>
      </c>
      <c r="S268" s="10">
        <f>((($I268/60)/60)/24)+DATE(1970,1,1)</f>
        <v>40484.018055555556</v>
      </c>
      <c r="T268" s="10">
        <f>((($J268/60)/60)/24)+DATE(1970,1,1)</f>
        <v>40456.954351851848</v>
      </c>
    </row>
    <row r="269" spans="1:20" ht="48" x14ac:dyDescent="0.2">
      <c r="A269">
        <v>2545</v>
      </c>
      <c r="B269" s="3" t="s">
        <v>2545</v>
      </c>
      <c r="C269" s="3" t="s">
        <v>6655</v>
      </c>
      <c r="D269" s="6">
        <v>2000</v>
      </c>
      <c r="E269" s="6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8299</v>
      </c>
      <c r="O269" s="5">
        <f>$E269/$D269</f>
        <v>1.9530000000000001</v>
      </c>
      <c r="P269" s="6">
        <f>ROUND(E269/L269,2)</f>
        <v>64.03</v>
      </c>
      <c r="Q269" t="str">
        <f>LEFT($N269,FIND("/",$N269)-1)</f>
        <v>music</v>
      </c>
      <c r="R269" t="str">
        <f>RIGHT($N269,LEN($N269)-FIND("/",$N269))</f>
        <v>classical music</v>
      </c>
      <c r="S269" s="10">
        <f>((($I269/60)/60)/24)+DATE(1970,1,1)</f>
        <v>42062.020833333328</v>
      </c>
      <c r="T269" s="10">
        <f>((($J269/60)/60)/24)+DATE(1970,1,1)</f>
        <v>42027.13817129629</v>
      </c>
    </row>
    <row r="270" spans="1:20" ht="48" x14ac:dyDescent="0.2">
      <c r="A270">
        <v>844</v>
      </c>
      <c r="B270" s="3" t="s">
        <v>845</v>
      </c>
      <c r="C270" s="3" t="s">
        <v>4954</v>
      </c>
      <c r="D270" s="6">
        <v>3000</v>
      </c>
      <c r="E270" s="6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8276</v>
      </c>
      <c r="O270" s="5">
        <f>$E270/$D270</f>
        <v>1.9413333333333334</v>
      </c>
      <c r="P270" s="6">
        <f>ROUND(E270/L270,2)</f>
        <v>36.630000000000003</v>
      </c>
      <c r="Q270" t="str">
        <f>LEFT($N270,FIND("/",$N270)-1)</f>
        <v>music</v>
      </c>
      <c r="R270" t="str">
        <f>RIGHT($N270,LEN($N270)-FIND("/",$N270))</f>
        <v>metal</v>
      </c>
      <c r="S270" s="10">
        <f>((($I270/60)/60)/24)+DATE(1970,1,1)</f>
        <v>41944.207638888889</v>
      </c>
      <c r="T270" s="10">
        <f>((($J270/60)/60)/24)+DATE(1970,1,1)</f>
        <v>41905.684629629628</v>
      </c>
    </row>
    <row r="271" spans="1:20" ht="48" x14ac:dyDescent="0.2">
      <c r="A271">
        <v>1962</v>
      </c>
      <c r="B271" s="3" t="s">
        <v>1963</v>
      </c>
      <c r="C271" s="3" t="s">
        <v>6072</v>
      </c>
      <c r="D271" s="6">
        <v>10000</v>
      </c>
      <c r="E271" s="6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8294</v>
      </c>
      <c r="O271" s="5">
        <f>$E271/$D271</f>
        <v>1.9292499999999999</v>
      </c>
      <c r="P271" s="6">
        <f>ROUND(E271/L271,2)</f>
        <v>63.05</v>
      </c>
      <c r="Q271" t="str">
        <f>LEFT($N271,FIND("/",$N271)-1)</f>
        <v>technology</v>
      </c>
      <c r="R271" t="str">
        <f>RIGHT($N271,LEN($N271)-FIND("/",$N271))</f>
        <v>hardware</v>
      </c>
      <c r="S271" s="10">
        <f>((($I271/60)/60)/24)+DATE(1970,1,1)</f>
        <v>41772.780509259261</v>
      </c>
      <c r="T271" s="10">
        <f>((($J271/60)/60)/24)+DATE(1970,1,1)</f>
        <v>41742.780509259261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 s="6">
        <v>1500</v>
      </c>
      <c r="E272" s="6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8294</v>
      </c>
      <c r="O272" s="5">
        <f>$E272/$D272</f>
        <v>1.9233333333333333</v>
      </c>
      <c r="P272" s="6">
        <f>ROUND(E272/L272,2)</f>
        <v>23.65</v>
      </c>
      <c r="Q272" t="str">
        <f>LEFT($N272,FIND("/",$N272)-1)</f>
        <v>technology</v>
      </c>
      <c r="R272" t="str">
        <f>RIGHT($N272,LEN($N272)-FIND("/",$N272))</f>
        <v>hardware</v>
      </c>
      <c r="S272" s="10">
        <f>((($I272/60)/60)/24)+DATE(1970,1,1)</f>
        <v>41773.961111111108</v>
      </c>
      <c r="T272" s="10">
        <f>((($J272/60)/60)/24)+DATE(1970,1,1)</f>
        <v>41737.097499999996</v>
      </c>
    </row>
    <row r="273" spans="1:20" ht="48" x14ac:dyDescent="0.2">
      <c r="A273">
        <v>3456</v>
      </c>
      <c r="B273" s="3" t="s">
        <v>3455</v>
      </c>
      <c r="C273" s="3" t="s">
        <v>7566</v>
      </c>
      <c r="D273" s="6">
        <v>3000</v>
      </c>
      <c r="E273" s="6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8270</v>
      </c>
      <c r="O273" s="5">
        <f>$E273/$D273</f>
        <v>1.913</v>
      </c>
      <c r="P273" s="6">
        <f>ROUND(E273/L273,2)</f>
        <v>358.69</v>
      </c>
      <c r="Q273" t="str">
        <f>LEFT($N273,FIND("/",$N273)-1)</f>
        <v>theater</v>
      </c>
      <c r="R273" t="str">
        <f>RIGHT($N273,LEN($N273)-FIND("/",$N273))</f>
        <v>plays</v>
      </c>
      <c r="S273" s="10">
        <f>((($I273/60)/60)/24)+DATE(1970,1,1)</f>
        <v>41852.290972222225</v>
      </c>
      <c r="T273" s="10">
        <f>((($J273/60)/60)/24)+DATE(1970,1,1)</f>
        <v>41821.205636574072</v>
      </c>
    </row>
    <row r="274" spans="1:20" ht="48" x14ac:dyDescent="0.2">
      <c r="A274">
        <v>2064</v>
      </c>
      <c r="B274" s="3" t="s">
        <v>2065</v>
      </c>
      <c r="C274" s="3" t="s">
        <v>6174</v>
      </c>
      <c r="D274" s="6">
        <v>261962</v>
      </c>
      <c r="E274" s="6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8294</v>
      </c>
      <c r="O274" s="5">
        <f>$E274/$D274</f>
        <v>1.9116676082790633</v>
      </c>
      <c r="P274" s="6">
        <f>ROUND(E274/L274,2)</f>
        <v>86.16</v>
      </c>
      <c r="Q274" t="str">
        <f>LEFT($N274,FIND("/",$N274)-1)</f>
        <v>technology</v>
      </c>
      <c r="R274" t="str">
        <f>RIGHT($N274,LEN($N274)-FIND("/",$N274))</f>
        <v>hardware</v>
      </c>
      <c r="S274" s="10">
        <f>((($I274/60)/60)/24)+DATE(1970,1,1)</f>
        <v>41425.5</v>
      </c>
      <c r="T274" s="10">
        <f>((($J274/60)/60)/24)+DATE(1970,1,1)</f>
        <v>41389.364849537036</v>
      </c>
    </row>
    <row r="275" spans="1:20" ht="48" x14ac:dyDescent="0.2">
      <c r="A275">
        <v>258</v>
      </c>
      <c r="B275" s="3" t="s">
        <v>259</v>
      </c>
      <c r="C275" s="3" t="s">
        <v>4368</v>
      </c>
      <c r="D275" s="6">
        <v>30000</v>
      </c>
      <c r="E275" s="6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8268</v>
      </c>
      <c r="O275" s="5">
        <f>$E275/$D275</f>
        <v>1.9114</v>
      </c>
      <c r="P275" s="6">
        <f>ROUND(E275/L275,2)</f>
        <v>83.35</v>
      </c>
      <c r="Q275" t="str">
        <f>LEFT($N275,FIND("/",$N275)-1)</f>
        <v>film &amp; video</v>
      </c>
      <c r="R275" t="str">
        <f>RIGHT($N275,LEN($N275)-FIND("/",$N275))</f>
        <v>documentary</v>
      </c>
      <c r="S275" s="10">
        <f>((($I275/60)/60)/24)+DATE(1970,1,1)</f>
        <v>40712.051689814813</v>
      </c>
      <c r="T275" s="10">
        <f>((($J275/60)/60)/24)+DATE(1970,1,1)</f>
        <v>40682.051689814813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 s="6">
        <v>7900</v>
      </c>
      <c r="E276" s="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8302</v>
      </c>
      <c r="O276" s="5">
        <f>$E276/$D276</f>
        <v>1.9084810126582279</v>
      </c>
      <c r="P276" s="6">
        <f>ROUND(E276/L276,2)</f>
        <v>259.95</v>
      </c>
      <c r="Q276" t="str">
        <f>LEFT($N276,FIND("/",$N276)-1)</f>
        <v>theater</v>
      </c>
      <c r="R276" t="str">
        <f>RIGHT($N276,LEN($N276)-FIND("/",$N276))</f>
        <v>spaces</v>
      </c>
      <c r="S276" s="10">
        <f>((($I276/60)/60)/24)+DATE(1970,1,1)</f>
        <v>41892.202777777777</v>
      </c>
      <c r="T276" s="10">
        <f>((($J276/60)/60)/24)+DATE(1970,1,1)</f>
        <v>41862.803078703706</v>
      </c>
    </row>
    <row r="277" spans="1:20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6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5">
        <f>$E277/$D277</f>
        <v>1.9</v>
      </c>
      <c r="P277" s="6">
        <f>ROUND(E277/L277,2)</f>
        <v>50</v>
      </c>
      <c r="Q277" t="str">
        <f>LEFT($N277,FIND("/",$N277)-1)</f>
        <v>theater</v>
      </c>
      <c r="R277" t="str">
        <f>RIGHT($N277,LEN($N277)-FIND("/",$N277))</f>
        <v>plays</v>
      </c>
      <c r="S277" s="10">
        <f>((($I277/60)/60)/24)+DATE(1970,1,1)</f>
        <v>41866.527222222219</v>
      </c>
      <c r="T277" s="10">
        <f>((($J277/60)/60)/24)+DATE(1970,1,1)</f>
        <v>41852.527222222219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 s="6">
        <v>1500</v>
      </c>
      <c r="E278" s="6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8275</v>
      </c>
      <c r="O278" s="5">
        <f>$E278/$D278</f>
        <v>1.8946666666666667</v>
      </c>
      <c r="P278" s="6">
        <f>ROUND(E278/L278,2)</f>
        <v>43.06</v>
      </c>
      <c r="Q278" t="str">
        <f>LEFT($N278,FIND("/",$N278)-1)</f>
        <v>music</v>
      </c>
      <c r="R278" t="str">
        <f>RIGHT($N278,LEN($N278)-FIND("/",$N278))</f>
        <v>rock</v>
      </c>
      <c r="S278" s="10">
        <f>((($I278/60)/60)/24)+DATE(1970,1,1)</f>
        <v>42454.12023148148</v>
      </c>
      <c r="T278" s="10">
        <f>((($J278/60)/60)/24)+DATE(1970,1,1)</f>
        <v>42424.161898148144</v>
      </c>
    </row>
    <row r="279" spans="1:20" ht="48" x14ac:dyDescent="0.2">
      <c r="A279">
        <v>1475</v>
      </c>
      <c r="B279" s="3" t="s">
        <v>1476</v>
      </c>
      <c r="C279" s="3" t="s">
        <v>5585</v>
      </c>
      <c r="D279" s="6">
        <v>15000</v>
      </c>
      <c r="E279" s="6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8287</v>
      </c>
      <c r="O279" s="5">
        <f>$E279/$D279</f>
        <v>1.8866966666666667</v>
      </c>
      <c r="P279" s="6">
        <f>ROUND(E279/L279,2)</f>
        <v>64.17</v>
      </c>
      <c r="Q279" t="str">
        <f>LEFT($N279,FIND("/",$N279)-1)</f>
        <v>publishing</v>
      </c>
      <c r="R279" t="str">
        <f>RIGHT($N279,LEN($N279)-FIND("/",$N279))</f>
        <v>radio &amp; podcasts</v>
      </c>
      <c r="S279" s="10">
        <f>((($I279/60)/60)/24)+DATE(1970,1,1)</f>
        <v>41993.207638888889</v>
      </c>
      <c r="T279" s="10">
        <f>((($J279/60)/60)/24)+DATE(1970,1,1)</f>
        <v>41960.722951388889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 s="6">
        <v>5000</v>
      </c>
      <c r="E280" s="6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5">
        <f>$E280/$D280</f>
        <v>1.885046</v>
      </c>
      <c r="P280" s="6">
        <f>ROUND(E280/L280,2)</f>
        <v>31.21</v>
      </c>
      <c r="Q280" t="str">
        <f>LEFT($N280,FIND("/",$N280)-1)</f>
        <v>theater</v>
      </c>
      <c r="R280" t="str">
        <f>RIGHT($N280,LEN($N280)-FIND("/",$N280))</f>
        <v>plays</v>
      </c>
      <c r="S280" s="10">
        <f>((($I280/60)/60)/24)+DATE(1970,1,1)</f>
        <v>41263.499131944445</v>
      </c>
      <c r="T280" s="10">
        <f>((($J280/60)/60)/24)+DATE(1970,1,1)</f>
        <v>41233.499131944445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 s="6">
        <v>1000</v>
      </c>
      <c r="E281" s="6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8300</v>
      </c>
      <c r="O281" s="5">
        <f>$E281/$D281</f>
        <v>1.8839999999999999</v>
      </c>
      <c r="P281" s="6">
        <f>ROUND(E281/L281,2)</f>
        <v>35.549999999999997</v>
      </c>
      <c r="Q281" t="str">
        <f>LEFT($N281,FIND("/",$N281)-1)</f>
        <v>technology</v>
      </c>
      <c r="R281" t="str">
        <f>RIGHT($N281,LEN($N281)-FIND("/",$N281))</f>
        <v>space exploration</v>
      </c>
      <c r="S281" s="10">
        <f>((($I281/60)/60)/24)+DATE(1970,1,1)</f>
        <v>42300.458333333328</v>
      </c>
      <c r="T281" s="10">
        <f>((($J281/60)/60)/24)+DATE(1970,1,1)</f>
        <v>42273.884305555555</v>
      </c>
    </row>
    <row r="282" spans="1:20" ht="48" x14ac:dyDescent="0.2">
      <c r="A282">
        <v>2636</v>
      </c>
      <c r="B282" s="3" t="s">
        <v>2636</v>
      </c>
      <c r="C282" s="3" t="s">
        <v>6746</v>
      </c>
      <c r="D282" s="6">
        <v>1000</v>
      </c>
      <c r="E282" s="6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8300</v>
      </c>
      <c r="O282" s="5">
        <f>$E282/$D282</f>
        <v>1.873</v>
      </c>
      <c r="P282" s="6">
        <f>ROUND(E282/L282,2)</f>
        <v>37.46</v>
      </c>
      <c r="Q282" t="str">
        <f>LEFT($N282,FIND("/",$N282)-1)</f>
        <v>technology</v>
      </c>
      <c r="R282" t="str">
        <f>RIGHT($N282,LEN($N282)-FIND("/",$N282))</f>
        <v>space exploration</v>
      </c>
      <c r="S282" s="10">
        <f>((($I282/60)/60)/24)+DATE(1970,1,1)</f>
        <v>42659.041666666672</v>
      </c>
      <c r="T282" s="10">
        <f>((($J282/60)/60)/24)+DATE(1970,1,1)</f>
        <v>42636.614745370374</v>
      </c>
    </row>
    <row r="283" spans="1:20" ht="48" x14ac:dyDescent="0.2">
      <c r="A283">
        <v>1937</v>
      </c>
      <c r="B283" s="3" t="s">
        <v>1938</v>
      </c>
      <c r="C283" s="3" t="s">
        <v>6047</v>
      </c>
      <c r="D283" s="6">
        <v>600</v>
      </c>
      <c r="E283" s="6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8278</v>
      </c>
      <c r="O283" s="5">
        <f>$E283/$D283</f>
        <v>1.8724499999999999</v>
      </c>
      <c r="P283" s="6">
        <f>ROUND(E283/L283,2)</f>
        <v>38.74</v>
      </c>
      <c r="Q283" t="str">
        <f>LEFT($N283,FIND("/",$N283)-1)</f>
        <v>music</v>
      </c>
      <c r="R283" t="str">
        <f>RIGHT($N283,LEN($N283)-FIND("/",$N283))</f>
        <v>indie rock</v>
      </c>
      <c r="S283" s="10">
        <f>((($I283/60)/60)/24)+DATE(1970,1,1)</f>
        <v>41075.165972222225</v>
      </c>
      <c r="T283" s="10">
        <f>((($J283/60)/60)/24)+DATE(1970,1,1)</f>
        <v>41059.118993055556</v>
      </c>
    </row>
    <row r="284" spans="1:20" ht="48" x14ac:dyDescent="0.2">
      <c r="A284">
        <v>2835</v>
      </c>
      <c r="B284" s="3" t="s">
        <v>2835</v>
      </c>
      <c r="C284" s="3" t="s">
        <v>6945</v>
      </c>
      <c r="D284" s="6">
        <v>1000</v>
      </c>
      <c r="E284" s="6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5">
        <f>$E284/$D284</f>
        <v>1.8709899999999999</v>
      </c>
      <c r="P284" s="6">
        <f>ROUND(E284/L284,2)</f>
        <v>20.12</v>
      </c>
      <c r="Q284" t="str">
        <f>LEFT($N284,FIND("/",$N284)-1)</f>
        <v>theater</v>
      </c>
      <c r="R284" t="str">
        <f>RIGHT($N284,LEN($N284)-FIND("/",$N284))</f>
        <v>plays</v>
      </c>
      <c r="S284" s="10">
        <f>((($I284/60)/60)/24)+DATE(1970,1,1)</f>
        <v>42343</v>
      </c>
      <c r="T284" s="10">
        <f>((($J284/60)/60)/24)+DATE(1970,1,1)</f>
        <v>42313.703900462962</v>
      </c>
    </row>
    <row r="285" spans="1:20" ht="32" x14ac:dyDescent="0.2">
      <c r="A285">
        <v>3707</v>
      </c>
      <c r="B285" s="3" t="s">
        <v>3704</v>
      </c>
      <c r="C285" s="3" t="s">
        <v>7817</v>
      </c>
      <c r="D285" s="6">
        <v>1000</v>
      </c>
      <c r="E285" s="6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8270</v>
      </c>
      <c r="O285" s="5">
        <f>$E285/$D285</f>
        <v>1.86</v>
      </c>
      <c r="P285" s="6">
        <f>ROUND(E285/L285,2)</f>
        <v>80.87</v>
      </c>
      <c r="Q285" t="str">
        <f>LEFT($N285,FIND("/",$N285)-1)</f>
        <v>theater</v>
      </c>
      <c r="R285" t="str">
        <f>RIGHT($N285,LEN($N285)-FIND("/",$N285))</f>
        <v>plays</v>
      </c>
      <c r="S285" s="10">
        <f>((($I285/60)/60)/24)+DATE(1970,1,1)</f>
        <v>42573.226388888885</v>
      </c>
      <c r="T285" s="10">
        <f>((($J285/60)/60)/24)+DATE(1970,1,1)</f>
        <v>42552.048356481479</v>
      </c>
    </row>
    <row r="286" spans="1:20" ht="48" x14ac:dyDescent="0.2">
      <c r="A286">
        <v>3443</v>
      </c>
      <c r="B286" s="3" t="s">
        <v>3442</v>
      </c>
      <c r="C286" s="3" t="s">
        <v>7553</v>
      </c>
      <c r="D286" s="6">
        <v>1000</v>
      </c>
      <c r="E286" s="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8270</v>
      </c>
      <c r="O286" s="5">
        <f>$E286/$D286</f>
        <v>1.855</v>
      </c>
      <c r="P286" s="6">
        <f>ROUND(E286/L286,2)</f>
        <v>41.22</v>
      </c>
      <c r="Q286" t="str">
        <f>LEFT($N286,FIND("/",$N286)-1)</f>
        <v>theater</v>
      </c>
      <c r="R286" t="str">
        <f>RIGHT($N286,LEN($N286)-FIND("/",$N286))</f>
        <v>plays</v>
      </c>
      <c r="S286" s="10">
        <f>((($I286/60)/60)/24)+DATE(1970,1,1)</f>
        <v>41891.524837962963</v>
      </c>
      <c r="T286" s="10">
        <f>((($J286/60)/60)/24)+DATE(1970,1,1)</f>
        <v>41861.524837962963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 s="6">
        <v>750</v>
      </c>
      <c r="E287" s="6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8275</v>
      </c>
      <c r="O287" s="5">
        <f>$E287/$D287</f>
        <v>1.8533333333333333</v>
      </c>
      <c r="P287" s="6">
        <f>ROUND(E287/L287,2)</f>
        <v>115.83</v>
      </c>
      <c r="Q287" t="str">
        <f>LEFT($N287,FIND("/",$N287)-1)</f>
        <v>music</v>
      </c>
      <c r="R287" t="str">
        <f>RIGHT($N287,LEN($N287)-FIND("/",$N287))</f>
        <v>rock</v>
      </c>
      <c r="S287" s="10">
        <f>((($I287/60)/60)/24)+DATE(1970,1,1)</f>
        <v>42383.17460648148</v>
      </c>
      <c r="T287" s="10">
        <f>((($J287/60)/60)/24)+DATE(1970,1,1)</f>
        <v>42323.17460648148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 s="6">
        <v>300</v>
      </c>
      <c r="E288" s="6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8275</v>
      </c>
      <c r="O288" s="5">
        <f>$E288/$D288</f>
        <v>1.85</v>
      </c>
      <c r="P288" s="6">
        <f>ROUND(E288/L288,2)</f>
        <v>50.45</v>
      </c>
      <c r="Q288" t="str">
        <f>LEFT($N288,FIND("/",$N288)-1)</f>
        <v>music</v>
      </c>
      <c r="R288" t="str">
        <f>RIGHT($N288,LEN($N288)-FIND("/",$N288))</f>
        <v>rock</v>
      </c>
      <c r="S288" s="10">
        <f>((($I288/60)/60)/24)+DATE(1970,1,1)</f>
        <v>40749.284722222219</v>
      </c>
      <c r="T288" s="10">
        <f>((($J288/60)/60)/24)+DATE(1970,1,1)</f>
        <v>40687.285844907405</v>
      </c>
    </row>
    <row r="289" spans="1:20" ht="48" x14ac:dyDescent="0.2">
      <c r="A289">
        <v>2190</v>
      </c>
      <c r="B289" s="3" t="s">
        <v>2191</v>
      </c>
      <c r="C289" s="3" t="s">
        <v>6300</v>
      </c>
      <c r="D289" s="6">
        <v>19000</v>
      </c>
      <c r="E289" s="6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8296</v>
      </c>
      <c r="O289" s="5">
        <f>$E289/$D289</f>
        <v>1.8461052631578947</v>
      </c>
      <c r="P289" s="6">
        <f>ROUND(E289/L289,2)</f>
        <v>65.319999999999993</v>
      </c>
      <c r="Q289" t="str">
        <f>LEFT($N289,FIND("/",$N289)-1)</f>
        <v>games</v>
      </c>
      <c r="R289" t="str">
        <f>RIGHT($N289,LEN($N289)-FIND("/",$N289))</f>
        <v>tabletop games</v>
      </c>
      <c r="S289" s="10">
        <f>((($I289/60)/60)/24)+DATE(1970,1,1)</f>
        <v>42452.290972222225</v>
      </c>
      <c r="T289" s="10">
        <f>((($J289/60)/60)/24)+DATE(1970,1,1)</f>
        <v>42417.625046296293</v>
      </c>
    </row>
    <row r="290" spans="1:20" ht="48" x14ac:dyDescent="0.2">
      <c r="A290">
        <v>252</v>
      </c>
      <c r="B290" s="3" t="s">
        <v>253</v>
      </c>
      <c r="C290" s="3" t="s">
        <v>4362</v>
      </c>
      <c r="D290" s="6">
        <v>5000</v>
      </c>
      <c r="E290" s="6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8268</v>
      </c>
      <c r="O290" s="5">
        <f>$E290/$D290</f>
        <v>1.8455999999999999</v>
      </c>
      <c r="P290" s="6">
        <f>ROUND(E290/L290,2)</f>
        <v>85.44</v>
      </c>
      <c r="Q290" t="str">
        <f>LEFT($N290,FIND("/",$N290)-1)</f>
        <v>film &amp; video</v>
      </c>
      <c r="R290" t="str">
        <f>RIGHT($N290,LEN($N290)-FIND("/",$N290))</f>
        <v>documentary</v>
      </c>
      <c r="S290" s="10">
        <f>((($I290/60)/60)/24)+DATE(1970,1,1)</f>
        <v>40330.165972222225</v>
      </c>
      <c r="T290" s="10">
        <f>((($J290/60)/60)/24)+DATE(1970,1,1)</f>
        <v>40266.662708333337</v>
      </c>
    </row>
    <row r="291" spans="1:20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6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5">
        <f>$E291/$D291</f>
        <v>1.84</v>
      </c>
      <c r="P291" s="6">
        <f>ROUND(E291/L291,2)</f>
        <v>24.21</v>
      </c>
      <c r="Q291" t="str">
        <f>LEFT($N291,FIND("/",$N291)-1)</f>
        <v>theater</v>
      </c>
      <c r="R291" t="str">
        <f>RIGHT($N291,LEN($N291)-FIND("/",$N291))</f>
        <v>plays</v>
      </c>
      <c r="S291" s="10">
        <f>((($I291/60)/60)/24)+DATE(1970,1,1)</f>
        <v>42154.756944444445</v>
      </c>
      <c r="T291" s="10">
        <f>((($J291/60)/60)/24)+DATE(1970,1,1)</f>
        <v>42140.712314814817</v>
      </c>
    </row>
    <row r="292" spans="1:20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6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5">
        <f>$E292/$D292</f>
        <v>1.84</v>
      </c>
      <c r="P292" s="6">
        <f>ROUND(E292/L292,2)</f>
        <v>30.67</v>
      </c>
      <c r="Q292" t="str">
        <f>LEFT($N292,FIND("/",$N292)-1)</f>
        <v>theater</v>
      </c>
      <c r="R292" t="str">
        <f>RIGHT($N292,LEN($N292)-FIND("/",$N292))</f>
        <v>plays</v>
      </c>
      <c r="S292" s="10">
        <f>((($I292/60)/60)/24)+DATE(1970,1,1)</f>
        <v>42413.793124999997</v>
      </c>
      <c r="T292" s="10">
        <f>((($J292/60)/60)/24)+DATE(1970,1,1)</f>
        <v>42383.793124999997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 s="6">
        <v>22000</v>
      </c>
      <c r="E293" s="6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8264</v>
      </c>
      <c r="O293" s="5">
        <f>$E293/$D293</f>
        <v>1.8344090909090909</v>
      </c>
      <c r="P293" s="6">
        <f>ROUND(E293/L293,2)</f>
        <v>159.51</v>
      </c>
      <c r="Q293" t="str">
        <f>LEFT($N293,FIND("/",$N293)-1)</f>
        <v>film &amp; video</v>
      </c>
      <c r="R293" t="str">
        <f>RIGHT($N293,LEN($N293)-FIND("/",$N293))</f>
        <v>television</v>
      </c>
      <c r="S293" s="10">
        <f>((($I293/60)/60)/24)+DATE(1970,1,1)</f>
        <v>42062.693043981482</v>
      </c>
      <c r="T293" s="10">
        <f>((($J293/60)/60)/24)+DATE(1970,1,1)</f>
        <v>42032.693043981482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 s="6">
        <v>3400</v>
      </c>
      <c r="E294" s="6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8273</v>
      </c>
      <c r="O294" s="5">
        <f>$E294/$D294</f>
        <v>1.8281058823529412</v>
      </c>
      <c r="P294" s="6">
        <f>ROUND(E294/L294,2)</f>
        <v>71.44</v>
      </c>
      <c r="Q294" t="str">
        <f>LEFT($N294,FIND("/",$N294)-1)</f>
        <v>publishing</v>
      </c>
      <c r="R294" t="str">
        <f>RIGHT($N294,LEN($N294)-FIND("/",$N294))</f>
        <v>nonfiction</v>
      </c>
      <c r="S294" s="10">
        <f>((($I294/60)/60)/24)+DATE(1970,1,1)</f>
        <v>41460.038888888892</v>
      </c>
      <c r="T294" s="10">
        <f>((($J294/60)/60)/24)+DATE(1970,1,1)</f>
        <v>41430.038888888892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 s="6">
        <v>300</v>
      </c>
      <c r="E295" s="6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8297</v>
      </c>
      <c r="O295" s="5">
        <f>$E295/$D295</f>
        <v>1.82</v>
      </c>
      <c r="P295" s="6">
        <f>ROUND(E295/L295,2)</f>
        <v>34.130000000000003</v>
      </c>
      <c r="Q295" t="str">
        <f>LEFT($N295,FIND("/",$N295)-1)</f>
        <v>food</v>
      </c>
      <c r="R295" t="str">
        <f>RIGHT($N295,LEN($N295)-FIND("/",$N295))</f>
        <v>small batch</v>
      </c>
      <c r="S295" s="10">
        <f>((($I295/60)/60)/24)+DATE(1970,1,1)</f>
        <v>42480.781828703708</v>
      </c>
      <c r="T295" s="10">
        <f>((($J295/60)/60)/24)+DATE(1970,1,1)</f>
        <v>42452.781828703708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 s="6">
        <v>9500</v>
      </c>
      <c r="E296" s="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8294</v>
      </c>
      <c r="O296" s="5">
        <f>$E296/$D296</f>
        <v>1.8186315789473684</v>
      </c>
      <c r="P296" s="6">
        <f>ROUND(E296/L296,2)</f>
        <v>143.97999999999999</v>
      </c>
      <c r="Q296" t="str">
        <f>LEFT($N296,FIND("/",$N296)-1)</f>
        <v>technology</v>
      </c>
      <c r="R296" t="str">
        <f>RIGHT($N296,LEN($N296)-FIND("/",$N296))</f>
        <v>hardware</v>
      </c>
      <c r="S296" s="10">
        <f>((($I296/60)/60)/24)+DATE(1970,1,1)</f>
        <v>42684.567442129628</v>
      </c>
      <c r="T296" s="10">
        <f>((($J296/60)/60)/24)+DATE(1970,1,1)</f>
        <v>42654.525775462964</v>
      </c>
    </row>
    <row r="297" spans="1:20" ht="48" x14ac:dyDescent="0.2">
      <c r="A297">
        <v>389</v>
      </c>
      <c r="B297" s="3" t="s">
        <v>390</v>
      </c>
      <c r="C297" s="3" t="s">
        <v>4499</v>
      </c>
      <c r="D297" s="6">
        <v>68000</v>
      </c>
      <c r="E297" s="6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8268</v>
      </c>
      <c r="O297" s="5">
        <f>$E297/$D297</f>
        <v>1.8153547058823529</v>
      </c>
      <c r="P297" s="6">
        <f>ROUND(E297/L297,2)</f>
        <v>81.75</v>
      </c>
      <c r="Q297" t="str">
        <f>LEFT($N297,FIND("/",$N297)-1)</f>
        <v>film &amp; video</v>
      </c>
      <c r="R297" t="str">
        <f>RIGHT($N297,LEN($N297)-FIND("/",$N297))</f>
        <v>documentary</v>
      </c>
      <c r="S297" s="10">
        <f>((($I297/60)/60)/24)+DATE(1970,1,1)</f>
        <v>41705.957638888889</v>
      </c>
      <c r="T297" s="10">
        <f>((($J297/60)/60)/24)+DATE(1970,1,1)</f>
        <v>41674.063078703701</v>
      </c>
    </row>
    <row r="298" spans="1:20" ht="48" x14ac:dyDescent="0.2">
      <c r="A298">
        <v>2456</v>
      </c>
      <c r="B298" s="3" t="s">
        <v>2457</v>
      </c>
      <c r="C298" s="3" t="s">
        <v>6566</v>
      </c>
      <c r="D298" s="6">
        <v>1500</v>
      </c>
      <c r="E298" s="6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8297</v>
      </c>
      <c r="O298" s="5">
        <f>$E298/$D298</f>
        <v>1.8086666666666666</v>
      </c>
      <c r="P298" s="6">
        <f>ROUND(E298/L298,2)</f>
        <v>40.49</v>
      </c>
      <c r="Q298" t="str">
        <f>LEFT($N298,FIND("/",$N298)-1)</f>
        <v>food</v>
      </c>
      <c r="R298" t="str">
        <f>RIGHT($N298,LEN($N298)-FIND("/",$N298))</f>
        <v>small batch</v>
      </c>
      <c r="S298" s="10">
        <f>((($I298/60)/60)/24)+DATE(1970,1,1)</f>
        <v>42791.961099537039</v>
      </c>
      <c r="T298" s="10">
        <f>((($J298/60)/60)/24)+DATE(1970,1,1)</f>
        <v>42761.961099537039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 s="6">
        <v>350</v>
      </c>
      <c r="E299" s="6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8275</v>
      </c>
      <c r="O299" s="5">
        <f>$E299/$D299</f>
        <v>1.8085714285714285</v>
      </c>
      <c r="P299" s="6">
        <f>ROUND(E299/L299,2)</f>
        <v>33.32</v>
      </c>
      <c r="Q299" t="str">
        <f>LEFT($N299,FIND("/",$N299)-1)</f>
        <v>music</v>
      </c>
      <c r="R299" t="str">
        <f>RIGHT($N299,LEN($N299)-FIND("/",$N299))</f>
        <v>rock</v>
      </c>
      <c r="S299" s="10">
        <f>((($I299/60)/60)/24)+DATE(1970,1,1)</f>
        <v>42238.750254629631</v>
      </c>
      <c r="T299" s="10">
        <f>((($J299/60)/60)/24)+DATE(1970,1,1)</f>
        <v>42198.750254629631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 s="6">
        <v>500</v>
      </c>
      <c r="E300" s="6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8275</v>
      </c>
      <c r="O300" s="5">
        <f>$E300/$D300</f>
        <v>1.8062799999999999</v>
      </c>
      <c r="P300" s="6">
        <f>ROUND(E300/L300,2)</f>
        <v>31.14</v>
      </c>
      <c r="Q300" t="str">
        <f>LEFT($N300,FIND("/",$N300)-1)</f>
        <v>music</v>
      </c>
      <c r="R300" t="str">
        <f>RIGHT($N300,LEN($N300)-FIND("/",$N300))</f>
        <v>rock</v>
      </c>
      <c r="S300" s="10">
        <f>((($I300/60)/60)/24)+DATE(1970,1,1)</f>
        <v>41333.593923611108</v>
      </c>
      <c r="T300" s="10">
        <f>((($J300/60)/60)/24)+DATE(1970,1,1)</f>
        <v>41303.593923611108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 s="6">
        <v>675</v>
      </c>
      <c r="E301" s="6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5">
        <f>$E301/$D301</f>
        <v>1.8044444444444445</v>
      </c>
      <c r="P301" s="6">
        <f>ROUND(E301/L301,2)</f>
        <v>43.5</v>
      </c>
      <c r="Q301" t="str">
        <f>LEFT($N301,FIND("/",$N301)-1)</f>
        <v>theater</v>
      </c>
      <c r="R301" t="str">
        <f>RIGHT($N301,LEN($N301)-FIND("/",$N301))</f>
        <v>plays</v>
      </c>
      <c r="S301" s="10">
        <f>((($I301/60)/60)/24)+DATE(1970,1,1)</f>
        <v>41960.332638888889</v>
      </c>
      <c r="T301" s="10">
        <f>((($J301/60)/60)/24)+DATE(1970,1,1)</f>
        <v>41923.354351851849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 s="6">
        <v>700</v>
      </c>
      <c r="E302" s="6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8278</v>
      </c>
      <c r="O302" s="5">
        <f>$E302/$D302</f>
        <v>1.8014285714285714</v>
      </c>
      <c r="P302" s="6">
        <f>ROUND(E302/L302,2)</f>
        <v>26.27</v>
      </c>
      <c r="Q302" t="str">
        <f>LEFT($N302,FIND("/",$N302)-1)</f>
        <v>music</v>
      </c>
      <c r="R302" t="str">
        <f>RIGHT($N302,LEN($N302)-FIND("/",$N302))</f>
        <v>indie rock</v>
      </c>
      <c r="S302" s="10">
        <f>((($I302/60)/60)/24)+DATE(1970,1,1)</f>
        <v>41175.719305555554</v>
      </c>
      <c r="T302" s="10">
        <f>((($J302/60)/60)/24)+DATE(1970,1,1)</f>
        <v>41145.719305555554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 s="6">
        <v>6000</v>
      </c>
      <c r="E303" s="6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8296</v>
      </c>
      <c r="O303" s="5">
        <f>$E303/$D303</f>
        <v>1.8003333333333333</v>
      </c>
      <c r="P303" s="6">
        <f>ROUND(E303/L303,2)</f>
        <v>24.27</v>
      </c>
      <c r="Q303" t="str">
        <f>LEFT($N303,FIND("/",$N303)-1)</f>
        <v>games</v>
      </c>
      <c r="R303" t="str">
        <f>RIGHT($N303,LEN($N303)-FIND("/",$N303))</f>
        <v>tabletop games</v>
      </c>
      <c r="S303" s="10">
        <f>((($I303/60)/60)/24)+DATE(1970,1,1)</f>
        <v>42513.125</v>
      </c>
      <c r="T303" s="10">
        <f>((($J303/60)/60)/24)+DATE(1970,1,1)</f>
        <v>42496.582337962958</v>
      </c>
    </row>
    <row r="304" spans="1:20" ht="32" x14ac:dyDescent="0.2">
      <c r="A304">
        <v>3007</v>
      </c>
      <c r="B304" s="3" t="s">
        <v>3007</v>
      </c>
      <c r="C304" s="3" t="s">
        <v>7117</v>
      </c>
      <c r="D304" s="6">
        <v>600</v>
      </c>
      <c r="E304" s="6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8302</v>
      </c>
      <c r="O304" s="5">
        <f>$E304/$D304</f>
        <v>1.8</v>
      </c>
      <c r="P304" s="6">
        <f>ROUND(E304/L304,2)</f>
        <v>54</v>
      </c>
      <c r="Q304" t="str">
        <f>LEFT($N304,FIND("/",$N304)-1)</f>
        <v>theater</v>
      </c>
      <c r="R304" t="str">
        <f>RIGHT($N304,LEN($N304)-FIND("/",$N304))</f>
        <v>spaces</v>
      </c>
      <c r="S304" s="10">
        <f>((($I304/60)/60)/24)+DATE(1970,1,1)</f>
        <v>42119.216238425928</v>
      </c>
      <c r="T304" s="10">
        <f>((($J304/60)/60)/24)+DATE(1970,1,1)</f>
        <v>42098.216238425928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 s="6">
        <v>100</v>
      </c>
      <c r="E305" s="6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8270</v>
      </c>
      <c r="O305" s="5">
        <f>$E305/$D305</f>
        <v>1.8</v>
      </c>
      <c r="P305" s="6">
        <f>ROUND(E305/L305,2)</f>
        <v>12</v>
      </c>
      <c r="Q305" t="str">
        <f>LEFT($N305,FIND("/",$N305)-1)</f>
        <v>theater</v>
      </c>
      <c r="R305" t="str">
        <f>RIGHT($N305,LEN($N305)-FIND("/",$N305))</f>
        <v>plays</v>
      </c>
      <c r="S305" s="10">
        <f>((($I305/60)/60)/24)+DATE(1970,1,1)</f>
        <v>42500.875</v>
      </c>
      <c r="T305" s="10">
        <f>((($J305/60)/60)/24)+DATE(1970,1,1)</f>
        <v>42477.729780092588</v>
      </c>
    </row>
    <row r="306" spans="1:20" ht="48" x14ac:dyDescent="0.2">
      <c r="A306">
        <v>1537</v>
      </c>
      <c r="B306" s="3" t="s">
        <v>1538</v>
      </c>
      <c r="C306" s="3" t="s">
        <v>5647</v>
      </c>
      <c r="D306" s="6">
        <v>12000</v>
      </c>
      <c r="E306" s="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5">
        <f>$E306/$D306</f>
        <v>1.7989999999999999</v>
      </c>
      <c r="P306" s="6">
        <f>ROUND(E306/L306,2)</f>
        <v>96.38</v>
      </c>
      <c r="Q306" t="str">
        <f>LEFT($N306,FIND("/",$N306)-1)</f>
        <v>photography</v>
      </c>
      <c r="R306" t="str">
        <f>RIGHT($N306,LEN($N306)-FIND("/",$N306))</f>
        <v>photobooks</v>
      </c>
      <c r="S306" s="10">
        <f>((($I306/60)/60)/24)+DATE(1970,1,1)</f>
        <v>42588.75</v>
      </c>
      <c r="T306" s="10">
        <f>((($J306/60)/60)/24)+DATE(1970,1,1)</f>
        <v>42552.315127314811</v>
      </c>
    </row>
    <row r="307" spans="1:20" ht="48" x14ac:dyDescent="0.2">
      <c r="A307">
        <v>823</v>
      </c>
      <c r="B307" s="3" t="s">
        <v>824</v>
      </c>
      <c r="C307" s="3" t="s">
        <v>4933</v>
      </c>
      <c r="D307" s="6">
        <v>800</v>
      </c>
      <c r="E307" s="6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8275</v>
      </c>
      <c r="O307" s="5">
        <f>$E307/$D307</f>
        <v>1.7949999999999999</v>
      </c>
      <c r="P307" s="6">
        <f>ROUND(E307/L307,2)</f>
        <v>43.52</v>
      </c>
      <c r="Q307" t="str">
        <f>LEFT($N307,FIND("/",$N307)-1)</f>
        <v>music</v>
      </c>
      <c r="R307" t="str">
        <f>RIGHT($N307,LEN($N307)-FIND("/",$N307))</f>
        <v>rock</v>
      </c>
      <c r="S307" s="10">
        <f>((($I307/60)/60)/24)+DATE(1970,1,1)</f>
        <v>42085.931157407409</v>
      </c>
      <c r="T307" s="10">
        <f>((($J307/60)/60)/24)+DATE(1970,1,1)</f>
        <v>42055.972824074073</v>
      </c>
    </row>
    <row r="308" spans="1:20" ht="48" x14ac:dyDescent="0.2">
      <c r="A308">
        <v>745</v>
      </c>
      <c r="B308" s="3" t="s">
        <v>746</v>
      </c>
      <c r="C308" s="3" t="s">
        <v>4855</v>
      </c>
      <c r="D308" s="6">
        <v>2220</v>
      </c>
      <c r="E308" s="6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8273</v>
      </c>
      <c r="O308" s="5">
        <f>$E308/$D308</f>
        <v>1.7909909909909909</v>
      </c>
      <c r="P308" s="6">
        <f>ROUND(E308/L308,2)</f>
        <v>53.73</v>
      </c>
      <c r="Q308" t="str">
        <f>LEFT($N308,FIND("/",$N308)-1)</f>
        <v>publishing</v>
      </c>
      <c r="R308" t="str">
        <f>RIGHT($N308,LEN($N308)-FIND("/",$N308))</f>
        <v>nonfiction</v>
      </c>
      <c r="S308" s="10">
        <f>((($I308/60)/60)/24)+DATE(1970,1,1)</f>
        <v>41397.572280092594</v>
      </c>
      <c r="T308" s="10">
        <f>((($J308/60)/60)/24)+DATE(1970,1,1)</f>
        <v>41367.572280092594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 s="6">
        <v>10000</v>
      </c>
      <c r="E309" s="6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8268</v>
      </c>
      <c r="O309" s="5">
        <f>$E309/$D309</f>
        <v>1.789525</v>
      </c>
      <c r="P309" s="6">
        <f>ROUND(E309/L309,2)</f>
        <v>73.34</v>
      </c>
      <c r="Q309" t="str">
        <f>LEFT($N309,FIND("/",$N309)-1)</f>
        <v>film &amp; video</v>
      </c>
      <c r="R309" t="str">
        <f>RIGHT($N309,LEN($N309)-FIND("/",$N309))</f>
        <v>documentary</v>
      </c>
      <c r="S309" s="10">
        <f>((($I309/60)/60)/24)+DATE(1970,1,1)</f>
        <v>40499.266898148147</v>
      </c>
      <c r="T309" s="10">
        <f>((($J309/60)/60)/24)+DATE(1970,1,1)</f>
        <v>40469.225231481483</v>
      </c>
    </row>
    <row r="310" spans="1:20" ht="48" x14ac:dyDescent="0.2">
      <c r="A310">
        <v>2033</v>
      </c>
      <c r="B310" s="3" t="s">
        <v>2034</v>
      </c>
      <c r="C310" s="3" t="s">
        <v>6143</v>
      </c>
      <c r="D310" s="6">
        <v>25000</v>
      </c>
      <c r="E310" s="6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8294</v>
      </c>
      <c r="O310" s="5">
        <f>$E310/$D310</f>
        <v>1.7867599999999999</v>
      </c>
      <c r="P310" s="6">
        <f>ROUND(E310/L310,2)</f>
        <v>282.72000000000003</v>
      </c>
      <c r="Q310" t="str">
        <f>LEFT($N310,FIND("/",$N310)-1)</f>
        <v>technology</v>
      </c>
      <c r="R310" t="str">
        <f>RIGHT($N310,LEN($N310)-FIND("/",$N310))</f>
        <v>hardware</v>
      </c>
      <c r="S310" s="10">
        <f>((($I310/60)/60)/24)+DATE(1970,1,1)</f>
        <v>41755.082384259258</v>
      </c>
      <c r="T310" s="10">
        <f>((($J310/60)/60)/24)+DATE(1970,1,1)</f>
        <v>41725.082384259258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 s="6">
        <v>3000</v>
      </c>
      <c r="E311" s="6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8268</v>
      </c>
      <c r="O311" s="5">
        <f>$E311/$D311</f>
        <v>1.7743366666666667</v>
      </c>
      <c r="P311" s="6">
        <f>ROUND(E311/L311,2)</f>
        <v>81.89</v>
      </c>
      <c r="Q311" t="str">
        <f>LEFT($N311,FIND("/",$N311)-1)</f>
        <v>film &amp; video</v>
      </c>
      <c r="R311" t="str">
        <f>RIGHT($N311,LEN($N311)-FIND("/",$N311))</f>
        <v>documentary</v>
      </c>
      <c r="S311" s="10">
        <f>((($I311/60)/60)/24)+DATE(1970,1,1)</f>
        <v>40296.78402777778</v>
      </c>
      <c r="T311" s="10">
        <f>((($J311/60)/60)/24)+DATE(1970,1,1)</f>
        <v>40235.900358796294</v>
      </c>
    </row>
    <row r="312" spans="1:20" ht="16" x14ac:dyDescent="0.2">
      <c r="A312">
        <v>2989</v>
      </c>
      <c r="B312" s="3" t="s">
        <v>2989</v>
      </c>
      <c r="C312" s="3" t="s">
        <v>7099</v>
      </c>
      <c r="D312" s="6">
        <v>20000</v>
      </c>
      <c r="E312" s="6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8302</v>
      </c>
      <c r="O312" s="5">
        <f>$E312/$D312</f>
        <v>1.76535</v>
      </c>
      <c r="P312" s="6">
        <f>ROUND(E312/L312,2)</f>
        <v>97</v>
      </c>
      <c r="Q312" t="str">
        <f>LEFT($N312,FIND("/",$N312)-1)</f>
        <v>theater</v>
      </c>
      <c r="R312" t="str">
        <f>RIGHT($N312,LEN($N312)-FIND("/",$N312))</f>
        <v>spaces</v>
      </c>
      <c r="S312" s="10">
        <f>((($I312/60)/60)/24)+DATE(1970,1,1)</f>
        <v>42359.207638888889</v>
      </c>
      <c r="T312" s="10">
        <f>((($J312/60)/60)/24)+DATE(1970,1,1)</f>
        <v>42337.02039351852</v>
      </c>
    </row>
    <row r="313" spans="1:20" ht="32" x14ac:dyDescent="0.2">
      <c r="A313">
        <v>287</v>
      </c>
      <c r="B313" s="3" t="s">
        <v>288</v>
      </c>
      <c r="C313" s="3" t="s">
        <v>4397</v>
      </c>
      <c r="D313" s="6">
        <v>15000</v>
      </c>
      <c r="E313" s="6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8268</v>
      </c>
      <c r="O313" s="5">
        <f>$E313/$D313</f>
        <v>1.7629999999999999</v>
      </c>
      <c r="P313" s="6">
        <f>ROUND(E313/L313,2)</f>
        <v>91.19</v>
      </c>
      <c r="Q313" t="str">
        <f>LEFT($N313,FIND("/",$N313)-1)</f>
        <v>film &amp; video</v>
      </c>
      <c r="R313" t="str">
        <f>RIGHT($N313,LEN($N313)-FIND("/",$N313))</f>
        <v>documentary</v>
      </c>
      <c r="S313" s="10">
        <f>((($I313/60)/60)/24)+DATE(1970,1,1)</f>
        <v>41215.166666666664</v>
      </c>
      <c r="T313" s="10">
        <f>((($J313/60)/60)/24)+DATE(1970,1,1)</f>
        <v>41184.277986111112</v>
      </c>
    </row>
    <row r="314" spans="1:20" ht="48" x14ac:dyDescent="0.2">
      <c r="A314">
        <v>1531</v>
      </c>
      <c r="B314" s="3" t="s">
        <v>1532</v>
      </c>
      <c r="C314" s="3" t="s">
        <v>5641</v>
      </c>
      <c r="D314" s="6">
        <v>2350</v>
      </c>
      <c r="E314" s="6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8284</v>
      </c>
      <c r="O314" s="5">
        <f>$E314/$D314</f>
        <v>1.7595744680851064</v>
      </c>
      <c r="P314" s="6">
        <f>ROUND(E314/L314,2)</f>
        <v>56.64</v>
      </c>
      <c r="Q314" t="str">
        <f>LEFT($N314,FIND("/",$N314)-1)</f>
        <v>photography</v>
      </c>
      <c r="R314" t="str">
        <f>RIGHT($N314,LEN($N314)-FIND("/",$N314))</f>
        <v>photobooks</v>
      </c>
      <c r="S314" s="10">
        <f>((($I314/60)/60)/24)+DATE(1970,1,1)</f>
        <v>41974.125</v>
      </c>
      <c r="T314" s="10">
        <f>((($J314/60)/60)/24)+DATE(1970,1,1)</f>
        <v>41941.802384259259</v>
      </c>
    </row>
    <row r="315" spans="1:20" ht="32" x14ac:dyDescent="0.2">
      <c r="A315">
        <v>2313</v>
      </c>
      <c r="B315" s="3" t="s">
        <v>2314</v>
      </c>
      <c r="C315" s="3" t="s">
        <v>6423</v>
      </c>
      <c r="D315" s="6">
        <v>5000</v>
      </c>
      <c r="E315" s="6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8278</v>
      </c>
      <c r="O315" s="5">
        <f>$E315/$D315</f>
        <v>1.7584040000000001</v>
      </c>
      <c r="P315" s="6">
        <f>ROUND(E315/L315,2)</f>
        <v>56</v>
      </c>
      <c r="Q315" t="str">
        <f>LEFT($N315,FIND("/",$N315)-1)</f>
        <v>music</v>
      </c>
      <c r="R315" t="str">
        <f>RIGHT($N315,LEN($N315)-FIND("/",$N315))</f>
        <v>indie rock</v>
      </c>
      <c r="S315" s="10">
        <f>((($I315/60)/60)/24)+DATE(1970,1,1)</f>
        <v>41032.958634259259</v>
      </c>
      <c r="T315" s="10">
        <f>((($J315/60)/60)/24)+DATE(1970,1,1)</f>
        <v>41002.958634259259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 s="6">
        <v>1500</v>
      </c>
      <c r="E316" s="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8270</v>
      </c>
      <c r="O316" s="5">
        <f>$E316/$D316</f>
        <v>1.7533333333333334</v>
      </c>
      <c r="P316" s="6">
        <f>ROUND(E316/L316,2)</f>
        <v>48.7</v>
      </c>
      <c r="Q316" t="str">
        <f>LEFT($N316,FIND("/",$N316)-1)</f>
        <v>theater</v>
      </c>
      <c r="R316" t="str">
        <f>RIGHT($N316,LEN($N316)-FIND("/",$N316))</f>
        <v>plays</v>
      </c>
      <c r="S316" s="10">
        <f>((($I316/60)/60)/24)+DATE(1970,1,1)</f>
        <v>42531.125</v>
      </c>
      <c r="T316" s="10">
        <f>((($J316/60)/60)/24)+DATE(1970,1,1)</f>
        <v>42493.219236111108</v>
      </c>
    </row>
    <row r="317" spans="1:20" ht="64" x14ac:dyDescent="0.2">
      <c r="A317">
        <v>1679</v>
      </c>
      <c r="B317" s="3" t="s">
        <v>1680</v>
      </c>
      <c r="C317" s="3" t="s">
        <v>5789</v>
      </c>
      <c r="D317" s="6">
        <v>2000</v>
      </c>
      <c r="E317" s="6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8291</v>
      </c>
      <c r="O317" s="5">
        <f>$E317/$D317</f>
        <v>1.75</v>
      </c>
      <c r="P317" s="6">
        <f>ROUND(E317/L317,2)</f>
        <v>62.5</v>
      </c>
      <c r="Q317" t="str">
        <f>LEFT($N317,FIND("/",$N317)-1)</f>
        <v>music</v>
      </c>
      <c r="R317" t="str">
        <f>RIGHT($N317,LEN($N317)-FIND("/",$N317))</f>
        <v>pop</v>
      </c>
      <c r="S317" s="10">
        <f>((($I317/60)/60)/24)+DATE(1970,1,1)</f>
        <v>40746.068807870368</v>
      </c>
      <c r="T317" s="10">
        <f>((($J317/60)/60)/24)+DATE(1970,1,1)</f>
        <v>40723.068807870368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 s="6">
        <v>300</v>
      </c>
      <c r="E318" s="6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5">
        <f>$E318/$D318</f>
        <v>1.75</v>
      </c>
      <c r="P318" s="6">
        <f>ROUND(E318/L318,2)</f>
        <v>29.17</v>
      </c>
      <c r="Q318" t="str">
        <f>LEFT($N318,FIND("/",$N318)-1)</f>
        <v>theater</v>
      </c>
      <c r="R318" t="str">
        <f>RIGHT($N318,LEN($N318)-FIND("/",$N318))</f>
        <v>plays</v>
      </c>
      <c r="S318" s="10">
        <f>((($I318/60)/60)/24)+DATE(1970,1,1)</f>
        <v>41919.768229166664</v>
      </c>
      <c r="T318" s="10">
        <f>((($J318/60)/60)/24)+DATE(1970,1,1)</f>
        <v>41889.768229166664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 s="6">
        <v>700</v>
      </c>
      <c r="E319" s="6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8270</v>
      </c>
      <c r="O319" s="5">
        <f>$E319/$D319</f>
        <v>1.75</v>
      </c>
      <c r="P319" s="6">
        <f>ROUND(E319/L319,2)</f>
        <v>68.06</v>
      </c>
      <c r="Q319" t="str">
        <f>LEFT($N319,FIND("/",$N319)-1)</f>
        <v>theater</v>
      </c>
      <c r="R319" t="str">
        <f>RIGHT($N319,LEN($N319)-FIND("/",$N319))</f>
        <v>plays</v>
      </c>
      <c r="S319" s="10">
        <f>((($I319/60)/60)/24)+DATE(1970,1,1)</f>
        <v>42028.207638888889</v>
      </c>
      <c r="T319" s="10">
        <f>((($J319/60)/60)/24)+DATE(1970,1,1)</f>
        <v>42003.948425925926</v>
      </c>
    </row>
    <row r="320" spans="1:20" ht="48" x14ac:dyDescent="0.2">
      <c r="A320">
        <v>2973</v>
      </c>
      <c r="B320" s="3" t="s">
        <v>2973</v>
      </c>
      <c r="C320" s="3" t="s">
        <v>7083</v>
      </c>
      <c r="D320" s="6">
        <v>5000</v>
      </c>
      <c r="E320" s="6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8270</v>
      </c>
      <c r="O320" s="5">
        <f>$E320/$D320</f>
        <v>1.748</v>
      </c>
      <c r="P320" s="6">
        <f>ROUND(E320/L320,2)</f>
        <v>264.85000000000002</v>
      </c>
      <c r="Q320" t="str">
        <f>LEFT($N320,FIND("/",$N320)-1)</f>
        <v>theater</v>
      </c>
      <c r="R320" t="str">
        <f>RIGHT($N320,LEN($N320)-FIND("/",$N320))</f>
        <v>plays</v>
      </c>
      <c r="S320" s="10">
        <f>((($I320/60)/60)/24)+DATE(1970,1,1)</f>
        <v>42370.166666666672</v>
      </c>
      <c r="T320" s="10">
        <f>((($J320/60)/60)/24)+DATE(1970,1,1)</f>
        <v>42341.818379629629</v>
      </c>
    </row>
    <row r="321" spans="1:20" ht="48" x14ac:dyDescent="0.2">
      <c r="A321">
        <v>3654</v>
      </c>
      <c r="B321" s="3" t="s">
        <v>3651</v>
      </c>
      <c r="C321" s="3" t="s">
        <v>7764</v>
      </c>
      <c r="D321" s="6">
        <v>1500</v>
      </c>
      <c r="E321" s="6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5">
        <f>$E321/$D321</f>
        <v>1.744</v>
      </c>
      <c r="P321" s="6">
        <f>ROUND(E321/L321,2)</f>
        <v>68.84</v>
      </c>
      <c r="Q321" t="str">
        <f>LEFT($N321,FIND("/",$N321)-1)</f>
        <v>theater</v>
      </c>
      <c r="R321" t="str">
        <f>RIGHT($N321,LEN($N321)-FIND("/",$N321))</f>
        <v>plays</v>
      </c>
      <c r="S321" s="10">
        <f>((($I321/60)/60)/24)+DATE(1970,1,1)</f>
        <v>42463.708333333328</v>
      </c>
      <c r="T321" s="10">
        <f>((($J321/60)/60)/24)+DATE(1970,1,1)</f>
        <v>42440.416504629626</v>
      </c>
    </row>
    <row r="322" spans="1:20" ht="48" x14ac:dyDescent="0.2">
      <c r="A322">
        <v>1653</v>
      </c>
      <c r="B322" s="3" t="s">
        <v>1654</v>
      </c>
      <c r="C322" s="3" t="s">
        <v>5763</v>
      </c>
      <c r="D322" s="6">
        <v>5000</v>
      </c>
      <c r="E322" s="6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8291</v>
      </c>
      <c r="O322" s="5">
        <f>$E322/$D322</f>
        <v>1.7423040000000001</v>
      </c>
      <c r="P322" s="6">
        <f>ROUND(E322/L322,2)</f>
        <v>51.85</v>
      </c>
      <c r="Q322" t="str">
        <f>LEFT($N322,FIND("/",$N322)-1)</f>
        <v>music</v>
      </c>
      <c r="R322" t="str">
        <f>RIGHT($N322,LEN($N322)-FIND("/",$N322))</f>
        <v>pop</v>
      </c>
      <c r="S322" s="10">
        <f>((($I322/60)/60)/24)+DATE(1970,1,1)</f>
        <v>40657.834444444445</v>
      </c>
      <c r="T322" s="10">
        <f>((($J322/60)/60)/24)+DATE(1970,1,1)</f>
        <v>40626.834444444445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 s="6">
        <v>2600</v>
      </c>
      <c r="E323" s="6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8284</v>
      </c>
      <c r="O323" s="5">
        <f>$E323/$D323</f>
        <v>1.7400576923076922</v>
      </c>
      <c r="P323" s="6">
        <f>ROUND(E323/L323,2)</f>
        <v>32.32</v>
      </c>
      <c r="Q323" t="str">
        <f>LEFT($N323,FIND("/",$N323)-1)</f>
        <v>photography</v>
      </c>
      <c r="R323" t="str">
        <f>RIGHT($N323,LEN($N323)-FIND("/",$N323))</f>
        <v>photobooks</v>
      </c>
      <c r="S323" s="10">
        <f>((($I323/60)/60)/24)+DATE(1970,1,1)</f>
        <v>42600.702986111108</v>
      </c>
      <c r="T323" s="10">
        <f>((($J323/60)/60)/24)+DATE(1970,1,1)</f>
        <v>42570.702986111108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 s="6">
        <v>15000</v>
      </c>
      <c r="E324" s="6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8268</v>
      </c>
      <c r="O324" s="5">
        <f>$E324/$D324</f>
        <v>1.74</v>
      </c>
      <c r="P324" s="6">
        <f>ROUND(E324/L324,2)</f>
        <v>86.14</v>
      </c>
      <c r="Q324" t="str">
        <f>LEFT($N324,FIND("/",$N324)-1)</f>
        <v>film &amp; video</v>
      </c>
      <c r="R324" t="str">
        <f>RIGHT($N324,LEN($N324)-FIND("/",$N324))</f>
        <v>documentary</v>
      </c>
      <c r="S324" s="10">
        <f>((($I324/60)/60)/24)+DATE(1970,1,1)</f>
        <v>42118.222187499996</v>
      </c>
      <c r="T324" s="10">
        <f>((($J324/60)/60)/24)+DATE(1970,1,1)</f>
        <v>42078.222187499996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 s="6">
        <v>1200</v>
      </c>
      <c r="E325" s="6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8265</v>
      </c>
      <c r="O325" s="5">
        <f>$E325/$D325</f>
        <v>1.7333333333333334</v>
      </c>
      <c r="P325" s="6">
        <f>ROUND(E325/L325,2)</f>
        <v>86.67</v>
      </c>
      <c r="Q325" t="str">
        <f>LEFT($N325,FIND("/",$N325)-1)</f>
        <v>film &amp; video</v>
      </c>
      <c r="R325" t="str">
        <f>RIGHT($N325,LEN($N325)-FIND("/",$N325))</f>
        <v>shorts</v>
      </c>
      <c r="S325" s="10">
        <f>((($I325/60)/60)/24)+DATE(1970,1,1)</f>
        <v>41463.01829861111</v>
      </c>
      <c r="T325" s="10">
        <f>((($J325/60)/60)/24)+DATE(1970,1,1)</f>
        <v>41433.01829861111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 s="6">
        <v>1500</v>
      </c>
      <c r="E326" s="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8273</v>
      </c>
      <c r="O326" s="5">
        <f>$E326/$D326</f>
        <v>1.732</v>
      </c>
      <c r="P326" s="6">
        <f>ROUND(E326/L326,2)</f>
        <v>32.07</v>
      </c>
      <c r="Q326" t="str">
        <f>LEFT($N326,FIND("/",$N326)-1)</f>
        <v>publishing</v>
      </c>
      <c r="R326" t="str">
        <f>RIGHT($N326,LEN($N326)-FIND("/",$N326))</f>
        <v>nonfiction</v>
      </c>
      <c r="S326" s="10">
        <f>((($I326/60)/60)/24)+DATE(1970,1,1)</f>
        <v>41123.900694444441</v>
      </c>
      <c r="T326" s="10">
        <f>((($J326/60)/60)/24)+DATE(1970,1,1)</f>
        <v>41095.900694444441</v>
      </c>
    </row>
    <row r="327" spans="1:20" ht="64" x14ac:dyDescent="0.2">
      <c r="A327">
        <v>2445</v>
      </c>
      <c r="B327" s="3" t="s">
        <v>2446</v>
      </c>
      <c r="C327" s="3" t="s">
        <v>6555</v>
      </c>
      <c r="D327" s="6">
        <v>5000</v>
      </c>
      <c r="E327" s="6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8297</v>
      </c>
      <c r="O327" s="5">
        <f>$E327/$D327</f>
        <v>1.728</v>
      </c>
      <c r="P327" s="6">
        <f>ROUND(E327/L327,2)</f>
        <v>75.13</v>
      </c>
      <c r="Q327" t="str">
        <f>LEFT($N327,FIND("/",$N327)-1)</f>
        <v>food</v>
      </c>
      <c r="R327" t="str">
        <f>RIGHT($N327,LEN($N327)-FIND("/",$N327))</f>
        <v>small batch</v>
      </c>
      <c r="S327" s="10">
        <f>((($I327/60)/60)/24)+DATE(1970,1,1)</f>
        <v>42273.190057870372</v>
      </c>
      <c r="T327" s="10">
        <f>((($J327/60)/60)/24)+DATE(1970,1,1)</f>
        <v>42243.190057870372</v>
      </c>
    </row>
    <row r="328" spans="1:20" ht="48" x14ac:dyDescent="0.2">
      <c r="A328">
        <v>2291</v>
      </c>
      <c r="B328" s="3" t="s">
        <v>2292</v>
      </c>
      <c r="C328" s="3" t="s">
        <v>6401</v>
      </c>
      <c r="D328" s="6">
        <v>2500</v>
      </c>
      <c r="E328" s="6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8275</v>
      </c>
      <c r="O328" s="5">
        <f>$E328/$D328</f>
        <v>1.728</v>
      </c>
      <c r="P328" s="6">
        <f>ROUND(E328/L328,2)</f>
        <v>100.47</v>
      </c>
      <c r="Q328" t="str">
        <f>LEFT($N328,FIND("/",$N328)-1)</f>
        <v>music</v>
      </c>
      <c r="R328" t="str">
        <f>RIGHT($N328,LEN($N328)-FIND("/",$N328))</f>
        <v>rock</v>
      </c>
      <c r="S328" s="10">
        <f>((($I328/60)/60)/24)+DATE(1970,1,1)</f>
        <v>41022.166666666664</v>
      </c>
      <c r="T328" s="10">
        <f>((($J328/60)/60)/24)+DATE(1970,1,1)</f>
        <v>40987.977060185185</v>
      </c>
    </row>
    <row r="329" spans="1:20" ht="48" x14ac:dyDescent="0.2">
      <c r="A329">
        <v>1881</v>
      </c>
      <c r="B329" s="3" t="s">
        <v>1882</v>
      </c>
      <c r="C329" s="3" t="s">
        <v>5991</v>
      </c>
      <c r="D329" s="6">
        <v>2000</v>
      </c>
      <c r="E329" s="6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8278</v>
      </c>
      <c r="O329" s="5">
        <f>$E329/$D329</f>
        <v>1.726845</v>
      </c>
      <c r="P329" s="6">
        <f>ROUND(E329/L329,2)</f>
        <v>49.34</v>
      </c>
      <c r="Q329" t="str">
        <f>LEFT($N329,FIND("/",$N329)-1)</f>
        <v>music</v>
      </c>
      <c r="R329" t="str">
        <f>RIGHT($N329,LEN($N329)-FIND("/",$N329))</f>
        <v>indie rock</v>
      </c>
      <c r="S329" s="10">
        <f>((($I329/60)/60)/24)+DATE(1970,1,1)</f>
        <v>42073.110983796301</v>
      </c>
      <c r="T329" s="10">
        <f>((($J329/60)/60)/24)+DATE(1970,1,1)</f>
        <v>42043.152650462958</v>
      </c>
    </row>
    <row r="330" spans="1:20" ht="48" x14ac:dyDescent="0.2">
      <c r="A330">
        <v>1933</v>
      </c>
      <c r="B330" s="3" t="s">
        <v>1934</v>
      </c>
      <c r="C330" s="3" t="s">
        <v>6043</v>
      </c>
      <c r="D330" s="6">
        <v>6000</v>
      </c>
      <c r="E330" s="6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8278</v>
      </c>
      <c r="O330" s="5">
        <f>$E330/$D330</f>
        <v>1.7243333333333333</v>
      </c>
      <c r="P330" s="6">
        <f>ROUND(E330/L330,2)</f>
        <v>94.05</v>
      </c>
      <c r="Q330" t="str">
        <f>LEFT($N330,FIND("/",$N330)-1)</f>
        <v>music</v>
      </c>
      <c r="R330" t="str">
        <f>RIGHT($N330,LEN($N330)-FIND("/",$N330))</f>
        <v>indie rock</v>
      </c>
      <c r="S330" s="10">
        <f>((($I330/60)/60)/24)+DATE(1970,1,1)</f>
        <v>41909.130868055552</v>
      </c>
      <c r="T330" s="10">
        <f>((($J330/60)/60)/24)+DATE(1970,1,1)</f>
        <v>41879.130868055552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 s="6">
        <v>9000</v>
      </c>
      <c r="E331" s="6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8284</v>
      </c>
      <c r="O331" s="5">
        <f>$E331/$D331</f>
        <v>1.7227777777777777</v>
      </c>
      <c r="P331" s="6">
        <f>ROUND(E331/L331,2)</f>
        <v>174.21</v>
      </c>
      <c r="Q331" t="str">
        <f>LEFT($N331,FIND("/",$N331)-1)</f>
        <v>photography</v>
      </c>
      <c r="R331" t="str">
        <f>RIGHT($N331,LEN($N331)-FIND("/",$N331))</f>
        <v>photobooks</v>
      </c>
      <c r="S331" s="10">
        <f>((($I331/60)/60)/24)+DATE(1970,1,1)</f>
        <v>42309.125</v>
      </c>
      <c r="T331" s="10">
        <f>((($J331/60)/60)/24)+DATE(1970,1,1)</f>
        <v>42278.662037037036</v>
      </c>
    </row>
    <row r="332" spans="1:20" ht="32" x14ac:dyDescent="0.2">
      <c r="A332">
        <v>2996</v>
      </c>
      <c r="B332" s="3" t="s">
        <v>2996</v>
      </c>
      <c r="C332" s="3" t="s">
        <v>7106</v>
      </c>
      <c r="D332" s="6">
        <v>35000</v>
      </c>
      <c r="E332" s="6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8302</v>
      </c>
      <c r="O332" s="5">
        <f>$E332/$D332</f>
        <v>1.7194285714285715</v>
      </c>
      <c r="P332" s="6">
        <f>ROUND(E332/L332,2)</f>
        <v>153.52000000000001</v>
      </c>
      <c r="Q332" t="str">
        <f>LEFT($N332,FIND("/",$N332)-1)</f>
        <v>theater</v>
      </c>
      <c r="R332" t="str">
        <f>RIGHT($N332,LEN($N332)-FIND("/",$N332))</f>
        <v>spaces</v>
      </c>
      <c r="S332" s="10">
        <f>((($I332/60)/60)/24)+DATE(1970,1,1)</f>
        <v>42150.912500000006</v>
      </c>
      <c r="T332" s="10">
        <f>((($J332/60)/60)/24)+DATE(1970,1,1)</f>
        <v>42090.912500000006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 s="6">
        <v>10000</v>
      </c>
      <c r="E333" s="6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8300</v>
      </c>
      <c r="O333" s="5">
        <f>$E333/$D333</f>
        <v>1.7176130000000001</v>
      </c>
      <c r="P333" s="6">
        <f>ROUND(E333/L333,2)</f>
        <v>58.42</v>
      </c>
      <c r="Q333" t="str">
        <f>LEFT($N333,FIND("/",$N333)-1)</f>
        <v>technology</v>
      </c>
      <c r="R333" t="str">
        <f>RIGHT($N333,LEN($N333)-FIND("/",$N333))</f>
        <v>space exploration</v>
      </c>
      <c r="S333" s="10">
        <f>((($I333/60)/60)/24)+DATE(1970,1,1)</f>
        <v>42013.143171296295</v>
      </c>
      <c r="T333" s="10">
        <f>((($J333/60)/60)/24)+DATE(1970,1,1)</f>
        <v>41982.143171296295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 s="6">
        <v>1500</v>
      </c>
      <c r="E334" s="6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5">
        <f>$E334/$D334</f>
        <v>1.7173333333333334</v>
      </c>
      <c r="P334" s="6">
        <f>ROUND(E334/L334,2)</f>
        <v>33.03</v>
      </c>
      <c r="Q334" t="str">
        <f>LEFT($N334,FIND("/",$N334)-1)</f>
        <v>theater</v>
      </c>
      <c r="R334" t="str">
        <f>RIGHT($N334,LEN($N334)-FIND("/",$N334))</f>
        <v>plays</v>
      </c>
      <c r="S334" s="10">
        <f>((($I334/60)/60)/24)+DATE(1970,1,1)</f>
        <v>41836.605034722219</v>
      </c>
      <c r="T334" s="10">
        <f>((($J334/60)/60)/24)+DATE(1970,1,1)</f>
        <v>41806.605034722219</v>
      </c>
    </row>
    <row r="335" spans="1:20" ht="48" x14ac:dyDescent="0.2">
      <c r="A335">
        <v>3343</v>
      </c>
      <c r="B335" s="3" t="s">
        <v>3343</v>
      </c>
      <c r="C335" s="3" t="s">
        <v>7453</v>
      </c>
      <c r="D335" s="6">
        <v>700</v>
      </c>
      <c r="E335" s="6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8270</v>
      </c>
      <c r="O335" s="5">
        <f>$E335/$D335</f>
        <v>1.7142857142857142</v>
      </c>
      <c r="P335" s="6">
        <f>ROUND(E335/L335,2)</f>
        <v>52.17</v>
      </c>
      <c r="Q335" t="str">
        <f>LEFT($N335,FIND("/",$N335)-1)</f>
        <v>theater</v>
      </c>
      <c r="R335" t="str">
        <f>RIGHT($N335,LEN($N335)-FIND("/",$N335))</f>
        <v>plays</v>
      </c>
      <c r="S335" s="10">
        <f>((($I335/60)/60)/24)+DATE(1970,1,1)</f>
        <v>42473.554166666669</v>
      </c>
      <c r="T335" s="10">
        <f>((($J335/60)/60)/24)+DATE(1970,1,1)</f>
        <v>42452.916481481487</v>
      </c>
    </row>
    <row r="336" spans="1:20" ht="48" x14ac:dyDescent="0.2">
      <c r="A336">
        <v>2976</v>
      </c>
      <c r="B336" s="3" t="s">
        <v>2976</v>
      </c>
      <c r="C336" s="3" t="s">
        <v>7086</v>
      </c>
      <c r="D336" s="6">
        <v>70</v>
      </c>
      <c r="E336" s="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8270</v>
      </c>
      <c r="O336" s="5">
        <f>$E336/$D336</f>
        <v>1.7142857142857142</v>
      </c>
      <c r="P336" s="6">
        <f>ROUND(E336/L336,2)</f>
        <v>8.57</v>
      </c>
      <c r="Q336" t="str">
        <f>LEFT($N336,FIND("/",$N336)-1)</f>
        <v>theater</v>
      </c>
      <c r="R336" t="str">
        <f>RIGHT($N336,LEN($N336)-FIND("/",$N336))</f>
        <v>plays</v>
      </c>
      <c r="S336" s="10">
        <f>((($I336/60)/60)/24)+DATE(1970,1,1)</f>
        <v>42442.5</v>
      </c>
      <c r="T336" s="10">
        <f>((($J336/60)/60)/24)+DATE(1970,1,1)</f>
        <v>42425.730671296296</v>
      </c>
    </row>
    <row r="337" spans="1:20" ht="32" x14ac:dyDescent="0.2">
      <c r="A337">
        <v>2477</v>
      </c>
      <c r="B337" s="3" t="s">
        <v>824</v>
      </c>
      <c r="C337" s="3" t="s">
        <v>6587</v>
      </c>
      <c r="D337" s="6">
        <v>750</v>
      </c>
      <c r="E337" s="6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8278</v>
      </c>
      <c r="O337" s="5">
        <f>$E337/$D337</f>
        <v>1.7133333333333334</v>
      </c>
      <c r="P337" s="6">
        <f>ROUND(E337/L337,2)</f>
        <v>31.34</v>
      </c>
      <c r="Q337" t="str">
        <f>LEFT($N337,FIND("/",$N337)-1)</f>
        <v>music</v>
      </c>
      <c r="R337" t="str">
        <f>RIGHT($N337,LEN($N337)-FIND("/",$N337))</f>
        <v>indie rock</v>
      </c>
      <c r="S337" s="10">
        <f>((($I337/60)/60)/24)+DATE(1970,1,1)</f>
        <v>41133.691493055558</v>
      </c>
      <c r="T337" s="10">
        <f>((($J337/60)/60)/24)+DATE(1970,1,1)</f>
        <v>41088.691493055558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 s="6">
        <v>4000</v>
      </c>
      <c r="E338" s="6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5">
        <f>$E338/$D338</f>
        <v>1.7132499999999999</v>
      </c>
      <c r="P338" s="6">
        <f>ROUND(E338/L338,2)</f>
        <v>62.87</v>
      </c>
      <c r="Q338" t="str">
        <f>LEFT($N338,FIND("/",$N338)-1)</f>
        <v>music</v>
      </c>
      <c r="R338" t="str">
        <f>RIGHT($N338,LEN($N338)-FIND("/",$N338))</f>
        <v>rock</v>
      </c>
      <c r="S338" s="10">
        <f>((($I338/60)/60)/24)+DATE(1970,1,1)</f>
        <v>42750.066192129627</v>
      </c>
      <c r="T338" s="10">
        <f>((($J338/60)/60)/24)+DATE(1970,1,1)</f>
        <v>42720.066192129627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 s="6">
        <v>8012</v>
      </c>
      <c r="E339" s="6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8296</v>
      </c>
      <c r="O339" s="5">
        <f>$E339/$D339</f>
        <v>1.7104755366949576</v>
      </c>
      <c r="P339" s="6">
        <f>ROUND(E339/L339,2)</f>
        <v>25.43</v>
      </c>
      <c r="Q339" t="str">
        <f>LEFT($N339,FIND("/",$N339)-1)</f>
        <v>games</v>
      </c>
      <c r="R339" t="str">
        <f>RIGHT($N339,LEN($N339)-FIND("/",$N339))</f>
        <v>tabletop games</v>
      </c>
      <c r="S339" s="10">
        <f>((($I339/60)/60)/24)+DATE(1970,1,1)</f>
        <v>41520.166666666664</v>
      </c>
      <c r="T339" s="10">
        <f>((($J339/60)/60)/24)+DATE(1970,1,1)</f>
        <v>41484.664247685185</v>
      </c>
    </row>
    <row r="340" spans="1:20" ht="48" x14ac:dyDescent="0.2">
      <c r="A340">
        <v>1940</v>
      </c>
      <c r="B340" s="3" t="s">
        <v>1941</v>
      </c>
      <c r="C340" s="3" t="s">
        <v>6050</v>
      </c>
      <c r="D340" s="6">
        <v>650</v>
      </c>
      <c r="E340" s="6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8278</v>
      </c>
      <c r="O340" s="5">
        <f>$E340/$D340</f>
        <v>1.7092307692307693</v>
      </c>
      <c r="P340" s="6">
        <f>ROUND(E340/L340,2)</f>
        <v>35.840000000000003</v>
      </c>
      <c r="Q340" t="str">
        <f>LEFT($N340,FIND("/",$N340)-1)</f>
        <v>music</v>
      </c>
      <c r="R340" t="str">
        <f>RIGHT($N340,LEN($N340)-FIND("/",$N340))</f>
        <v>indie rock</v>
      </c>
      <c r="S340" s="10">
        <f>((($I340/60)/60)/24)+DATE(1970,1,1)</f>
        <v>40709.165972222225</v>
      </c>
      <c r="T340" s="10">
        <f>((($J340/60)/60)/24)+DATE(1970,1,1)</f>
        <v>40670.507326388892</v>
      </c>
    </row>
    <row r="341" spans="1:20" ht="32" x14ac:dyDescent="0.2">
      <c r="A341">
        <v>2668</v>
      </c>
      <c r="B341" s="3" t="s">
        <v>2668</v>
      </c>
      <c r="C341" s="3" t="s">
        <v>6778</v>
      </c>
      <c r="D341" s="6">
        <v>1000</v>
      </c>
      <c r="E341" s="6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5">
        <f>$E341/$D341</f>
        <v>1.7070000000000001</v>
      </c>
      <c r="P341" s="6">
        <f>ROUND(E341/L341,2)</f>
        <v>60.96</v>
      </c>
      <c r="Q341" t="str">
        <f>LEFT($N341,FIND("/",$N341)-1)</f>
        <v>technology</v>
      </c>
      <c r="R341" t="str">
        <f>RIGHT($N341,LEN($N341)-FIND("/",$N341))</f>
        <v>makerspaces</v>
      </c>
      <c r="S341" s="10">
        <f>((($I341/60)/60)/24)+DATE(1970,1,1)</f>
        <v>42317.60555555555</v>
      </c>
      <c r="T341" s="10">
        <f>((($J341/60)/60)/24)+DATE(1970,1,1)</f>
        <v>42275.588715277772</v>
      </c>
    </row>
    <row r="342" spans="1:20" ht="48" x14ac:dyDescent="0.2">
      <c r="A342">
        <v>3603</v>
      </c>
      <c r="B342" s="3" t="s">
        <v>3602</v>
      </c>
      <c r="C342" s="3" t="s">
        <v>7713</v>
      </c>
      <c r="D342" s="6">
        <v>1500</v>
      </c>
      <c r="E342" s="6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8270</v>
      </c>
      <c r="O342" s="5">
        <f>$E342/$D342</f>
        <v>1.7066666666666668</v>
      </c>
      <c r="P342" s="6">
        <f>ROUND(E342/L342,2)</f>
        <v>44.91</v>
      </c>
      <c r="Q342" t="str">
        <f>LEFT($N342,FIND("/",$N342)-1)</f>
        <v>theater</v>
      </c>
      <c r="R342" t="str">
        <f>RIGHT($N342,LEN($N342)-FIND("/",$N342))</f>
        <v>plays</v>
      </c>
      <c r="S342" s="10">
        <f>((($I342/60)/60)/24)+DATE(1970,1,1)</f>
        <v>42313.906018518523</v>
      </c>
      <c r="T342" s="10">
        <f>((($J342/60)/60)/24)+DATE(1970,1,1)</f>
        <v>42283.864351851851</v>
      </c>
    </row>
    <row r="343" spans="1:20" ht="48" x14ac:dyDescent="0.2">
      <c r="A343">
        <v>2302</v>
      </c>
      <c r="B343" s="3" t="s">
        <v>2303</v>
      </c>
      <c r="C343" s="3" t="s">
        <v>6412</v>
      </c>
      <c r="D343" s="6">
        <v>2300</v>
      </c>
      <c r="E343" s="6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8278</v>
      </c>
      <c r="O343" s="5">
        <f>$E343/$D343</f>
        <v>1.7065217391304348</v>
      </c>
      <c r="P343" s="6">
        <f>ROUND(E343/L343,2)</f>
        <v>46.18</v>
      </c>
      <c r="Q343" t="str">
        <f>LEFT($N343,FIND("/",$N343)-1)</f>
        <v>music</v>
      </c>
      <c r="R343" t="str">
        <f>RIGHT($N343,LEN($N343)-FIND("/",$N343))</f>
        <v>indie rock</v>
      </c>
      <c r="S343" s="10">
        <f>((($I343/60)/60)/24)+DATE(1970,1,1)</f>
        <v>41639.291666666664</v>
      </c>
      <c r="T343" s="10">
        <f>((($J343/60)/60)/24)+DATE(1970,1,1)</f>
        <v>41605.868449074071</v>
      </c>
    </row>
    <row r="344" spans="1:20" ht="48" x14ac:dyDescent="0.2">
      <c r="A344">
        <v>3449</v>
      </c>
      <c r="B344" s="3" t="s">
        <v>3448</v>
      </c>
      <c r="C344" s="3" t="s">
        <v>7559</v>
      </c>
      <c r="D344" s="6">
        <v>800</v>
      </c>
      <c r="E344" s="6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8270</v>
      </c>
      <c r="O344" s="5">
        <f>$E344/$D344</f>
        <v>1.70625</v>
      </c>
      <c r="P344" s="6">
        <f>ROUND(E344/L344,2)</f>
        <v>68.25</v>
      </c>
      <c r="Q344" t="str">
        <f>LEFT($N344,FIND("/",$N344)-1)</f>
        <v>theater</v>
      </c>
      <c r="R344" t="str">
        <f>RIGHT($N344,LEN($N344)-FIND("/",$N344))</f>
        <v>plays</v>
      </c>
      <c r="S344" s="10">
        <f>((($I344/60)/60)/24)+DATE(1970,1,1)</f>
        <v>42560.166666666672</v>
      </c>
      <c r="T344" s="10">
        <f>((($J344/60)/60)/24)+DATE(1970,1,1)</f>
        <v>42532.052523148144</v>
      </c>
    </row>
    <row r="345" spans="1:20" ht="48" x14ac:dyDescent="0.2">
      <c r="A345">
        <v>3293</v>
      </c>
      <c r="B345" s="3" t="s">
        <v>3293</v>
      </c>
      <c r="C345" s="3" t="s">
        <v>7403</v>
      </c>
      <c r="D345" s="6">
        <v>4500</v>
      </c>
      <c r="E345" s="6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5">
        <f>$E345/$D345</f>
        <v>1.7044444444444444</v>
      </c>
      <c r="P345" s="6">
        <f>ROUND(E345/L345,2)</f>
        <v>84.29</v>
      </c>
      <c r="Q345" t="str">
        <f>LEFT($N345,FIND("/",$N345)-1)</f>
        <v>theater</v>
      </c>
      <c r="R345" t="str">
        <f>RIGHT($N345,LEN($N345)-FIND("/",$N345))</f>
        <v>plays</v>
      </c>
      <c r="S345" s="10">
        <f>((($I345/60)/60)/24)+DATE(1970,1,1)</f>
        <v>42798.425370370373</v>
      </c>
      <c r="T345" s="10">
        <f>((($J345/60)/60)/24)+DATE(1970,1,1)</f>
        <v>42768.425370370373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 s="6">
        <v>27000</v>
      </c>
      <c r="E346" s="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8294</v>
      </c>
      <c r="O346" s="5">
        <f>$E346/$D346</f>
        <v>1.7029262962962963</v>
      </c>
      <c r="P346" s="6">
        <f>ROUND(E346/L346,2)</f>
        <v>67.42</v>
      </c>
      <c r="Q346" t="str">
        <f>LEFT($N346,FIND("/",$N346)-1)</f>
        <v>technology</v>
      </c>
      <c r="R346" t="str">
        <f>RIGHT($N346,LEN($N346)-FIND("/",$N346))</f>
        <v>hardware</v>
      </c>
      <c r="S346" s="10">
        <f>((($I346/60)/60)/24)+DATE(1970,1,1)</f>
        <v>41386.541377314818</v>
      </c>
      <c r="T346" s="10">
        <f>((($J346/60)/60)/24)+DATE(1970,1,1)</f>
        <v>41351.541377314818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 s="6">
        <v>10000</v>
      </c>
      <c r="E347" s="6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5">
        <f>$E347/$D347</f>
        <v>1.7028880000000002</v>
      </c>
      <c r="P347" s="6">
        <f>ROUND(E347/L347,2)</f>
        <v>90.58</v>
      </c>
      <c r="Q347" t="str">
        <f>LEFT($N347,FIND("/",$N347)-1)</f>
        <v>film &amp; video</v>
      </c>
      <c r="R347" t="str">
        <f>RIGHT($N347,LEN($N347)-FIND("/",$N347))</f>
        <v>documentary</v>
      </c>
      <c r="S347" s="10">
        <f>((($I347/60)/60)/24)+DATE(1970,1,1)</f>
        <v>42291.500243055561</v>
      </c>
      <c r="T347" s="10">
        <f>((($J347/60)/60)/24)+DATE(1970,1,1)</f>
        <v>42261.500243055561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 s="6">
        <v>800</v>
      </c>
      <c r="E348" s="6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5">
        <f>$E348/$D348</f>
        <v>1.7</v>
      </c>
      <c r="P348" s="6">
        <f>ROUND(E348/L348,2)</f>
        <v>64.760000000000005</v>
      </c>
      <c r="Q348" t="str">
        <f>LEFT($N348,FIND("/",$N348)-1)</f>
        <v>theater</v>
      </c>
      <c r="R348" t="str">
        <f>RIGHT($N348,LEN($N348)-FIND("/",$N348))</f>
        <v>plays</v>
      </c>
      <c r="S348" s="10">
        <f>((($I348/60)/60)/24)+DATE(1970,1,1)</f>
        <v>42034.959837962961</v>
      </c>
      <c r="T348" s="10">
        <f>((($J348/60)/60)/24)+DATE(1970,1,1)</f>
        <v>42019.959837962961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 s="6">
        <v>400</v>
      </c>
      <c r="E349" s="6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8275</v>
      </c>
      <c r="O349" s="5">
        <f>$E349/$D349</f>
        <v>1.6986000000000001</v>
      </c>
      <c r="P349" s="6">
        <f>ROUND(E349/L349,2)</f>
        <v>39.97</v>
      </c>
      <c r="Q349" t="str">
        <f>LEFT($N349,FIND("/",$N349)-1)</f>
        <v>music</v>
      </c>
      <c r="R349" t="str">
        <f>RIGHT($N349,LEN($N349)-FIND("/",$N349))</f>
        <v>rock</v>
      </c>
      <c r="S349" s="10">
        <f>((($I349/60)/60)/24)+DATE(1970,1,1)</f>
        <v>40393.082638888889</v>
      </c>
      <c r="T349" s="10">
        <f>((($J349/60)/60)/24)+DATE(1970,1,1)</f>
        <v>40379.23096064815</v>
      </c>
    </row>
    <row r="350" spans="1:20" ht="48" x14ac:dyDescent="0.2">
      <c r="A350">
        <v>2615</v>
      </c>
      <c r="B350" s="3" t="s">
        <v>2615</v>
      </c>
      <c r="C350" s="3" t="s">
        <v>6725</v>
      </c>
      <c r="D350" s="6">
        <v>2001</v>
      </c>
      <c r="E350" s="6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5">
        <f>$E350/$D350</f>
        <v>1.6976511744127936</v>
      </c>
      <c r="P350" s="6">
        <f>ROUND(E350/L350,2)</f>
        <v>47.18</v>
      </c>
      <c r="Q350" t="str">
        <f>LEFT($N350,FIND("/",$N350)-1)</f>
        <v>technology</v>
      </c>
      <c r="R350" t="str">
        <f>RIGHT($N350,LEN($N350)-FIND("/",$N350))</f>
        <v>space exploration</v>
      </c>
      <c r="S350" s="10">
        <f>((($I350/60)/60)/24)+DATE(1970,1,1)</f>
        <v>42490.5</v>
      </c>
      <c r="T350" s="10">
        <f>((($J350/60)/60)/24)+DATE(1970,1,1)</f>
        <v>42453.49726851852</v>
      </c>
    </row>
    <row r="351" spans="1:20" ht="48" x14ac:dyDescent="0.2">
      <c r="A351">
        <v>3521</v>
      </c>
      <c r="B351" s="3" t="s">
        <v>3520</v>
      </c>
      <c r="C351" s="3" t="s">
        <v>7631</v>
      </c>
      <c r="D351" s="6">
        <v>350</v>
      </c>
      <c r="E351" s="6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8270</v>
      </c>
      <c r="O351" s="5">
        <f>$E351/$D351</f>
        <v>1.6942857142857144</v>
      </c>
      <c r="P351" s="6">
        <f>ROUND(E351/L351,2)</f>
        <v>45.62</v>
      </c>
      <c r="Q351" t="str">
        <f>LEFT($N351,FIND("/",$N351)-1)</f>
        <v>theater</v>
      </c>
      <c r="R351" t="str">
        <f>RIGHT($N351,LEN($N351)-FIND("/",$N351))</f>
        <v>plays</v>
      </c>
      <c r="S351" s="10">
        <f>((($I351/60)/60)/24)+DATE(1970,1,1)</f>
        <v>41911.361342592594</v>
      </c>
      <c r="T351" s="10">
        <f>((($J351/60)/60)/24)+DATE(1970,1,1)</f>
        <v>41881.361342592594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 s="6">
        <v>3500</v>
      </c>
      <c r="E352" s="6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8296</v>
      </c>
      <c r="O352" s="5">
        <f>$E352/$D352</f>
        <v>1.6877142857142857</v>
      </c>
      <c r="P352" s="6">
        <f>ROUND(E352/L352,2)</f>
        <v>32.82</v>
      </c>
      <c r="Q352" t="str">
        <f>LEFT($N352,FIND("/",$N352)-1)</f>
        <v>games</v>
      </c>
      <c r="R352" t="str">
        <f>RIGHT($N352,LEN($N352)-FIND("/",$N352))</f>
        <v>tabletop games</v>
      </c>
      <c r="S352" s="10">
        <f>((($I352/60)/60)/24)+DATE(1970,1,1)</f>
        <v>41366.661631944444</v>
      </c>
      <c r="T352" s="10">
        <f>((($J352/60)/60)/24)+DATE(1970,1,1)</f>
        <v>41336.703298611108</v>
      </c>
    </row>
    <row r="353" spans="1:20" ht="32" x14ac:dyDescent="0.2">
      <c r="A353">
        <v>2058</v>
      </c>
      <c r="B353" s="3" t="s">
        <v>2059</v>
      </c>
      <c r="C353" s="3" t="s">
        <v>6168</v>
      </c>
      <c r="D353" s="6">
        <v>2560</v>
      </c>
      <c r="E353" s="6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5">
        <f>$E353/$D353</f>
        <v>1.6828125</v>
      </c>
      <c r="P353" s="6">
        <f>ROUND(E353/L353,2)</f>
        <v>10.51</v>
      </c>
      <c r="Q353" t="str">
        <f>LEFT($N353,FIND("/",$N353)-1)</f>
        <v>technology</v>
      </c>
      <c r="R353" t="str">
        <f>RIGHT($N353,LEN($N353)-FIND("/",$N353))</f>
        <v>hardware</v>
      </c>
      <c r="S353" s="10">
        <f>((($I353/60)/60)/24)+DATE(1970,1,1)</f>
        <v>42065.833333333328</v>
      </c>
      <c r="T353" s="10">
        <f>((($J353/60)/60)/24)+DATE(1970,1,1)</f>
        <v>42026.370717592596</v>
      </c>
    </row>
    <row r="354" spans="1:20" ht="32" x14ac:dyDescent="0.2">
      <c r="A354">
        <v>3028</v>
      </c>
      <c r="B354" s="3" t="s">
        <v>3028</v>
      </c>
      <c r="C354" s="3" t="s">
        <v>7138</v>
      </c>
      <c r="D354" s="6">
        <v>5000</v>
      </c>
      <c r="E354" s="6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8302</v>
      </c>
      <c r="O354" s="5">
        <f>$E354/$D354</f>
        <v>1.6801999999999999</v>
      </c>
      <c r="P354" s="6">
        <f>ROUND(E354/L354,2)</f>
        <v>84.86</v>
      </c>
      <c r="Q354" t="str">
        <f>LEFT($N354,FIND("/",$N354)-1)</f>
        <v>theater</v>
      </c>
      <c r="R354" t="str">
        <f>RIGHT($N354,LEN($N354)-FIND("/",$N354))</f>
        <v>spaces</v>
      </c>
      <c r="S354" s="10">
        <f>((($I354/60)/60)/24)+DATE(1970,1,1)</f>
        <v>42597.264178240745</v>
      </c>
      <c r="T354" s="10">
        <f>((($J354/60)/60)/24)+DATE(1970,1,1)</f>
        <v>42567.264178240745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 s="6">
        <v>5000</v>
      </c>
      <c r="E355" s="6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8297</v>
      </c>
      <c r="O355" s="5">
        <f>$E355/$D355</f>
        <v>1.6798</v>
      </c>
      <c r="P355" s="6">
        <f>ROUND(E355/L355,2)</f>
        <v>75.67</v>
      </c>
      <c r="Q355" t="str">
        <f>LEFT($N355,FIND("/",$N355)-1)</f>
        <v>food</v>
      </c>
      <c r="R355" t="str">
        <f>RIGHT($N355,LEN($N355)-FIND("/",$N355))</f>
        <v>small batch</v>
      </c>
      <c r="S355" s="10">
        <f>((($I355/60)/60)/24)+DATE(1970,1,1)</f>
        <v>42700.64434027778</v>
      </c>
      <c r="T355" s="10">
        <f>((($J355/60)/60)/24)+DATE(1970,1,1)</f>
        <v>42670.602673611109</v>
      </c>
    </row>
    <row r="356" spans="1:20" ht="32" x14ac:dyDescent="0.2">
      <c r="A356">
        <v>1957</v>
      </c>
      <c r="B356" s="3" t="s">
        <v>1958</v>
      </c>
      <c r="C356" s="3" t="s">
        <v>6067</v>
      </c>
      <c r="D356" s="6">
        <v>30000</v>
      </c>
      <c r="E356" s="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8294</v>
      </c>
      <c r="O356" s="5">
        <f>$E356/$D356</f>
        <v>1.6750470000000002</v>
      </c>
      <c r="P356" s="6">
        <f>ROUND(E356/L356,2)</f>
        <v>76.14</v>
      </c>
      <c r="Q356" t="str">
        <f>LEFT($N356,FIND("/",$N356)-1)</f>
        <v>technology</v>
      </c>
      <c r="R356" t="str">
        <f>RIGHT($N356,LEN($N356)-FIND("/",$N356))</f>
        <v>hardware</v>
      </c>
      <c r="S356" s="10">
        <f>((($I356/60)/60)/24)+DATE(1970,1,1)</f>
        <v>41209.098530092589</v>
      </c>
      <c r="T356" s="10">
        <f>((($J356/60)/60)/24)+DATE(1970,1,1)</f>
        <v>41179.098530092589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 s="6">
        <v>350</v>
      </c>
      <c r="E357" s="6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5">
        <f>$E357/$D357</f>
        <v>1.6742857142857144</v>
      </c>
      <c r="P357" s="6">
        <f>ROUND(E357/L357,2)</f>
        <v>17.239999999999998</v>
      </c>
      <c r="Q357" t="str">
        <f>LEFT($N357,FIND("/",$N357)-1)</f>
        <v>music</v>
      </c>
      <c r="R357" t="str">
        <f>RIGHT($N357,LEN($N357)-FIND("/",$N357))</f>
        <v>rock</v>
      </c>
      <c r="S357" s="10">
        <f>((($I357/60)/60)/24)+DATE(1970,1,1)</f>
        <v>42533.229166666672</v>
      </c>
      <c r="T357" s="10">
        <f>((($J357/60)/60)/24)+DATE(1970,1,1)</f>
        <v>42498.341122685189</v>
      </c>
    </row>
    <row r="358" spans="1:20" ht="48" x14ac:dyDescent="0.2">
      <c r="A358">
        <v>2055</v>
      </c>
      <c r="B358" s="3" t="s">
        <v>2056</v>
      </c>
      <c r="C358" s="3" t="s">
        <v>6165</v>
      </c>
      <c r="D358" s="6">
        <v>6000</v>
      </c>
      <c r="E358" s="6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8294</v>
      </c>
      <c r="O358" s="5">
        <f>$E358/$D358</f>
        <v>1.6741666666666666</v>
      </c>
      <c r="P358" s="6">
        <f>ROUND(E358/L358,2)</f>
        <v>99.46</v>
      </c>
      <c r="Q358" t="str">
        <f>LEFT($N358,FIND("/",$N358)-1)</f>
        <v>technology</v>
      </c>
      <c r="R358" t="str">
        <f>RIGHT($N358,LEN($N358)-FIND("/",$N358))</f>
        <v>hardware</v>
      </c>
      <c r="S358" s="10">
        <f>((($I358/60)/60)/24)+DATE(1970,1,1)</f>
        <v>41976.166666666672</v>
      </c>
      <c r="T358" s="10">
        <f>((($J358/60)/60)/24)+DATE(1970,1,1)</f>
        <v>41946.674108796295</v>
      </c>
    </row>
    <row r="359" spans="1:20" ht="48" x14ac:dyDescent="0.2">
      <c r="A359">
        <v>1829</v>
      </c>
      <c r="B359" s="3" t="s">
        <v>1830</v>
      </c>
      <c r="C359" s="3" t="s">
        <v>5939</v>
      </c>
      <c r="D359" s="6">
        <v>1500</v>
      </c>
      <c r="E359" s="6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8275</v>
      </c>
      <c r="O359" s="5">
        <f>$E359/$D359</f>
        <v>1.6668333333333334</v>
      </c>
      <c r="P359" s="6">
        <f>ROUND(E359/L359,2)</f>
        <v>75.77</v>
      </c>
      <c r="Q359" t="str">
        <f>LEFT($N359,FIND("/",$N359)-1)</f>
        <v>music</v>
      </c>
      <c r="R359" t="str">
        <f>RIGHT($N359,LEN($N359)-FIND("/",$N359))</f>
        <v>rock</v>
      </c>
      <c r="S359" s="10">
        <f>((($I359/60)/60)/24)+DATE(1970,1,1)</f>
        <v>40564.916666666664</v>
      </c>
      <c r="T359" s="10">
        <f>((($J359/60)/60)/24)+DATE(1970,1,1)</f>
        <v>40516.087627314817</v>
      </c>
    </row>
    <row r="360" spans="1:20" ht="32" x14ac:dyDescent="0.2">
      <c r="A360">
        <v>35</v>
      </c>
      <c r="B360" s="3" t="s">
        <v>37</v>
      </c>
      <c r="C360" s="3" t="s">
        <v>4146</v>
      </c>
      <c r="D360" s="6">
        <v>1000</v>
      </c>
      <c r="E360" s="6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8264</v>
      </c>
      <c r="O360" s="5">
        <f>$E360/$D360</f>
        <v>1.665</v>
      </c>
      <c r="P360" s="6">
        <f>ROUND(E360/L360,2)</f>
        <v>59.46</v>
      </c>
      <c r="Q360" t="str">
        <f>LEFT($N360,FIND("/",$N360)-1)</f>
        <v>film &amp; video</v>
      </c>
      <c r="R360" t="str">
        <f>RIGHT($N360,LEN($N360)-FIND("/",$N360))</f>
        <v>television</v>
      </c>
      <c r="S360" s="10">
        <f>((($I360/60)/60)/24)+DATE(1970,1,1)</f>
        <v>42122</v>
      </c>
      <c r="T360" s="10">
        <f>((($J360/60)/60)/24)+DATE(1970,1,1)</f>
        <v>42098.291828703703</v>
      </c>
    </row>
    <row r="361" spans="1:20" ht="48" x14ac:dyDescent="0.2">
      <c r="A361">
        <v>1264</v>
      </c>
      <c r="B361" s="3" t="s">
        <v>1265</v>
      </c>
      <c r="C361" s="3" t="s">
        <v>5374</v>
      </c>
      <c r="D361" s="6">
        <v>650</v>
      </c>
      <c r="E361" s="6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8275</v>
      </c>
      <c r="O361" s="5">
        <f>$E361/$D361</f>
        <v>1.6646153846153846</v>
      </c>
      <c r="P361" s="6">
        <f>ROUND(E361/L361,2)</f>
        <v>31.82</v>
      </c>
      <c r="Q361" t="str">
        <f>LEFT($N361,FIND("/",$N361)-1)</f>
        <v>music</v>
      </c>
      <c r="R361" t="str">
        <f>RIGHT($N361,LEN($N361)-FIND("/",$N361))</f>
        <v>rock</v>
      </c>
      <c r="S361" s="10">
        <f>((($I361/60)/60)/24)+DATE(1970,1,1)</f>
        <v>41576.662997685184</v>
      </c>
      <c r="T361" s="10">
        <f>((($J361/60)/60)/24)+DATE(1970,1,1)</f>
        <v>41547.662997685184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 s="6">
        <v>5000</v>
      </c>
      <c r="E362" s="6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8302</v>
      </c>
      <c r="O362" s="5">
        <f>$E362/$D362</f>
        <v>1.6639999999999999</v>
      </c>
      <c r="P362" s="6">
        <f>ROUND(E362/L362,2)</f>
        <v>177.02</v>
      </c>
      <c r="Q362" t="str">
        <f>LEFT($N362,FIND("/",$N362)-1)</f>
        <v>theater</v>
      </c>
      <c r="R362" t="str">
        <f>RIGHT($N362,LEN($N362)-FIND("/",$N362))</f>
        <v>spaces</v>
      </c>
      <c r="S362" s="10">
        <f>((($I362/60)/60)/24)+DATE(1970,1,1)</f>
        <v>42004.890277777777</v>
      </c>
      <c r="T362" s="10">
        <f>((($J362/60)/60)/24)+DATE(1970,1,1)</f>
        <v>41975.901180555549</v>
      </c>
    </row>
    <row r="363" spans="1:20" ht="32" x14ac:dyDescent="0.2">
      <c r="A363">
        <v>1501</v>
      </c>
      <c r="B363" s="3" t="s">
        <v>1502</v>
      </c>
      <c r="C363" s="3" t="s">
        <v>5611</v>
      </c>
      <c r="D363" s="6">
        <v>52000</v>
      </c>
      <c r="E363" s="6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5">
        <f>$E363/$D363</f>
        <v>1.6633076923076924</v>
      </c>
      <c r="P363" s="6">
        <f>ROUND(E363/L363,2)</f>
        <v>97.73</v>
      </c>
      <c r="Q363" t="str">
        <f>LEFT($N363,FIND("/",$N363)-1)</f>
        <v>photography</v>
      </c>
      <c r="R363" t="str">
        <f>RIGHT($N363,LEN($N363)-FIND("/",$N363))</f>
        <v>photobooks</v>
      </c>
      <c r="S363" s="10">
        <f>((($I363/60)/60)/24)+DATE(1970,1,1)</f>
        <v>42193.583599537036</v>
      </c>
      <c r="T363" s="10">
        <f>((($J363/60)/60)/24)+DATE(1970,1,1)</f>
        <v>42163.583599537036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 s="6">
        <v>500</v>
      </c>
      <c r="E364" s="6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8300</v>
      </c>
      <c r="O364" s="5">
        <f>$E364/$D364</f>
        <v>1.6619999999999999</v>
      </c>
      <c r="P364" s="6">
        <f>ROUND(E364/L364,2)</f>
        <v>31.96</v>
      </c>
      <c r="Q364" t="str">
        <f>LEFT($N364,FIND("/",$N364)-1)</f>
        <v>technology</v>
      </c>
      <c r="R364" t="str">
        <f>RIGHT($N364,LEN($N364)-FIND("/",$N364))</f>
        <v>space exploration</v>
      </c>
      <c r="S364" s="10">
        <f>((($I364/60)/60)/24)+DATE(1970,1,1)</f>
        <v>42655.549479166672</v>
      </c>
      <c r="T364" s="10">
        <f>((($J364/60)/60)/24)+DATE(1970,1,1)</f>
        <v>42639.549479166672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 s="6">
        <v>2500</v>
      </c>
      <c r="E365" s="6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8278</v>
      </c>
      <c r="O365" s="5">
        <f>$E365/$D365</f>
        <v>1.6608000000000001</v>
      </c>
      <c r="P365" s="6">
        <f>ROUND(E365/L365,2)</f>
        <v>46.65</v>
      </c>
      <c r="Q365" t="str">
        <f>LEFT($N365,FIND("/",$N365)-1)</f>
        <v>music</v>
      </c>
      <c r="R365" t="str">
        <f>RIGHT($N365,LEN($N365)-FIND("/",$N365))</f>
        <v>indie rock</v>
      </c>
      <c r="S365" s="10">
        <f>((($I365/60)/60)/24)+DATE(1970,1,1)</f>
        <v>40330.207638888889</v>
      </c>
      <c r="T365" s="10">
        <f>((($J365/60)/60)/24)+DATE(1970,1,1)</f>
        <v>40299.239953703705</v>
      </c>
    </row>
    <row r="366" spans="1:20" ht="48" x14ac:dyDescent="0.2">
      <c r="A366">
        <v>1760</v>
      </c>
      <c r="B366" s="3" t="s">
        <v>1761</v>
      </c>
      <c r="C366" s="3" t="s">
        <v>5870</v>
      </c>
      <c r="D366" s="6">
        <v>5000</v>
      </c>
      <c r="E366" s="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8284</v>
      </c>
      <c r="O366" s="5">
        <f>$E366/$D366</f>
        <v>1.6544000000000001</v>
      </c>
      <c r="P366" s="6">
        <f>ROUND(E366/L366,2)</f>
        <v>81.099999999999994</v>
      </c>
      <c r="Q366" t="str">
        <f>LEFT($N366,FIND("/",$N366)-1)</f>
        <v>photography</v>
      </c>
      <c r="R366" t="str">
        <f>RIGHT($N366,LEN($N366)-FIND("/",$N366))</f>
        <v>photobooks</v>
      </c>
      <c r="S366" s="10">
        <f>((($I366/60)/60)/24)+DATE(1970,1,1)</f>
        <v>42425.67260416667</v>
      </c>
      <c r="T366" s="10">
        <f>((($J366/60)/60)/24)+DATE(1970,1,1)</f>
        <v>42405.67260416667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 s="6">
        <v>30000</v>
      </c>
      <c r="E367" s="6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8264</v>
      </c>
      <c r="O367" s="5">
        <f>$E367/$D367</f>
        <v>1.6529333333333334</v>
      </c>
      <c r="P367" s="6">
        <f>ROUND(E367/L367,2)</f>
        <v>59.96</v>
      </c>
      <c r="Q367" t="str">
        <f>LEFT($N367,FIND("/",$N367)-1)</f>
        <v>film &amp; video</v>
      </c>
      <c r="R367" t="str">
        <f>RIGHT($N367,LEN($N367)-FIND("/",$N367))</f>
        <v>television</v>
      </c>
      <c r="S367" s="10">
        <f>((($I367/60)/60)/24)+DATE(1970,1,1)</f>
        <v>41836.125</v>
      </c>
      <c r="T367" s="10">
        <f>((($J367/60)/60)/24)+DATE(1970,1,1)</f>
        <v>41791.713252314818</v>
      </c>
    </row>
    <row r="368" spans="1:20" ht="48" x14ac:dyDescent="0.2">
      <c r="A368">
        <v>3265</v>
      </c>
      <c r="B368" s="3" t="s">
        <v>3265</v>
      </c>
      <c r="C368" s="3" t="s">
        <v>7375</v>
      </c>
      <c r="D368" s="6">
        <v>2700</v>
      </c>
      <c r="E368" s="6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8270</v>
      </c>
      <c r="O368" s="5">
        <f>$E368/$D368</f>
        <v>1.64</v>
      </c>
      <c r="P368" s="6">
        <f>ROUND(E368/L368,2)</f>
        <v>70.290000000000006</v>
      </c>
      <c r="Q368" t="str">
        <f>LEFT($N368,FIND("/",$N368)-1)</f>
        <v>theater</v>
      </c>
      <c r="R368" t="str">
        <f>RIGHT($N368,LEN($N368)-FIND("/",$N368))</f>
        <v>plays</v>
      </c>
      <c r="S368" s="10">
        <f>((($I368/60)/60)/24)+DATE(1970,1,1)</f>
        <v>42341.708333333328</v>
      </c>
      <c r="T368" s="10">
        <f>((($J368/60)/60)/24)+DATE(1970,1,1)</f>
        <v>42311.711979166663</v>
      </c>
    </row>
    <row r="369" spans="1:20" ht="48" x14ac:dyDescent="0.2">
      <c r="A369">
        <v>2639</v>
      </c>
      <c r="B369" s="3" t="s">
        <v>2639</v>
      </c>
      <c r="C369" s="3" t="s">
        <v>6749</v>
      </c>
      <c r="D369" s="6">
        <v>300</v>
      </c>
      <c r="E369" s="6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8300</v>
      </c>
      <c r="O369" s="5">
        <f>$E369/$D369</f>
        <v>1.64</v>
      </c>
      <c r="P369" s="6">
        <f>ROUND(E369/L369,2)</f>
        <v>10.039999999999999</v>
      </c>
      <c r="Q369" t="str">
        <f>LEFT($N369,FIND("/",$N369)-1)</f>
        <v>technology</v>
      </c>
      <c r="R369" t="str">
        <f>RIGHT($N369,LEN($N369)-FIND("/",$N369))</f>
        <v>space exploration</v>
      </c>
      <c r="S369" s="10">
        <f>((($I369/60)/60)/24)+DATE(1970,1,1)</f>
        <v>42054.86513888889</v>
      </c>
      <c r="T369" s="10">
        <f>((($J369/60)/60)/24)+DATE(1970,1,1)</f>
        <v>42024.86513888889</v>
      </c>
    </row>
    <row r="370" spans="1:20" ht="16" x14ac:dyDescent="0.2">
      <c r="A370">
        <v>1464</v>
      </c>
      <c r="B370" s="3" t="s">
        <v>1465</v>
      </c>
      <c r="C370" s="3" t="s">
        <v>5574</v>
      </c>
      <c r="D370" s="6">
        <v>5000</v>
      </c>
      <c r="E370" s="6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8287</v>
      </c>
      <c r="O370" s="5">
        <f>$E370/$D370</f>
        <v>1.6319999999999999</v>
      </c>
      <c r="P370" s="6">
        <f>ROUND(E370/L370,2)</f>
        <v>34.869999999999997</v>
      </c>
      <c r="Q370" t="str">
        <f>LEFT($N370,FIND("/",$N370)-1)</f>
        <v>publishing</v>
      </c>
      <c r="R370" t="str">
        <f>RIGHT($N370,LEN($N370)-FIND("/",$N370))</f>
        <v>radio &amp; podcasts</v>
      </c>
      <c r="S370" s="10">
        <f>((($I370/60)/60)/24)+DATE(1970,1,1)</f>
        <v>41321.661550925928</v>
      </c>
      <c r="T370" s="10">
        <f>((($J370/60)/60)/24)+DATE(1970,1,1)</f>
        <v>41291.661550925928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 s="6">
        <v>750</v>
      </c>
      <c r="E371" s="6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8270</v>
      </c>
      <c r="O371" s="5">
        <f>$E371/$D371</f>
        <v>1.6266666666666667</v>
      </c>
      <c r="P371" s="6">
        <f>ROUND(E371/L371,2)</f>
        <v>58.1</v>
      </c>
      <c r="Q371" t="str">
        <f>LEFT($N371,FIND("/",$N371)-1)</f>
        <v>theater</v>
      </c>
      <c r="R371" t="str">
        <f>RIGHT($N371,LEN($N371)-FIND("/",$N371))</f>
        <v>plays</v>
      </c>
      <c r="S371" s="10">
        <f>((($I371/60)/60)/24)+DATE(1970,1,1)</f>
        <v>40666.165972222225</v>
      </c>
      <c r="T371" s="10">
        <f>((($J371/60)/60)/24)+DATE(1970,1,1)</f>
        <v>40644.159259259257</v>
      </c>
    </row>
    <row r="372" spans="1:20" ht="48" x14ac:dyDescent="0.2">
      <c r="A372">
        <v>2222</v>
      </c>
      <c r="B372" s="3" t="s">
        <v>2223</v>
      </c>
      <c r="C372" s="3" t="s">
        <v>6332</v>
      </c>
      <c r="D372" s="6">
        <v>500</v>
      </c>
      <c r="E372" s="6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8296</v>
      </c>
      <c r="O372" s="5">
        <f>$E372/$D372</f>
        <v>1.6259999999999999</v>
      </c>
      <c r="P372" s="6">
        <f>ROUND(E372/L372,2)</f>
        <v>27.1</v>
      </c>
      <c r="Q372" t="str">
        <f>LEFT($N372,FIND("/",$N372)-1)</f>
        <v>games</v>
      </c>
      <c r="R372" t="str">
        <f>RIGHT($N372,LEN($N372)-FIND("/",$N372))</f>
        <v>tabletop games</v>
      </c>
      <c r="S372" s="10">
        <f>((($I372/60)/60)/24)+DATE(1970,1,1)</f>
        <v>40936.787581018521</v>
      </c>
      <c r="T372" s="10">
        <f>((($J372/60)/60)/24)+DATE(1970,1,1)</f>
        <v>40906.787581018521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 s="6">
        <v>1000</v>
      </c>
      <c r="E373" s="6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5">
        <f>$E373/$D373</f>
        <v>1.625</v>
      </c>
      <c r="P373" s="6">
        <f>ROUND(E373/L373,2)</f>
        <v>95.59</v>
      </c>
      <c r="Q373" t="str">
        <f>LEFT($N373,FIND("/",$N373)-1)</f>
        <v>theater</v>
      </c>
      <c r="R373" t="str">
        <f>RIGHT($N373,LEN($N373)-FIND("/",$N373))</f>
        <v>plays</v>
      </c>
      <c r="S373" s="10">
        <f>((($I373/60)/60)/24)+DATE(1970,1,1)</f>
        <v>42127.952083333337</v>
      </c>
      <c r="T373" s="10">
        <f>((($J373/60)/60)/24)+DATE(1970,1,1)</f>
        <v>42097.786493055552</v>
      </c>
    </row>
    <row r="374" spans="1:20" ht="48" x14ac:dyDescent="0.2">
      <c r="A374">
        <v>3610</v>
      </c>
      <c r="B374" s="3" t="s">
        <v>3609</v>
      </c>
      <c r="C374" s="3" t="s">
        <v>7720</v>
      </c>
      <c r="D374" s="6">
        <v>1000</v>
      </c>
      <c r="E374" s="6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5">
        <f>$E374/$D374</f>
        <v>1.623</v>
      </c>
      <c r="P374" s="6">
        <f>ROUND(E374/L374,2)</f>
        <v>52.35</v>
      </c>
      <c r="Q374" t="str">
        <f>LEFT($N374,FIND("/",$N374)-1)</f>
        <v>theater</v>
      </c>
      <c r="R374" t="str">
        <f>RIGHT($N374,LEN($N374)-FIND("/",$N374))</f>
        <v>plays</v>
      </c>
      <c r="S374" s="10">
        <f>((($I374/60)/60)/24)+DATE(1970,1,1)</f>
        <v>42233.432129629626</v>
      </c>
      <c r="T374" s="10">
        <f>((($J374/60)/60)/24)+DATE(1970,1,1)</f>
        <v>42203.432129629626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 s="6">
        <v>15000</v>
      </c>
      <c r="E375" s="6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8275</v>
      </c>
      <c r="O375" s="5">
        <f>$E375/$D375</f>
        <v>1.6214066666666667</v>
      </c>
      <c r="P375" s="6">
        <f>ROUND(E375/L375,2)</f>
        <v>62.52</v>
      </c>
      <c r="Q375" t="str">
        <f>LEFT($N375,FIND("/",$N375)-1)</f>
        <v>music</v>
      </c>
      <c r="R375" t="str">
        <f>RIGHT($N375,LEN($N375)-FIND("/",$N375))</f>
        <v>rock</v>
      </c>
      <c r="S375" s="10">
        <f>((($I375/60)/60)/24)+DATE(1970,1,1)</f>
        <v>41493.867905092593</v>
      </c>
      <c r="T375" s="10">
        <f>((($J375/60)/60)/24)+DATE(1970,1,1)</f>
        <v>41458.867905092593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 s="6">
        <v>15000</v>
      </c>
      <c r="E376" s="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8284</v>
      </c>
      <c r="O376" s="5">
        <f>$E376/$D376</f>
        <v>1.6197999999999999</v>
      </c>
      <c r="P376" s="6">
        <f>ROUND(E376/L376,2)</f>
        <v>39.51</v>
      </c>
      <c r="Q376" t="str">
        <f>LEFT($N376,FIND("/",$N376)-1)</f>
        <v>photography</v>
      </c>
      <c r="R376" t="str">
        <f>RIGHT($N376,LEN($N376)-FIND("/",$N376))</f>
        <v>photobooks</v>
      </c>
      <c r="S376" s="10">
        <f>((($I376/60)/60)/24)+DATE(1970,1,1)</f>
        <v>41979.25</v>
      </c>
      <c r="T376" s="10">
        <f>((($J376/60)/60)/24)+DATE(1970,1,1)</f>
        <v>41948.56658564815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 s="6">
        <v>100000</v>
      </c>
      <c r="E377" s="6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8294</v>
      </c>
      <c r="O377" s="5">
        <f>$E377/$D377</f>
        <v>1.61459</v>
      </c>
      <c r="P377" s="6">
        <f>ROUND(E377/L377,2)</f>
        <v>457.39</v>
      </c>
      <c r="Q377" t="str">
        <f>LEFT($N377,FIND("/",$N377)-1)</f>
        <v>technology</v>
      </c>
      <c r="R377" t="str">
        <f>RIGHT($N377,LEN($N377)-FIND("/",$N377))</f>
        <v>hardware</v>
      </c>
      <c r="S377" s="10">
        <f>((($I377/60)/60)/24)+DATE(1970,1,1)</f>
        <v>42166.420752314814</v>
      </c>
      <c r="T377" s="10">
        <f>((($J377/60)/60)/24)+DATE(1970,1,1)</f>
        <v>42136.420752314814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 s="6">
        <v>1000</v>
      </c>
      <c r="E378" s="6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8275</v>
      </c>
      <c r="O378" s="5">
        <f>$E378/$D378</f>
        <v>1.6140000000000001</v>
      </c>
      <c r="P378" s="6">
        <f>ROUND(E378/L378,2)</f>
        <v>76.86</v>
      </c>
      <c r="Q378" t="str">
        <f>LEFT($N378,FIND("/",$N378)-1)</f>
        <v>music</v>
      </c>
      <c r="R378" t="str">
        <f>RIGHT($N378,LEN($N378)-FIND("/",$N378))</f>
        <v>rock</v>
      </c>
      <c r="S378" s="10">
        <f>((($I378/60)/60)/24)+DATE(1970,1,1)</f>
        <v>42105.171203703707</v>
      </c>
      <c r="T378" s="10">
        <f>((($J378/60)/60)/24)+DATE(1970,1,1)</f>
        <v>42075.171203703707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 s="6">
        <v>1000</v>
      </c>
      <c r="E379" s="6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8270</v>
      </c>
      <c r="O379" s="5">
        <f>$E379/$D379</f>
        <v>1.61</v>
      </c>
      <c r="P379" s="6">
        <f>ROUND(E379/L379,2)</f>
        <v>57.5</v>
      </c>
      <c r="Q379" t="str">
        <f>LEFT($N379,FIND("/",$N379)-1)</f>
        <v>theater</v>
      </c>
      <c r="R379" t="str">
        <f>RIGHT($N379,LEN($N379)-FIND("/",$N379))</f>
        <v>plays</v>
      </c>
      <c r="S379" s="10">
        <f>((($I379/60)/60)/24)+DATE(1970,1,1)</f>
        <v>42476.943831018521</v>
      </c>
      <c r="T379" s="10">
        <f>((($J379/60)/60)/24)+DATE(1970,1,1)</f>
        <v>42446.943831018521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 s="6">
        <v>2500</v>
      </c>
      <c r="E380" s="6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8291</v>
      </c>
      <c r="O380" s="5">
        <f>$E380/$D380</f>
        <v>1.6088</v>
      </c>
      <c r="P380" s="6">
        <f>ROUND(E380/L380,2)</f>
        <v>41.04</v>
      </c>
      <c r="Q380" t="str">
        <f>LEFT($N380,FIND("/",$N380)-1)</f>
        <v>music</v>
      </c>
      <c r="R380" t="str">
        <f>RIGHT($N380,LEN($N380)-FIND("/",$N380))</f>
        <v>pop</v>
      </c>
      <c r="S380" s="10">
        <f>((($I380/60)/60)/24)+DATE(1970,1,1)</f>
        <v>41361.211493055554</v>
      </c>
      <c r="T380" s="10">
        <f>((($J380/60)/60)/24)+DATE(1970,1,1)</f>
        <v>41331.253159722226</v>
      </c>
    </row>
    <row r="381" spans="1:20" ht="48" x14ac:dyDescent="0.2">
      <c r="A381">
        <v>1188</v>
      </c>
      <c r="B381" s="3" t="s">
        <v>1189</v>
      </c>
      <c r="C381" s="3" t="s">
        <v>5298</v>
      </c>
      <c r="D381" s="6">
        <v>2000</v>
      </c>
      <c r="E381" s="6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5">
        <f>$E381/$D381</f>
        <v>1.6054999999999999</v>
      </c>
      <c r="P381" s="6">
        <f>ROUND(E381/L381,2)</f>
        <v>37.78</v>
      </c>
      <c r="Q381" t="str">
        <f>LEFT($N381,FIND("/",$N381)-1)</f>
        <v>photography</v>
      </c>
      <c r="R381" t="str">
        <f>RIGHT($N381,LEN($N381)-FIND("/",$N381))</f>
        <v>photobooks</v>
      </c>
      <c r="S381" s="10">
        <f>((($I381/60)/60)/24)+DATE(1970,1,1)</f>
        <v>42732.700694444444</v>
      </c>
      <c r="T381" s="10">
        <f>((($J381/60)/60)/24)+DATE(1970,1,1)</f>
        <v>42711.700694444444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 s="6">
        <v>35000</v>
      </c>
      <c r="E382" s="6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8270</v>
      </c>
      <c r="O382" s="5">
        <f>$E382/$D382</f>
        <v>1.6022808571428573</v>
      </c>
      <c r="P382" s="6">
        <f>ROUND(E382/L382,2)</f>
        <v>60.3</v>
      </c>
      <c r="Q382" t="str">
        <f>LEFT($N382,FIND("/",$N382)-1)</f>
        <v>theater</v>
      </c>
      <c r="R382" t="str">
        <f>RIGHT($N382,LEN($N382)-FIND("/",$N382))</f>
        <v>plays</v>
      </c>
      <c r="S382" s="10">
        <f>((($I382/60)/60)/24)+DATE(1970,1,1)</f>
        <v>41969.332638888889</v>
      </c>
      <c r="T382" s="10">
        <f>((($J382/60)/60)/24)+DATE(1970,1,1)</f>
        <v>41940.69158564815</v>
      </c>
    </row>
    <row r="383" spans="1:20" ht="48" x14ac:dyDescent="0.2">
      <c r="A383">
        <v>732</v>
      </c>
      <c r="B383" s="3" t="s">
        <v>733</v>
      </c>
      <c r="C383" s="3" t="s">
        <v>4842</v>
      </c>
      <c r="D383" s="6">
        <v>40</v>
      </c>
      <c r="E383" s="6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5">
        <f>$E383/$D383</f>
        <v>1.6</v>
      </c>
      <c r="P383" s="6">
        <f>ROUND(E383/L383,2)</f>
        <v>4.92</v>
      </c>
      <c r="Q383" t="str">
        <f>LEFT($N383,FIND("/",$N383)-1)</f>
        <v>publishing</v>
      </c>
      <c r="R383" t="str">
        <f>RIGHT($N383,LEN($N383)-FIND("/",$N383))</f>
        <v>nonfiction</v>
      </c>
      <c r="S383" s="10">
        <f>((($I383/60)/60)/24)+DATE(1970,1,1)</f>
        <v>41546.424317129626</v>
      </c>
      <c r="T383" s="10">
        <f>((($J383/60)/60)/24)+DATE(1970,1,1)</f>
        <v>41486.424317129626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 s="6">
        <v>200</v>
      </c>
      <c r="E384" s="6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5">
        <f>$E384/$D384</f>
        <v>1.6</v>
      </c>
      <c r="P384" s="6">
        <f>ROUND(E384/L384,2)</f>
        <v>40</v>
      </c>
      <c r="Q384" t="str">
        <f>LEFT($N384,FIND("/",$N384)-1)</f>
        <v>theater</v>
      </c>
      <c r="R384" t="str">
        <f>RIGHT($N384,LEN($N384)-FIND("/",$N384))</f>
        <v>plays</v>
      </c>
      <c r="S384" s="10">
        <f>((($I384/60)/60)/24)+DATE(1970,1,1)</f>
        <v>42481.94222222222</v>
      </c>
      <c r="T384" s="10">
        <f>((($J384/60)/60)/24)+DATE(1970,1,1)</f>
        <v>42460.94222222222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 s="6">
        <v>1500</v>
      </c>
      <c r="E385" s="6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8275</v>
      </c>
      <c r="O385" s="5">
        <f>$E385/$D385</f>
        <v>1.59996</v>
      </c>
      <c r="P385" s="6">
        <f>ROUND(E385/L385,2)</f>
        <v>25</v>
      </c>
      <c r="Q385" t="str">
        <f>LEFT($N385,FIND("/",$N385)-1)</f>
        <v>music</v>
      </c>
      <c r="R385" t="str">
        <f>RIGHT($N385,LEN($N385)-FIND("/",$N385))</f>
        <v>rock</v>
      </c>
      <c r="S385" s="10">
        <f>((($I385/60)/60)/24)+DATE(1970,1,1)</f>
        <v>41110.960243055553</v>
      </c>
      <c r="T385" s="10">
        <f>((($J385/60)/60)/24)+DATE(1970,1,1)</f>
        <v>41080.960243055553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 s="6">
        <v>3500</v>
      </c>
      <c r="E386" s="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8264</v>
      </c>
      <c r="O386" s="5">
        <f>$E386/$D386</f>
        <v>1.5997142857142856</v>
      </c>
      <c r="P386" s="6">
        <f>ROUND(E386/L386,2)</f>
        <v>109.78</v>
      </c>
      <c r="Q386" t="str">
        <f>LEFT($N386,FIND("/",$N386)-1)</f>
        <v>film &amp; video</v>
      </c>
      <c r="R386" t="str">
        <f>RIGHT($N386,LEN($N386)-FIND("/",$N386))</f>
        <v>television</v>
      </c>
      <c r="S386" s="10">
        <f>((($I386/60)/60)/24)+DATE(1970,1,1)</f>
        <v>42544.852083333331</v>
      </c>
      <c r="T386" s="10">
        <f>((($J386/60)/60)/24)+DATE(1970,1,1)</f>
        <v>42508.677187499998</v>
      </c>
    </row>
    <row r="387" spans="1:20" ht="48" x14ac:dyDescent="0.2">
      <c r="A387">
        <v>3483</v>
      </c>
      <c r="B387" s="3" t="s">
        <v>3482</v>
      </c>
      <c r="C387" s="3" t="s">
        <v>7593</v>
      </c>
      <c r="D387" s="6">
        <v>3350</v>
      </c>
      <c r="E387" s="6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8270</v>
      </c>
      <c r="O387" s="5">
        <f>$E387/$D387</f>
        <v>1.599402985074627</v>
      </c>
      <c r="P387" s="6">
        <f>ROUND(E387/L387,2)</f>
        <v>40.29</v>
      </c>
      <c r="Q387" t="str">
        <f>LEFT($N387,FIND("/",$N387)-1)</f>
        <v>theater</v>
      </c>
      <c r="R387" t="str">
        <f>RIGHT($N387,LEN($N387)-FIND("/",$N387))</f>
        <v>plays</v>
      </c>
      <c r="S387" s="10">
        <f>((($I387/60)/60)/24)+DATE(1970,1,1)</f>
        <v>41823.668761574074</v>
      </c>
      <c r="T387" s="10">
        <f>((($J387/60)/60)/24)+DATE(1970,1,1)</f>
        <v>41793.668761574074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 s="6">
        <v>350</v>
      </c>
      <c r="E388" s="6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5">
        <f>$E388/$D388</f>
        <v>1.5942857142857143</v>
      </c>
      <c r="P388" s="6">
        <f>ROUND(E388/L388,2)</f>
        <v>18</v>
      </c>
      <c r="Q388" t="str">
        <f>LEFT($N388,FIND("/",$N388)-1)</f>
        <v>theater</v>
      </c>
      <c r="R388" t="str">
        <f>RIGHT($N388,LEN($N388)-FIND("/",$N388))</f>
        <v>plays</v>
      </c>
      <c r="S388" s="10">
        <f>((($I388/60)/60)/24)+DATE(1970,1,1)</f>
        <v>42659.650208333333</v>
      </c>
      <c r="T388" s="10">
        <f>((($J388/60)/60)/24)+DATE(1970,1,1)</f>
        <v>42628.650208333333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 s="6">
        <v>10000</v>
      </c>
      <c r="E389" s="6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8301</v>
      </c>
      <c r="O389" s="5">
        <f>$E389/$D389</f>
        <v>1.592951</v>
      </c>
      <c r="P389" s="6">
        <f>ROUND(E389/L389,2)</f>
        <v>77.33</v>
      </c>
      <c r="Q389" t="str">
        <f>LEFT($N389,FIND("/",$N389)-1)</f>
        <v>technology</v>
      </c>
      <c r="R389" t="str">
        <f>RIGHT($N389,LEN($N389)-FIND("/",$N389))</f>
        <v>makerspaces</v>
      </c>
      <c r="S389" s="10">
        <f>((($I389/60)/60)/24)+DATE(1970,1,1)</f>
        <v>42272.875</v>
      </c>
      <c r="T389" s="10">
        <f>((($J389/60)/60)/24)+DATE(1970,1,1)</f>
        <v>42235.764340277776</v>
      </c>
    </row>
    <row r="390" spans="1:20" ht="32" x14ac:dyDescent="0.2">
      <c r="A390">
        <v>1219</v>
      </c>
      <c r="B390" s="3" t="s">
        <v>1220</v>
      </c>
      <c r="C390" s="3" t="s">
        <v>5329</v>
      </c>
      <c r="D390" s="6">
        <v>16350</v>
      </c>
      <c r="E390" s="6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8284</v>
      </c>
      <c r="O390" s="5">
        <f>$E390/$D390</f>
        <v>1.5916819571865444</v>
      </c>
      <c r="P390" s="6">
        <f>ROUND(E390/L390,2)</f>
        <v>102.86</v>
      </c>
      <c r="Q390" t="str">
        <f>LEFT($N390,FIND("/",$N390)-1)</f>
        <v>photography</v>
      </c>
      <c r="R390" t="str">
        <f>RIGHT($N390,LEN($N390)-FIND("/",$N390))</f>
        <v>photobooks</v>
      </c>
      <c r="S390" s="10">
        <f>((($I390/60)/60)/24)+DATE(1970,1,1)</f>
        <v>42663.461956018517</v>
      </c>
      <c r="T390" s="10">
        <f>((($J390/60)/60)/24)+DATE(1970,1,1)</f>
        <v>42633.461956018517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 s="6">
        <v>6000</v>
      </c>
      <c r="E391" s="6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8273</v>
      </c>
      <c r="O391" s="5">
        <f>$E391/$D391</f>
        <v>1.5833333333333333</v>
      </c>
      <c r="P391" s="6">
        <f>ROUND(E391/L391,2)</f>
        <v>68.349999999999994</v>
      </c>
      <c r="Q391" t="str">
        <f>LEFT($N391,FIND("/",$N391)-1)</f>
        <v>publishing</v>
      </c>
      <c r="R391" t="str">
        <f>RIGHT($N391,LEN($N391)-FIND("/",$N391))</f>
        <v>nonfiction</v>
      </c>
      <c r="S391" s="10">
        <f>((($I391/60)/60)/24)+DATE(1970,1,1)</f>
        <v>41862.502650462964</v>
      </c>
      <c r="T391" s="10">
        <f>((($J391/60)/60)/24)+DATE(1970,1,1)</f>
        <v>41829.502650462964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8270</v>
      </c>
      <c r="O392" s="5">
        <f>$E392/$D392</f>
        <v>1.5820000000000001</v>
      </c>
      <c r="P392" s="6">
        <f>ROUND(E392/L392,2)</f>
        <v>79.099999999999994</v>
      </c>
      <c r="Q392" t="str">
        <f>LEFT($N392,FIND("/",$N392)-1)</f>
        <v>theater</v>
      </c>
      <c r="R392" t="str">
        <f>RIGHT($N392,LEN($N392)-FIND("/",$N392))</f>
        <v>plays</v>
      </c>
      <c r="S392" s="10">
        <f>((($I392/60)/60)/24)+DATE(1970,1,1)</f>
        <v>42142.249814814815</v>
      </c>
      <c r="T392" s="10">
        <f>((($J392/60)/60)/24)+DATE(1970,1,1)</f>
        <v>42121.249814814815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 s="6">
        <v>1500</v>
      </c>
      <c r="E393" s="6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8302</v>
      </c>
      <c r="O393" s="5">
        <f>$E393/$D393</f>
        <v>1.58</v>
      </c>
      <c r="P393" s="6">
        <f>ROUND(E393/L393,2)</f>
        <v>158</v>
      </c>
      <c r="Q393" t="str">
        <f>LEFT($N393,FIND("/",$N393)-1)</f>
        <v>theater</v>
      </c>
      <c r="R393" t="str">
        <f>RIGHT($N393,LEN($N393)-FIND("/",$N393))</f>
        <v>spaces</v>
      </c>
      <c r="S393" s="10">
        <f>((($I393/60)/60)/24)+DATE(1970,1,1)</f>
        <v>42056.832395833335</v>
      </c>
      <c r="T393" s="10">
        <f>((($J393/60)/60)/24)+DATE(1970,1,1)</f>
        <v>41996.832395833335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 s="6">
        <v>2000</v>
      </c>
      <c r="E394" s="6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5">
        <f>$E394/$D394</f>
        <v>1.579</v>
      </c>
      <c r="P394" s="6">
        <f>ROUND(E394/L394,2)</f>
        <v>38.99</v>
      </c>
      <c r="Q394" t="str">
        <f>LEFT($N394,FIND("/",$N394)-1)</f>
        <v>technology</v>
      </c>
      <c r="R394" t="str">
        <f>RIGHT($N394,LEN($N394)-FIND("/",$N394))</f>
        <v>space exploration</v>
      </c>
      <c r="S394" s="10">
        <f>((($I394/60)/60)/24)+DATE(1970,1,1)</f>
        <v>42551.416666666672</v>
      </c>
      <c r="T394" s="10">
        <f>((($J394/60)/60)/24)+DATE(1970,1,1)</f>
        <v>42524.105462962965</v>
      </c>
    </row>
    <row r="395" spans="1:20" ht="48" x14ac:dyDescent="0.2">
      <c r="A395">
        <v>2227</v>
      </c>
      <c r="B395" s="3" t="s">
        <v>2228</v>
      </c>
      <c r="C395" s="3" t="s">
        <v>6337</v>
      </c>
      <c r="D395" s="6">
        <v>13000</v>
      </c>
      <c r="E395" s="6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5">
        <f>$E395/$D395</f>
        <v>1.5737692307692308</v>
      </c>
      <c r="P395" s="6">
        <f>ROUND(E395/L395,2)</f>
        <v>67.97</v>
      </c>
      <c r="Q395" t="str">
        <f>LEFT($N395,FIND("/",$N395)-1)</f>
        <v>games</v>
      </c>
      <c r="R395" t="str">
        <f>RIGHT($N395,LEN($N395)-FIND("/",$N395))</f>
        <v>tabletop games</v>
      </c>
      <c r="S395" s="10">
        <f>((($I395/60)/60)/24)+DATE(1970,1,1)</f>
        <v>41591.849016203705</v>
      </c>
      <c r="T395" s="10">
        <f>((($J395/60)/60)/24)+DATE(1970,1,1)</f>
        <v>41561.807349537034</v>
      </c>
    </row>
    <row r="396" spans="1:20" ht="48" x14ac:dyDescent="0.2">
      <c r="A396">
        <v>279</v>
      </c>
      <c r="B396" s="3" t="s">
        <v>280</v>
      </c>
      <c r="C396" s="3" t="s">
        <v>4389</v>
      </c>
      <c r="D396" s="6">
        <v>17000</v>
      </c>
      <c r="E396" s="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8268</v>
      </c>
      <c r="O396" s="5">
        <f>$E396/$D396</f>
        <v>1.5731829411764706</v>
      </c>
      <c r="P396" s="6">
        <f>ROUND(E396/L396,2)</f>
        <v>87.69</v>
      </c>
      <c r="Q396" t="str">
        <f>LEFT($N396,FIND("/",$N396)-1)</f>
        <v>film &amp; video</v>
      </c>
      <c r="R396" t="str">
        <f>RIGHT($N396,LEN($N396)-FIND("/",$N396))</f>
        <v>documentary</v>
      </c>
      <c r="S396" s="10">
        <f>((($I396/60)/60)/24)+DATE(1970,1,1)</f>
        <v>42793.084027777775</v>
      </c>
      <c r="T396" s="10">
        <f>((($J396/60)/60)/24)+DATE(1970,1,1)</f>
        <v>42759.244166666671</v>
      </c>
    </row>
    <row r="397" spans="1:20" ht="48" x14ac:dyDescent="0.2">
      <c r="A397">
        <v>1515</v>
      </c>
      <c r="B397" s="3" t="s">
        <v>1516</v>
      </c>
      <c r="C397" s="3" t="s">
        <v>5625</v>
      </c>
      <c r="D397" s="6">
        <v>300000</v>
      </c>
      <c r="E397" s="6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5">
        <f>$E397/$D397</f>
        <v>1.57189</v>
      </c>
      <c r="P397" s="6">
        <f>ROUND(E397/L397,2)</f>
        <v>849.67</v>
      </c>
      <c r="Q397" t="str">
        <f>LEFT($N397,FIND("/",$N397)-1)</f>
        <v>photography</v>
      </c>
      <c r="R397" t="str">
        <f>RIGHT($N397,LEN($N397)-FIND("/",$N397))</f>
        <v>photobooks</v>
      </c>
      <c r="S397" s="10">
        <f>((($I397/60)/60)/24)+DATE(1970,1,1)</f>
        <v>42445.211770833332</v>
      </c>
      <c r="T397" s="10">
        <f>((($J397/60)/60)/24)+DATE(1970,1,1)</f>
        <v>42415.253437499996</v>
      </c>
    </row>
    <row r="398" spans="1:20" ht="48" x14ac:dyDescent="0.2">
      <c r="A398">
        <v>2314</v>
      </c>
      <c r="B398" s="3" t="s">
        <v>2315</v>
      </c>
      <c r="C398" s="3" t="s">
        <v>6424</v>
      </c>
      <c r="D398" s="6">
        <v>1200</v>
      </c>
      <c r="E398" s="6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8278</v>
      </c>
      <c r="O398" s="5">
        <f>$E398/$D398</f>
        <v>1.5697000000000001</v>
      </c>
      <c r="P398" s="6">
        <f>ROUND(E398/L398,2)</f>
        <v>37.67</v>
      </c>
      <c r="Q398" t="str">
        <f>LEFT($N398,FIND("/",$N398)-1)</f>
        <v>music</v>
      </c>
      <c r="R398" t="str">
        <f>RIGHT($N398,LEN($N398)-FIND("/",$N398))</f>
        <v>indie rock</v>
      </c>
      <c r="S398" s="10">
        <f>((($I398/60)/60)/24)+DATE(1970,1,1)</f>
        <v>41067.551585648151</v>
      </c>
      <c r="T398" s="10">
        <f>((($J398/60)/60)/24)+DATE(1970,1,1)</f>
        <v>41037.551585648151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 s="6">
        <v>10000</v>
      </c>
      <c r="E399" s="6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8302</v>
      </c>
      <c r="O399" s="5">
        <f>$E399/$D399</f>
        <v>1.5696000000000001</v>
      </c>
      <c r="P399" s="6">
        <f>ROUND(E399/L399,2)</f>
        <v>146.69</v>
      </c>
      <c r="Q399" t="str">
        <f>LEFT($N399,FIND("/",$N399)-1)</f>
        <v>theater</v>
      </c>
      <c r="R399" t="str">
        <f>RIGHT($N399,LEN($N399)-FIND("/",$N399))</f>
        <v>spaces</v>
      </c>
      <c r="S399" s="10">
        <f>((($I399/60)/60)/24)+DATE(1970,1,1)</f>
        <v>42176.836215277777</v>
      </c>
      <c r="T399" s="10">
        <f>((($J399/60)/60)/24)+DATE(1970,1,1)</f>
        <v>42146.836215277777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 s="6">
        <v>10000</v>
      </c>
      <c r="E400" s="6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8294</v>
      </c>
      <c r="O400" s="5">
        <f>$E400/$D400</f>
        <v>1.5673440000000001</v>
      </c>
      <c r="P400" s="6">
        <f>ROUND(E400/L400,2)</f>
        <v>36.97</v>
      </c>
      <c r="Q400" t="str">
        <f>LEFT($N400,FIND("/",$N400)-1)</f>
        <v>technology</v>
      </c>
      <c r="R400" t="str">
        <f>RIGHT($N400,LEN($N400)-FIND("/",$N400))</f>
        <v>hardware</v>
      </c>
      <c r="S400" s="10">
        <f>((($I400/60)/60)/24)+DATE(1970,1,1)</f>
        <v>41913</v>
      </c>
      <c r="T400" s="10">
        <f>((($J400/60)/60)/24)+DATE(1970,1,1)</f>
        <v>41871.845601851855</v>
      </c>
    </row>
    <row r="401" spans="1:20" ht="48" x14ac:dyDescent="0.2">
      <c r="A401">
        <v>2523</v>
      </c>
      <c r="B401" s="3" t="s">
        <v>2523</v>
      </c>
      <c r="C401" s="3" t="s">
        <v>6633</v>
      </c>
      <c r="D401" s="6">
        <v>900</v>
      </c>
      <c r="E401" s="6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8299</v>
      </c>
      <c r="O401" s="5">
        <f>$E401/$D401</f>
        <v>1.5644444444444445</v>
      </c>
      <c r="P401" s="6">
        <f>ROUND(E401/L401,2)</f>
        <v>54.15</v>
      </c>
      <c r="Q401" t="str">
        <f>LEFT($N401,FIND("/",$N401)-1)</f>
        <v>music</v>
      </c>
      <c r="R401" t="str">
        <f>RIGHT($N401,LEN($N401)-FIND("/",$N401))</f>
        <v>classical music</v>
      </c>
      <c r="S401" s="10">
        <f>((($I401/60)/60)/24)+DATE(1970,1,1)</f>
        <v>41961.017268518524</v>
      </c>
      <c r="T401" s="10">
        <f>((($J401/60)/60)/24)+DATE(1970,1,1)</f>
        <v>41930.975601851853</v>
      </c>
    </row>
    <row r="402" spans="1:20" ht="48" x14ac:dyDescent="0.2">
      <c r="A402">
        <v>2543</v>
      </c>
      <c r="B402" s="3" t="s">
        <v>2543</v>
      </c>
      <c r="C402" s="3" t="s">
        <v>6653</v>
      </c>
      <c r="D402" s="6">
        <v>250</v>
      </c>
      <c r="E402" s="6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8299</v>
      </c>
      <c r="O402" s="5">
        <f>$E402/$D402</f>
        <v>1.5640000000000001</v>
      </c>
      <c r="P402" s="6">
        <f>ROUND(E402/L402,2)</f>
        <v>30.08</v>
      </c>
      <c r="Q402" t="str">
        <f>LEFT($N402,FIND("/",$N402)-1)</f>
        <v>music</v>
      </c>
      <c r="R402" t="str">
        <f>RIGHT($N402,LEN($N402)-FIND("/",$N402))</f>
        <v>classical music</v>
      </c>
      <c r="S402" s="10">
        <f>((($I402/60)/60)/24)+DATE(1970,1,1)</f>
        <v>40545.125</v>
      </c>
      <c r="T402" s="10">
        <f>((($J402/60)/60)/24)+DATE(1970,1,1)</f>
        <v>40514.107615740737</v>
      </c>
    </row>
    <row r="403" spans="1:20" ht="32" x14ac:dyDescent="0.2">
      <c r="A403">
        <v>2215</v>
      </c>
      <c r="B403" s="3" t="s">
        <v>2216</v>
      </c>
      <c r="C403" s="3" t="s">
        <v>6325</v>
      </c>
      <c r="D403" s="6">
        <v>550</v>
      </c>
      <c r="E403" s="6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8279</v>
      </c>
      <c r="O403" s="5">
        <f>$E403/$D403</f>
        <v>1.5636363636363637</v>
      </c>
      <c r="P403" s="6">
        <f>ROUND(E403/L403,2)</f>
        <v>26.06</v>
      </c>
      <c r="Q403" t="str">
        <f>LEFT($N403,FIND("/",$N403)-1)</f>
        <v>music</v>
      </c>
      <c r="R403" t="str">
        <f>RIGHT($N403,LEN($N403)-FIND("/",$N403))</f>
        <v>electronic music</v>
      </c>
      <c r="S403" s="10">
        <f>((($I403/60)/60)/24)+DATE(1970,1,1)</f>
        <v>40981.290972222225</v>
      </c>
      <c r="T403" s="10">
        <f>((($J403/60)/60)/24)+DATE(1970,1,1)</f>
        <v>40958.717268518521</v>
      </c>
    </row>
    <row r="404" spans="1:20" ht="32" x14ac:dyDescent="0.2">
      <c r="A404">
        <v>3534</v>
      </c>
      <c r="B404" s="3" t="s">
        <v>3533</v>
      </c>
      <c r="C404" s="3" t="s">
        <v>7644</v>
      </c>
      <c r="D404" s="6">
        <v>5000</v>
      </c>
      <c r="E404" s="6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8270</v>
      </c>
      <c r="O404" s="5">
        <f>$E404/$D404</f>
        <v>1.5620000000000001</v>
      </c>
      <c r="P404" s="6">
        <f>ROUND(E404/L404,2)</f>
        <v>38.28</v>
      </c>
      <c r="Q404" t="str">
        <f>LEFT($N404,FIND("/",$N404)-1)</f>
        <v>theater</v>
      </c>
      <c r="R404" t="str">
        <f>RIGHT($N404,LEN($N404)-FIND("/",$N404))</f>
        <v>plays</v>
      </c>
      <c r="S404" s="10">
        <f>((($I404/60)/60)/24)+DATE(1970,1,1)</f>
        <v>42278.6252662037</v>
      </c>
      <c r="T404" s="10">
        <f>((($J404/60)/60)/24)+DATE(1970,1,1)</f>
        <v>42243.6252662037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 s="6">
        <v>75000</v>
      </c>
      <c r="E405" s="6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8268</v>
      </c>
      <c r="O405" s="5">
        <f>$E405/$D405</f>
        <v>1.5614399999999999</v>
      </c>
      <c r="P405" s="6">
        <f>ROUND(E405/L405,2)</f>
        <v>54.75</v>
      </c>
      <c r="Q405" t="str">
        <f>LEFT($N405,FIND("/",$N405)-1)</f>
        <v>film &amp; video</v>
      </c>
      <c r="R405" t="str">
        <f>RIGHT($N405,LEN($N405)-FIND("/",$N405))</f>
        <v>documentary</v>
      </c>
      <c r="S405" s="10">
        <f>((($I405/60)/60)/24)+DATE(1970,1,1)</f>
        <v>41789.590682870366</v>
      </c>
      <c r="T405" s="10">
        <f>((($J405/60)/60)/24)+DATE(1970,1,1)</f>
        <v>41744.590682870366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 s="6">
        <v>4000</v>
      </c>
      <c r="E406" s="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8268</v>
      </c>
      <c r="O406" s="5">
        <f>$E406/$D406</f>
        <v>1.56</v>
      </c>
      <c r="P406" s="6">
        <f>ROUND(E406/L406,2)</f>
        <v>55.22</v>
      </c>
      <c r="Q406" t="str">
        <f>LEFT($N406,FIND("/",$N406)-1)</f>
        <v>film &amp; video</v>
      </c>
      <c r="R406" t="str">
        <f>RIGHT($N406,LEN($N406)-FIND("/",$N406))</f>
        <v>documentary</v>
      </c>
      <c r="S406" s="10">
        <f>((($I406/60)/60)/24)+DATE(1970,1,1)</f>
        <v>41004.290972222225</v>
      </c>
      <c r="T406" s="10">
        <f>((($J406/60)/60)/24)+DATE(1970,1,1)</f>
        <v>40969.912372685183</v>
      </c>
    </row>
    <row r="407" spans="1:20" ht="48" x14ac:dyDescent="0.2">
      <c r="A407">
        <v>1631</v>
      </c>
      <c r="B407" s="3" t="s">
        <v>1632</v>
      </c>
      <c r="C407" s="3" t="s">
        <v>5741</v>
      </c>
      <c r="D407" s="6">
        <v>10000</v>
      </c>
      <c r="E407" s="6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8275</v>
      </c>
      <c r="O407" s="5">
        <f>$E407/$D407</f>
        <v>1.5590999999999999</v>
      </c>
      <c r="P407" s="6">
        <f>ROUND(E407/L407,2)</f>
        <v>117.23</v>
      </c>
      <c r="Q407" t="str">
        <f>LEFT($N407,FIND("/",$N407)-1)</f>
        <v>music</v>
      </c>
      <c r="R407" t="str">
        <f>RIGHT($N407,LEN($N407)-FIND("/",$N407))</f>
        <v>rock</v>
      </c>
      <c r="S407" s="10">
        <f>((($I407/60)/60)/24)+DATE(1970,1,1)</f>
        <v>41194.859502314815</v>
      </c>
      <c r="T407" s="10">
        <f>((($J407/60)/60)/24)+DATE(1970,1,1)</f>
        <v>41164.859502314815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 s="6">
        <v>800</v>
      </c>
      <c r="E408" s="6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8270</v>
      </c>
      <c r="O408" s="5">
        <f>$E408/$D408</f>
        <v>1.5575000000000001</v>
      </c>
      <c r="P408" s="6">
        <f>ROUND(E408/L408,2)</f>
        <v>51.92</v>
      </c>
      <c r="Q408" t="str">
        <f>LEFT($N408,FIND("/",$N408)-1)</f>
        <v>theater</v>
      </c>
      <c r="R408" t="str">
        <f>RIGHT($N408,LEN($N408)-FIND("/",$N408))</f>
        <v>plays</v>
      </c>
      <c r="S408" s="10">
        <f>((($I408/60)/60)/24)+DATE(1970,1,1)</f>
        <v>42390.887835648144</v>
      </c>
      <c r="T408" s="10">
        <f>((($J408/60)/60)/24)+DATE(1970,1,1)</f>
        <v>42360.887835648144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 s="6">
        <v>350</v>
      </c>
      <c r="E409" s="6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8275</v>
      </c>
      <c r="O409" s="5">
        <f>$E409/$D409</f>
        <v>1.5571428571428572</v>
      </c>
      <c r="P409" s="6">
        <f>ROUND(E409/L409,2)</f>
        <v>28.68</v>
      </c>
      <c r="Q409" t="str">
        <f>LEFT($N409,FIND("/",$N409)-1)</f>
        <v>music</v>
      </c>
      <c r="R409" t="str">
        <f>RIGHT($N409,LEN($N409)-FIND("/",$N409))</f>
        <v>rock</v>
      </c>
      <c r="S409" s="10">
        <f>((($I409/60)/60)/24)+DATE(1970,1,1)</f>
        <v>41128.709027777775</v>
      </c>
      <c r="T409" s="10">
        <f>((($J409/60)/60)/24)+DATE(1970,1,1)</f>
        <v>41120.882881944446</v>
      </c>
    </row>
    <row r="410" spans="1:20" ht="48" x14ac:dyDescent="0.2">
      <c r="A410">
        <v>2553</v>
      </c>
      <c r="B410" s="3" t="s">
        <v>2553</v>
      </c>
      <c r="C410" s="3" t="s">
        <v>6663</v>
      </c>
      <c r="D410" s="6">
        <v>1500</v>
      </c>
      <c r="E410" s="6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8299</v>
      </c>
      <c r="O410" s="5">
        <f>$E410/$D410</f>
        <v>1.5553333333333332</v>
      </c>
      <c r="P410" s="6">
        <f>ROUND(E410/L410,2)</f>
        <v>38.880000000000003</v>
      </c>
      <c r="Q410" t="str">
        <f>LEFT($N410,FIND("/",$N410)-1)</f>
        <v>music</v>
      </c>
      <c r="R410" t="str">
        <f>RIGHT($N410,LEN($N410)-FIND("/",$N410))</f>
        <v>classical music</v>
      </c>
      <c r="S410" s="10">
        <f>((($I410/60)/60)/24)+DATE(1970,1,1)</f>
        <v>41173.199155092596</v>
      </c>
      <c r="T410" s="10">
        <f>((($J410/60)/60)/24)+DATE(1970,1,1)</f>
        <v>41113.199155092596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 s="6">
        <v>3500</v>
      </c>
      <c r="E411" s="6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8273</v>
      </c>
      <c r="O411" s="5">
        <f>$E411/$D411</f>
        <v>1.5551428571428572</v>
      </c>
      <c r="P411" s="6">
        <f>ROUND(E411/L411,2)</f>
        <v>36.53</v>
      </c>
      <c r="Q411" t="str">
        <f>LEFT($N411,FIND("/",$N411)-1)</f>
        <v>publishing</v>
      </c>
      <c r="R411" t="str">
        <f>RIGHT($N411,LEN($N411)-FIND("/",$N411))</f>
        <v>nonfiction</v>
      </c>
      <c r="S411" s="10">
        <f>((($I411/60)/60)/24)+DATE(1970,1,1)</f>
        <v>41288.888888888891</v>
      </c>
      <c r="T411" s="10">
        <f>((($J411/60)/60)/24)+DATE(1970,1,1)</f>
        <v>41247.020243055551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 s="6">
        <v>7500</v>
      </c>
      <c r="E412" s="6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8275</v>
      </c>
      <c r="O412" s="5">
        <f>$E412/$D412</f>
        <v>1.5533333333333332</v>
      </c>
      <c r="P412" s="6">
        <f>ROUND(E412/L412,2)</f>
        <v>112.02</v>
      </c>
      <c r="Q412" t="str">
        <f>LEFT($N412,FIND("/",$N412)-1)</f>
        <v>music</v>
      </c>
      <c r="R412" t="str">
        <f>RIGHT($N412,LEN($N412)-FIND("/",$N412))</f>
        <v>rock</v>
      </c>
      <c r="S412" s="10">
        <f>((($I412/60)/60)/24)+DATE(1970,1,1)</f>
        <v>41163.699687500004</v>
      </c>
      <c r="T412" s="10">
        <f>((($J412/60)/60)/24)+DATE(1970,1,1)</f>
        <v>41135.699687500004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 s="6">
        <v>10000</v>
      </c>
      <c r="E413" s="6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8284</v>
      </c>
      <c r="O413" s="5">
        <f>$E413/$D413</f>
        <v>1.5529999999999999</v>
      </c>
      <c r="P413" s="6">
        <f>ROUND(E413/L413,2)</f>
        <v>207.07</v>
      </c>
      <c r="Q413" t="str">
        <f>LEFT($N413,FIND("/",$N413)-1)</f>
        <v>photography</v>
      </c>
      <c r="R413" t="str">
        <f>RIGHT($N413,LEN($N413)-FIND("/",$N413))</f>
        <v>photobooks</v>
      </c>
      <c r="S413" s="10">
        <f>((($I413/60)/60)/24)+DATE(1970,1,1)</f>
        <v>42453.667407407411</v>
      </c>
      <c r="T413" s="10">
        <f>((($J413/60)/60)/24)+DATE(1970,1,1)</f>
        <v>42423.709074074075</v>
      </c>
    </row>
    <row r="414" spans="1:20" ht="48" x14ac:dyDescent="0.2">
      <c r="A414">
        <v>3486</v>
      </c>
      <c r="B414" s="3" t="s">
        <v>3485</v>
      </c>
      <c r="C414" s="3" t="s">
        <v>7596</v>
      </c>
      <c r="D414" s="6">
        <v>3000</v>
      </c>
      <c r="E414" s="6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8270</v>
      </c>
      <c r="O414" s="5">
        <f>$E414/$D414</f>
        <v>1.552</v>
      </c>
      <c r="P414" s="6">
        <f>ROUND(E414/L414,2)</f>
        <v>83.14</v>
      </c>
      <c r="Q414" t="str">
        <f>LEFT($N414,FIND("/",$N414)-1)</f>
        <v>theater</v>
      </c>
      <c r="R414" t="str">
        <f>RIGHT($N414,LEN($N414)-FIND("/",$N414))</f>
        <v>plays</v>
      </c>
      <c r="S414" s="10">
        <f>((($I414/60)/60)/24)+DATE(1970,1,1)</f>
        <v>42158.290972222225</v>
      </c>
      <c r="T414" s="10">
        <f>((($J414/60)/60)/24)+DATE(1970,1,1)</f>
        <v>42126.87501157407</v>
      </c>
    </row>
    <row r="415" spans="1:20" ht="48" x14ac:dyDescent="0.2">
      <c r="A415">
        <v>26</v>
      </c>
      <c r="B415" s="3" t="s">
        <v>28</v>
      </c>
      <c r="C415" s="3" t="s">
        <v>4137</v>
      </c>
      <c r="D415" s="6">
        <v>1250</v>
      </c>
      <c r="E415" s="6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8264</v>
      </c>
      <c r="O415" s="5">
        <f>$E415/$D415</f>
        <v>1.552</v>
      </c>
      <c r="P415" s="6">
        <f>ROUND(E415/L415,2)</f>
        <v>102.11</v>
      </c>
      <c r="Q415" t="str">
        <f>LEFT($N415,FIND("/",$N415)-1)</f>
        <v>film &amp; video</v>
      </c>
      <c r="R415" t="str">
        <f>RIGHT($N415,LEN($N415)-FIND("/",$N415))</f>
        <v>television</v>
      </c>
      <c r="S415" s="10">
        <f>((($I415/60)/60)/24)+DATE(1970,1,1)</f>
        <v>41868.515555555554</v>
      </c>
      <c r="T415" s="10">
        <f>((($J415/60)/60)/24)+DATE(1970,1,1)</f>
        <v>41828.515555555554</v>
      </c>
    </row>
    <row r="416" spans="1:20" ht="48" x14ac:dyDescent="0.2">
      <c r="A416">
        <v>850</v>
      </c>
      <c r="B416" s="3" t="s">
        <v>851</v>
      </c>
      <c r="C416" s="3" t="s">
        <v>4960</v>
      </c>
      <c r="D416" s="6">
        <v>4000</v>
      </c>
      <c r="E416" s="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8276</v>
      </c>
      <c r="O416" s="5">
        <f>$E416/$D416</f>
        <v>1.55175</v>
      </c>
      <c r="P416" s="6">
        <f>ROUND(E416/L416,2)</f>
        <v>46.67</v>
      </c>
      <c r="Q416" t="str">
        <f>LEFT($N416,FIND("/",$N416)-1)</f>
        <v>music</v>
      </c>
      <c r="R416" t="str">
        <f>RIGHT($N416,LEN($N416)-FIND("/",$N416))</f>
        <v>metal</v>
      </c>
      <c r="S416" s="10">
        <f>((($I416/60)/60)/24)+DATE(1970,1,1)</f>
        <v>42485.207638888889</v>
      </c>
      <c r="T416" s="10">
        <f>((($J416/60)/60)/24)+DATE(1970,1,1)</f>
        <v>42452.827743055561</v>
      </c>
    </row>
    <row r="417" spans="1:20" ht="48" x14ac:dyDescent="0.2">
      <c r="A417">
        <v>3696</v>
      </c>
      <c r="B417" s="3" t="s">
        <v>3693</v>
      </c>
      <c r="C417" s="3" t="s">
        <v>7806</v>
      </c>
      <c r="D417" s="6">
        <v>2000</v>
      </c>
      <c r="E417" s="6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8270</v>
      </c>
      <c r="O417" s="5">
        <f>$E417/$D417</f>
        <v>1.55</v>
      </c>
      <c r="P417" s="6">
        <f>ROUND(E417/L417,2)</f>
        <v>39.74</v>
      </c>
      <c r="Q417" t="str">
        <f>LEFT($N417,FIND("/",$N417)-1)</f>
        <v>theater</v>
      </c>
      <c r="R417" t="str">
        <f>RIGHT($N417,LEN($N417)-FIND("/",$N417))</f>
        <v>plays</v>
      </c>
      <c r="S417" s="10">
        <f>((($I417/60)/60)/24)+DATE(1970,1,1)</f>
        <v>42048.617083333331</v>
      </c>
      <c r="T417" s="10">
        <f>((($J417/60)/60)/24)+DATE(1970,1,1)</f>
        <v>41988.617083333331</v>
      </c>
    </row>
    <row r="418" spans="1:20" ht="32" x14ac:dyDescent="0.2">
      <c r="A418">
        <v>1761</v>
      </c>
      <c r="B418" s="3" t="s">
        <v>1762</v>
      </c>
      <c r="C418" s="3" t="s">
        <v>5871</v>
      </c>
      <c r="D418" s="6">
        <v>100</v>
      </c>
      <c r="E418" s="6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8284</v>
      </c>
      <c r="O418" s="5">
        <f>$E418/$D418</f>
        <v>1.55</v>
      </c>
      <c r="P418" s="6">
        <f>ROUND(E418/L418,2)</f>
        <v>51.67</v>
      </c>
      <c r="Q418" t="str">
        <f>LEFT($N418,FIND("/",$N418)-1)</f>
        <v>photography</v>
      </c>
      <c r="R418" t="str">
        <f>RIGHT($N418,LEN($N418)-FIND("/",$N418))</f>
        <v>photobooks</v>
      </c>
      <c r="S418" s="10">
        <f>((($I418/60)/60)/24)+DATE(1970,1,1)</f>
        <v>42259.567824074074</v>
      </c>
      <c r="T418" s="10">
        <f>((($J418/60)/60)/24)+DATE(1970,1,1)</f>
        <v>42209.567824074074</v>
      </c>
    </row>
    <row r="419" spans="1:20" ht="48" x14ac:dyDescent="0.2">
      <c r="A419">
        <v>1274</v>
      </c>
      <c r="B419" s="3" t="s">
        <v>1275</v>
      </c>
      <c r="C419" s="3" t="s">
        <v>5384</v>
      </c>
      <c r="D419" s="6">
        <v>25000</v>
      </c>
      <c r="E419" s="6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8275</v>
      </c>
      <c r="O419" s="5">
        <f>$E419/$D419</f>
        <v>1.5497535999999998</v>
      </c>
      <c r="P419" s="6">
        <f>ROUND(E419/L419,2)</f>
        <v>82.96</v>
      </c>
      <c r="Q419" t="str">
        <f>LEFT($N419,FIND("/",$N419)-1)</f>
        <v>music</v>
      </c>
      <c r="R419" t="str">
        <f>RIGHT($N419,LEN($N419)-FIND("/",$N419))</f>
        <v>rock</v>
      </c>
      <c r="S419" s="10">
        <f>((($I419/60)/60)/24)+DATE(1970,1,1)</f>
        <v>41151.690104166664</v>
      </c>
      <c r="T419" s="10">
        <f>((($J419/60)/60)/24)+DATE(1970,1,1)</f>
        <v>41116.690104166664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 s="6">
        <v>6500</v>
      </c>
      <c r="E420" s="6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8275</v>
      </c>
      <c r="O420" s="5">
        <f>$E420/$D420</f>
        <v>1.5493846153846154</v>
      </c>
      <c r="P420" s="6">
        <f>ROUND(E420/L420,2)</f>
        <v>53.01</v>
      </c>
      <c r="Q420" t="str">
        <f>LEFT($N420,FIND("/",$N420)-1)</f>
        <v>music</v>
      </c>
      <c r="R420" t="str">
        <f>RIGHT($N420,LEN($N420)-FIND("/",$N420))</f>
        <v>rock</v>
      </c>
      <c r="S420" s="10">
        <f>((($I420/60)/60)/24)+DATE(1970,1,1)</f>
        <v>41815.083333333336</v>
      </c>
      <c r="T420" s="10">
        <f>((($J420/60)/60)/24)+DATE(1970,1,1)</f>
        <v>41786.555162037039</v>
      </c>
    </row>
    <row r="421" spans="1:20" ht="48" x14ac:dyDescent="0.2">
      <c r="A421">
        <v>62</v>
      </c>
      <c r="B421" s="3" t="s">
        <v>64</v>
      </c>
      <c r="C421" s="3" t="s">
        <v>4173</v>
      </c>
      <c r="D421" s="6">
        <v>3000</v>
      </c>
      <c r="E421" s="6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8265</v>
      </c>
      <c r="O421" s="5">
        <f>$E421/$D421</f>
        <v>1.5473333333333332</v>
      </c>
      <c r="P421" s="6">
        <f>ROUND(E421/L421,2)</f>
        <v>96.71</v>
      </c>
      <c r="Q421" t="str">
        <f>LEFT($N421,FIND("/",$N421)-1)</f>
        <v>film &amp; video</v>
      </c>
      <c r="R421" t="str">
        <f>RIGHT($N421,LEN($N421)-FIND("/",$N421))</f>
        <v>shorts</v>
      </c>
      <c r="S421" s="10">
        <f>((($I421/60)/60)/24)+DATE(1970,1,1)</f>
        <v>41336.799513888887</v>
      </c>
      <c r="T421" s="10">
        <f>((($J421/60)/60)/24)+DATE(1970,1,1)</f>
        <v>41311.799513888887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 s="6">
        <v>3000</v>
      </c>
      <c r="E422" s="6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8297</v>
      </c>
      <c r="O422" s="5">
        <f>$E422/$D422</f>
        <v>1.5469999999999999</v>
      </c>
      <c r="P422" s="6">
        <f>ROUND(E422/L422,2)</f>
        <v>69.27</v>
      </c>
      <c r="Q422" t="str">
        <f>LEFT($N422,FIND("/",$N422)-1)</f>
        <v>food</v>
      </c>
      <c r="R422" t="str">
        <f>RIGHT($N422,LEN($N422)-FIND("/",$N422))</f>
        <v>small batch</v>
      </c>
      <c r="S422" s="10">
        <f>((($I422/60)/60)/24)+DATE(1970,1,1)</f>
        <v>42768.692233796297</v>
      </c>
      <c r="T422" s="10">
        <f>((($J422/60)/60)/24)+DATE(1970,1,1)</f>
        <v>42738.692233796297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 s="6">
        <v>3500</v>
      </c>
      <c r="E423" s="6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5">
        <f>$E423/$D423</f>
        <v>1.5457142857142858</v>
      </c>
      <c r="P423" s="6">
        <f>ROUND(E423/L423,2)</f>
        <v>102.08</v>
      </c>
      <c r="Q423" t="str">
        <f>LEFT($N423,FIND("/",$N423)-1)</f>
        <v>film &amp; video</v>
      </c>
      <c r="R423" t="str">
        <f>RIGHT($N423,LEN($N423)-FIND("/",$N423))</f>
        <v>shorts</v>
      </c>
      <c r="S423" s="10">
        <f>((($I423/60)/60)/24)+DATE(1970,1,1)</f>
        <v>42155.333182870367</v>
      </c>
      <c r="T423" s="10">
        <f>((($J423/60)/60)/24)+DATE(1970,1,1)</f>
        <v>42125.333182870367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 s="6">
        <v>10000</v>
      </c>
      <c r="E424" s="6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8270</v>
      </c>
      <c r="O424" s="5">
        <f>$E424/$D424</f>
        <v>1.5443</v>
      </c>
      <c r="P424" s="6">
        <f>ROUND(E424/L424,2)</f>
        <v>106.5</v>
      </c>
      <c r="Q424" t="str">
        <f>LEFT($N424,FIND("/",$N424)-1)</f>
        <v>theater</v>
      </c>
      <c r="R424" t="str">
        <f>RIGHT($N424,LEN($N424)-FIND("/",$N424))</f>
        <v>plays</v>
      </c>
      <c r="S424" s="10">
        <f>((($I424/60)/60)/24)+DATE(1970,1,1)</f>
        <v>42314.541770833333</v>
      </c>
      <c r="T424" s="10">
        <f>((($J424/60)/60)/24)+DATE(1970,1,1)</f>
        <v>42284.500104166669</v>
      </c>
    </row>
    <row r="425" spans="1:20" ht="32" x14ac:dyDescent="0.2">
      <c r="A425">
        <v>2262</v>
      </c>
      <c r="B425" s="3" t="s">
        <v>2263</v>
      </c>
      <c r="C425" s="3" t="s">
        <v>6372</v>
      </c>
      <c r="D425" s="6">
        <v>3300</v>
      </c>
      <c r="E425" s="6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8296</v>
      </c>
      <c r="O425" s="5">
        <f>$E425/$D425</f>
        <v>1.5415151515151515</v>
      </c>
      <c r="P425" s="6">
        <f>ROUND(E425/L425,2)</f>
        <v>28.1</v>
      </c>
      <c r="Q425" t="str">
        <f>LEFT($N425,FIND("/",$N425)-1)</f>
        <v>games</v>
      </c>
      <c r="R425" t="str">
        <f>RIGHT($N425,LEN($N425)-FIND("/",$N425))</f>
        <v>tabletop games</v>
      </c>
      <c r="S425" s="10">
        <f>((($I425/60)/60)/24)+DATE(1970,1,1)</f>
        <v>41961</v>
      </c>
      <c r="T425" s="10">
        <f>((($J425/60)/60)/24)+DATE(1970,1,1)</f>
        <v>41926.585162037038</v>
      </c>
    </row>
    <row r="426" spans="1:20" ht="48" x14ac:dyDescent="0.2">
      <c r="A426">
        <v>1855</v>
      </c>
      <c r="B426" s="3" t="s">
        <v>1856</v>
      </c>
      <c r="C426" s="3" t="s">
        <v>5965</v>
      </c>
      <c r="D426" s="6">
        <v>8750</v>
      </c>
      <c r="E426" s="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5">
        <f>$E426/$D426</f>
        <v>1.5405897142857143</v>
      </c>
      <c r="P426" s="6">
        <f>ROUND(E426/L426,2)</f>
        <v>70.58</v>
      </c>
      <c r="Q426" t="str">
        <f>LEFT($N426,FIND("/",$N426)-1)</f>
        <v>music</v>
      </c>
      <c r="R426" t="str">
        <f>RIGHT($N426,LEN($N426)-FIND("/",$N426))</f>
        <v>rock</v>
      </c>
      <c r="S426" s="10">
        <f>((($I426/60)/60)/24)+DATE(1970,1,1)</f>
        <v>41645.538657407407</v>
      </c>
      <c r="T426" s="10">
        <f>((($J426/60)/60)/24)+DATE(1970,1,1)</f>
        <v>41600.538657407407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 s="6">
        <v>60000</v>
      </c>
      <c r="E427" s="6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8302</v>
      </c>
      <c r="O427" s="5">
        <f>$E427/$D427</f>
        <v>1.5390035000000002</v>
      </c>
      <c r="P427" s="6">
        <f>ROUND(E427/L427,2)</f>
        <v>84.87</v>
      </c>
      <c r="Q427" t="str">
        <f>LEFT($N427,FIND("/",$N427)-1)</f>
        <v>theater</v>
      </c>
      <c r="R427" t="str">
        <f>RIGHT($N427,LEN($N427)-FIND("/",$N427))</f>
        <v>spaces</v>
      </c>
      <c r="S427" s="10">
        <f>((($I427/60)/60)/24)+DATE(1970,1,1)</f>
        <v>41860.083333333336</v>
      </c>
      <c r="T427" s="10">
        <f>((($J427/60)/60)/24)+DATE(1970,1,1)</f>
        <v>41828.229490740741</v>
      </c>
    </row>
    <row r="428" spans="1:20" ht="48" x14ac:dyDescent="0.2">
      <c r="A428">
        <v>2279</v>
      </c>
      <c r="B428" s="3" t="s">
        <v>2280</v>
      </c>
      <c r="C428" s="3" t="s">
        <v>6389</v>
      </c>
      <c r="D428" s="6">
        <v>1000</v>
      </c>
      <c r="E428" s="6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8296</v>
      </c>
      <c r="O428" s="5">
        <f>$E428/$D428</f>
        <v>1.538</v>
      </c>
      <c r="P428" s="6">
        <f>ROUND(E428/L428,2)</f>
        <v>48.06</v>
      </c>
      <c r="Q428" t="str">
        <f>LEFT($N428,FIND("/",$N428)-1)</f>
        <v>games</v>
      </c>
      <c r="R428" t="str">
        <f>RIGHT($N428,LEN($N428)-FIND("/",$N428))</f>
        <v>tabletop games</v>
      </c>
      <c r="S428" s="10">
        <f>((($I428/60)/60)/24)+DATE(1970,1,1)</f>
        <v>42039.166666666672</v>
      </c>
      <c r="T428" s="10">
        <f>((($J428/60)/60)/24)+DATE(1970,1,1)</f>
        <v>42020.806701388887</v>
      </c>
    </row>
    <row r="429" spans="1:20" ht="48" x14ac:dyDescent="0.2">
      <c r="A429">
        <v>3712</v>
      </c>
      <c r="B429" s="3" t="s">
        <v>3709</v>
      </c>
      <c r="C429" s="3" t="s">
        <v>7822</v>
      </c>
      <c r="D429" s="6">
        <v>7500</v>
      </c>
      <c r="E429" s="6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8270</v>
      </c>
      <c r="O429" s="5">
        <f>$E429/$D429</f>
        <v>1.5373333333333334</v>
      </c>
      <c r="P429" s="6">
        <f>ROUND(E429/L429,2)</f>
        <v>110.87</v>
      </c>
      <c r="Q429" t="str">
        <f>LEFT($N429,FIND("/",$N429)-1)</f>
        <v>theater</v>
      </c>
      <c r="R429" t="str">
        <f>RIGHT($N429,LEN($N429)-FIND("/",$N429))</f>
        <v>plays</v>
      </c>
      <c r="S429" s="10">
        <f>((($I429/60)/60)/24)+DATE(1970,1,1)</f>
        <v>42155.290972222225</v>
      </c>
      <c r="T429" s="10">
        <f>((($J429/60)/60)/24)+DATE(1970,1,1)</f>
        <v>42134.172071759262</v>
      </c>
    </row>
    <row r="430" spans="1:20" ht="48" x14ac:dyDescent="0.2">
      <c r="A430">
        <v>2056</v>
      </c>
      <c r="B430" s="3" t="s">
        <v>2057</v>
      </c>
      <c r="C430" s="3" t="s">
        <v>6166</v>
      </c>
      <c r="D430" s="6">
        <v>50000</v>
      </c>
      <c r="E430" s="6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8294</v>
      </c>
      <c r="O430" s="5">
        <f>$E430/$D430</f>
        <v>1.5345200000000001</v>
      </c>
      <c r="P430" s="6">
        <f>ROUND(E430/L430,2)</f>
        <v>138.49</v>
      </c>
      <c r="Q430" t="str">
        <f>LEFT($N430,FIND("/",$N430)-1)</f>
        <v>technology</v>
      </c>
      <c r="R430" t="str">
        <f>RIGHT($N430,LEN($N430)-FIND("/",$N430))</f>
        <v>hardware</v>
      </c>
      <c r="S430" s="10">
        <f>((($I430/60)/60)/24)+DATE(1970,1,1)</f>
        <v>41381.76090277778</v>
      </c>
      <c r="T430" s="10">
        <f>((($J430/60)/60)/24)+DATE(1970,1,1)</f>
        <v>41351.76090277778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 s="6">
        <v>1000</v>
      </c>
      <c r="E431" s="6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8270</v>
      </c>
      <c r="O431" s="5">
        <f>$E431/$D431</f>
        <v>1.534</v>
      </c>
      <c r="P431" s="6">
        <f>ROUND(E431/L431,2)</f>
        <v>109.57</v>
      </c>
      <c r="Q431" t="str">
        <f>LEFT($N431,FIND("/",$N431)-1)</f>
        <v>theater</v>
      </c>
      <c r="R431" t="str">
        <f>RIGHT($N431,LEN($N431)-FIND("/",$N431))</f>
        <v>plays</v>
      </c>
      <c r="S431" s="10">
        <f>((($I431/60)/60)/24)+DATE(1970,1,1)</f>
        <v>42534.708333333328</v>
      </c>
      <c r="T431" s="10">
        <f>((($J431/60)/60)/24)+DATE(1970,1,1)</f>
        <v>42513.110787037032</v>
      </c>
    </row>
    <row r="432" spans="1:20" ht="48" x14ac:dyDescent="0.2">
      <c r="A432">
        <v>3536</v>
      </c>
      <c r="B432" s="3" t="s">
        <v>3535</v>
      </c>
      <c r="C432" s="3" t="s">
        <v>7646</v>
      </c>
      <c r="D432" s="6">
        <v>150</v>
      </c>
      <c r="E432" s="6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8270</v>
      </c>
      <c r="O432" s="5">
        <f>$E432/$D432</f>
        <v>1.5333333333333334</v>
      </c>
      <c r="P432" s="6">
        <f>ROUND(E432/L432,2)</f>
        <v>13.53</v>
      </c>
      <c r="Q432" t="str">
        <f>LEFT($N432,FIND("/",$N432)-1)</f>
        <v>theater</v>
      </c>
      <c r="R432" t="str">
        <f>RIGHT($N432,LEN($N432)-FIND("/",$N432))</f>
        <v>plays</v>
      </c>
      <c r="S432" s="10">
        <f>((($I432/60)/60)/24)+DATE(1970,1,1)</f>
        <v>42358.499305555553</v>
      </c>
      <c r="T432" s="10">
        <f>((($J432/60)/60)/24)+DATE(1970,1,1)</f>
        <v>42328.727141203708</v>
      </c>
    </row>
    <row r="433" spans="1:20" ht="48" x14ac:dyDescent="0.2">
      <c r="A433">
        <v>76</v>
      </c>
      <c r="B433" s="3" t="s">
        <v>78</v>
      </c>
      <c r="C433" s="3" t="s">
        <v>4187</v>
      </c>
      <c r="D433" s="6">
        <v>300</v>
      </c>
      <c r="E433" s="6">
        <v>460</v>
      </c>
      <c r="F433" t="s">
        <v>8219</v>
      </c>
      <c r="G433" t="s">
        <v>8224</v>
      </c>
      <c r="H433" t="s">
        <v>8246</v>
      </c>
      <c r="I433">
        <v>1325007358</v>
      </c>
      <c r="J433">
        <v>1319819758</v>
      </c>
      <c r="K433" t="b">
        <v>0</v>
      </c>
      <c r="L433">
        <v>15</v>
      </c>
      <c r="M433" t="b">
        <v>1</v>
      </c>
      <c r="N433" t="s">
        <v>8265</v>
      </c>
      <c r="O433" s="5">
        <f>$E433/$D433</f>
        <v>1.5333333333333334</v>
      </c>
      <c r="P433" s="6">
        <f>ROUND(E433/L433,2)</f>
        <v>30.67</v>
      </c>
      <c r="Q433" t="str">
        <f>LEFT($N433,FIND("/",$N433)-1)</f>
        <v>film &amp; video</v>
      </c>
      <c r="R433" t="str">
        <f>RIGHT($N433,LEN($N433)-FIND("/",$N433))</f>
        <v>shorts</v>
      </c>
      <c r="S433" s="10">
        <f>((($I433/60)/60)/24)+DATE(1970,1,1)</f>
        <v>40904.733310185184</v>
      </c>
      <c r="T433" s="10">
        <f>((($J433/60)/60)/24)+DATE(1970,1,1)</f>
        <v>40844.691643518519</v>
      </c>
    </row>
    <row r="434" spans="1:20" ht="48" x14ac:dyDescent="0.2">
      <c r="A434">
        <v>3609</v>
      </c>
      <c r="B434" s="3" t="s">
        <v>3608</v>
      </c>
      <c r="C434" s="3" t="s">
        <v>7719</v>
      </c>
      <c r="D434" s="6">
        <v>1960</v>
      </c>
      <c r="E434" s="6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5">
        <f>$E434/$D434</f>
        <v>1.5331632653061225</v>
      </c>
      <c r="P434" s="6">
        <f>ROUND(E434/L434,2)</f>
        <v>143.1</v>
      </c>
      <c r="Q434" t="str">
        <f>LEFT($N434,FIND("/",$N434)-1)</f>
        <v>theater</v>
      </c>
      <c r="R434" t="str">
        <f>RIGHT($N434,LEN($N434)-FIND("/",$N434))</f>
        <v>plays</v>
      </c>
      <c r="S434" s="10">
        <f>((($I434/60)/60)/24)+DATE(1970,1,1)</f>
        <v>42459.950057870374</v>
      </c>
      <c r="T434" s="10">
        <f>((($J434/60)/60)/24)+DATE(1970,1,1)</f>
        <v>42429.991724537031</v>
      </c>
    </row>
    <row r="435" spans="1:20" ht="32" x14ac:dyDescent="0.2">
      <c r="A435">
        <v>2235</v>
      </c>
      <c r="B435" s="3" t="s">
        <v>2236</v>
      </c>
      <c r="C435" s="3" t="s">
        <v>6345</v>
      </c>
      <c r="D435" s="6">
        <v>13000</v>
      </c>
      <c r="E435" s="6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5">
        <f>$E435/$D435</f>
        <v>1.5331538461538461</v>
      </c>
      <c r="P435" s="6">
        <f>ROUND(E435/L435,2)</f>
        <v>135.59</v>
      </c>
      <c r="Q435" t="str">
        <f>LEFT($N435,FIND("/",$N435)-1)</f>
        <v>games</v>
      </c>
      <c r="R435" t="str">
        <f>RIGHT($N435,LEN($N435)-FIND("/",$N435))</f>
        <v>tabletop games</v>
      </c>
      <c r="S435" s="10">
        <f>((($I435/60)/60)/24)+DATE(1970,1,1)</f>
        <v>42091.980451388896</v>
      </c>
      <c r="T435" s="10">
        <f>((($J435/60)/60)/24)+DATE(1970,1,1)</f>
        <v>42062.022118055553</v>
      </c>
    </row>
    <row r="436" spans="1:20" ht="48" x14ac:dyDescent="0.2">
      <c r="A436">
        <v>3452</v>
      </c>
      <c r="B436" s="3" t="s">
        <v>3451</v>
      </c>
      <c r="C436" s="3" t="s">
        <v>7562</v>
      </c>
      <c r="D436" s="6">
        <v>1000</v>
      </c>
      <c r="E436" s="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8270</v>
      </c>
      <c r="O436" s="5">
        <f>$E436/$D436</f>
        <v>1.532</v>
      </c>
      <c r="P436" s="6">
        <f>ROUND(E436/L436,2)</f>
        <v>41.41</v>
      </c>
      <c r="Q436" t="str">
        <f>LEFT($N436,FIND("/",$N436)-1)</f>
        <v>theater</v>
      </c>
      <c r="R436" t="str">
        <f>RIGHT($N436,LEN($N436)-FIND("/",$N436))</f>
        <v>plays</v>
      </c>
      <c r="S436" s="10">
        <f>((($I436/60)/60)/24)+DATE(1970,1,1)</f>
        <v>41843.165972222225</v>
      </c>
      <c r="T436" s="10">
        <f>((($J436/60)/60)/24)+DATE(1970,1,1)</f>
        <v>41820.639189814814</v>
      </c>
    </row>
    <row r="437" spans="1:20" ht="48" x14ac:dyDescent="0.2">
      <c r="A437">
        <v>2181</v>
      </c>
      <c r="B437" s="3" t="s">
        <v>2182</v>
      </c>
      <c r="C437" s="3" t="s">
        <v>6291</v>
      </c>
      <c r="D437" s="6">
        <v>2000</v>
      </c>
      <c r="E437" s="6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8296</v>
      </c>
      <c r="O437" s="5">
        <f>$E437/$D437</f>
        <v>1.5309999999999999</v>
      </c>
      <c r="P437" s="6">
        <f>ROUND(E437/L437,2)</f>
        <v>57.77</v>
      </c>
      <c r="Q437" t="str">
        <f>LEFT($N437,FIND("/",$N437)-1)</f>
        <v>games</v>
      </c>
      <c r="R437" t="str">
        <f>RIGHT($N437,LEN($N437)-FIND("/",$N437))</f>
        <v>tabletop games</v>
      </c>
      <c r="S437" s="10">
        <f>((($I437/60)/60)/24)+DATE(1970,1,1)</f>
        <v>42787.005243055552</v>
      </c>
      <c r="T437" s="10">
        <f>((($J437/60)/60)/24)+DATE(1970,1,1)</f>
        <v>42773.005243055552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 s="6">
        <v>3000</v>
      </c>
      <c r="E438" s="6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5">
        <f>$E438/$D438</f>
        <v>1.5266666666666666</v>
      </c>
      <c r="P438" s="6">
        <f>ROUND(E438/L438,2)</f>
        <v>70.459999999999994</v>
      </c>
      <c r="Q438" t="str">
        <f>LEFT($N438,FIND("/",$N438)-1)</f>
        <v>theater</v>
      </c>
      <c r="R438" t="str">
        <f>RIGHT($N438,LEN($N438)-FIND("/",$N438))</f>
        <v>plays</v>
      </c>
      <c r="S438" s="10">
        <f>((($I438/60)/60)/24)+DATE(1970,1,1)</f>
        <v>42090</v>
      </c>
      <c r="T438" s="10">
        <f>((($J438/60)/60)/24)+DATE(1970,1,1)</f>
        <v>42034.928252314814</v>
      </c>
    </row>
    <row r="439" spans="1:20" ht="48" x14ac:dyDescent="0.2">
      <c r="A439">
        <v>270</v>
      </c>
      <c r="B439" s="3" t="s">
        <v>271</v>
      </c>
      <c r="C439" s="3" t="s">
        <v>4380</v>
      </c>
      <c r="D439" s="6">
        <v>2300</v>
      </c>
      <c r="E439" s="6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8268</v>
      </c>
      <c r="O439" s="5">
        <f>$E439/$D439</f>
        <v>1.5260869565217392</v>
      </c>
      <c r="P439" s="6">
        <f>ROUND(E439/L439,2)</f>
        <v>57.54</v>
      </c>
      <c r="Q439" t="str">
        <f>LEFT($N439,FIND("/",$N439)-1)</f>
        <v>film &amp; video</v>
      </c>
      <c r="R439" t="str">
        <f>RIGHT($N439,LEN($N439)-FIND("/",$N439))</f>
        <v>documentary</v>
      </c>
      <c r="S439" s="10">
        <f>((($I439/60)/60)/24)+DATE(1970,1,1)</f>
        <v>40688.166666666664</v>
      </c>
      <c r="T439" s="10">
        <f>((($J439/60)/60)/24)+DATE(1970,1,1)</f>
        <v>40637.866550925923</v>
      </c>
    </row>
    <row r="440" spans="1:20" ht="48" x14ac:dyDescent="0.2">
      <c r="A440">
        <v>2073</v>
      </c>
      <c r="B440" s="3" t="s">
        <v>2074</v>
      </c>
      <c r="C440" s="3" t="s">
        <v>6183</v>
      </c>
      <c r="D440" s="6">
        <v>100000</v>
      </c>
      <c r="E440" s="6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8294</v>
      </c>
      <c r="O440" s="5">
        <f>$E440/$D440</f>
        <v>1.5260429999999998</v>
      </c>
      <c r="P440" s="6">
        <f>ROUND(E440/L440,2)</f>
        <v>324.69</v>
      </c>
      <c r="Q440" t="str">
        <f>LEFT($N440,FIND("/",$N440)-1)</f>
        <v>technology</v>
      </c>
      <c r="R440" t="str">
        <f>RIGHT($N440,LEN($N440)-FIND("/",$N440))</f>
        <v>hardware</v>
      </c>
      <c r="S440" s="10">
        <f>((($I440/60)/60)/24)+DATE(1970,1,1)</f>
        <v>42132.668032407411</v>
      </c>
      <c r="T440" s="10">
        <f>((($J440/60)/60)/24)+DATE(1970,1,1)</f>
        <v>42087.668032407411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 s="6">
        <v>1500</v>
      </c>
      <c r="E441" s="6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5">
        <f>$E441/$D441</f>
        <v>1.5213333333333334</v>
      </c>
      <c r="P441" s="6">
        <f>ROUND(E441/L441,2)</f>
        <v>40.75</v>
      </c>
      <c r="Q441" t="str">
        <f>LEFT($N441,FIND("/",$N441)-1)</f>
        <v>music</v>
      </c>
      <c r="R441" t="str">
        <f>RIGHT($N441,LEN($N441)-FIND("/",$N441))</f>
        <v>rock</v>
      </c>
      <c r="S441" s="10">
        <f>((($I441/60)/60)/24)+DATE(1970,1,1)</f>
        <v>41893.433495370373</v>
      </c>
      <c r="T441" s="10">
        <f>((($J441/60)/60)/24)+DATE(1970,1,1)</f>
        <v>41863.433495370373</v>
      </c>
    </row>
    <row r="442" spans="1:20" ht="48" x14ac:dyDescent="0.2">
      <c r="A442">
        <v>3450</v>
      </c>
      <c r="B442" s="3" t="s">
        <v>3449</v>
      </c>
      <c r="C442" s="3" t="s">
        <v>7560</v>
      </c>
      <c r="D442" s="6">
        <v>500</v>
      </c>
      <c r="E442" s="6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8270</v>
      </c>
      <c r="O442" s="5">
        <f>$E442/$D442</f>
        <v>1.52</v>
      </c>
      <c r="P442" s="6">
        <f>ROUND(E442/L442,2)</f>
        <v>19.489999999999998</v>
      </c>
      <c r="Q442" t="str">
        <f>LEFT($N442,FIND("/",$N442)-1)</f>
        <v>theater</v>
      </c>
      <c r="R442" t="str">
        <f>RIGHT($N442,LEN($N442)-FIND("/",$N442))</f>
        <v>plays</v>
      </c>
      <c r="S442" s="10">
        <f>((($I442/60)/60)/24)+DATE(1970,1,1)</f>
        <v>42096.662858796291</v>
      </c>
      <c r="T442" s="10">
        <f>((($J442/60)/60)/24)+DATE(1970,1,1)</f>
        <v>42036.704525462963</v>
      </c>
    </row>
    <row r="443" spans="1:20" ht="48" x14ac:dyDescent="0.2">
      <c r="A443">
        <v>2205</v>
      </c>
      <c r="B443" s="3" t="s">
        <v>2206</v>
      </c>
      <c r="C443" s="3" t="s">
        <v>6315</v>
      </c>
      <c r="D443" s="6">
        <v>750</v>
      </c>
      <c r="E443" s="6">
        <v>1140</v>
      </c>
      <c r="F443" t="s">
        <v>8219</v>
      </c>
      <c r="G443" t="s">
        <v>8224</v>
      </c>
      <c r="H443" t="s">
        <v>8246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8279</v>
      </c>
      <c r="O443" s="5">
        <f>$E443/$D443</f>
        <v>1.52</v>
      </c>
      <c r="P443" s="6">
        <f>ROUND(E443/L443,2)</f>
        <v>42.22</v>
      </c>
      <c r="Q443" t="str">
        <f>LEFT($N443,FIND("/",$N443)-1)</f>
        <v>music</v>
      </c>
      <c r="R443" t="str">
        <f>RIGHT($N443,LEN($N443)-FIND("/",$N443))</f>
        <v>electronic music</v>
      </c>
      <c r="S443" s="10">
        <f>((($I443/60)/60)/24)+DATE(1970,1,1)</f>
        <v>41061.82163194444</v>
      </c>
      <c r="T443" s="10">
        <f>((($J443/60)/60)/24)+DATE(1970,1,1)</f>
        <v>41031.82163194444</v>
      </c>
    </row>
    <row r="444" spans="1:20" ht="48" x14ac:dyDescent="0.2">
      <c r="A444">
        <v>812</v>
      </c>
      <c r="B444" s="3" t="s">
        <v>813</v>
      </c>
      <c r="C444" s="3" t="s">
        <v>4922</v>
      </c>
      <c r="D444" s="6">
        <v>600</v>
      </c>
      <c r="E444" s="6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8275</v>
      </c>
      <c r="O444" s="5">
        <f>$E444/$D444</f>
        <v>1.5183333333333333</v>
      </c>
      <c r="P444" s="6">
        <f>ROUND(E444/L444,2)</f>
        <v>27.61</v>
      </c>
      <c r="Q444" t="str">
        <f>LEFT($N444,FIND("/",$N444)-1)</f>
        <v>music</v>
      </c>
      <c r="R444" t="str">
        <f>RIGHT($N444,LEN($N444)-FIND("/",$N444))</f>
        <v>rock</v>
      </c>
      <c r="S444" s="10">
        <f>((($I444/60)/60)/24)+DATE(1970,1,1)</f>
        <v>41334.581944444442</v>
      </c>
      <c r="T444" s="10">
        <f>((($J444/60)/60)/24)+DATE(1970,1,1)</f>
        <v>41282.017962962964</v>
      </c>
    </row>
    <row r="445" spans="1:20" ht="32" x14ac:dyDescent="0.2">
      <c r="A445">
        <v>1248</v>
      </c>
      <c r="B445" s="3" t="s">
        <v>1249</v>
      </c>
      <c r="C445" s="3" t="s">
        <v>5358</v>
      </c>
      <c r="D445" s="6">
        <v>2500</v>
      </c>
      <c r="E445" s="6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8275</v>
      </c>
      <c r="O445" s="5">
        <f>$E445/$D445</f>
        <v>1.5164</v>
      </c>
      <c r="P445" s="6">
        <f>ROUND(E445/L445,2)</f>
        <v>64.25</v>
      </c>
      <c r="Q445" t="str">
        <f>LEFT($N445,FIND("/",$N445)-1)</f>
        <v>music</v>
      </c>
      <c r="R445" t="str">
        <f>RIGHT($N445,LEN($N445)-FIND("/",$N445))</f>
        <v>rock</v>
      </c>
      <c r="S445" s="10">
        <f>((($I445/60)/60)/24)+DATE(1970,1,1)</f>
        <v>41803.290972222225</v>
      </c>
      <c r="T445" s="10">
        <f>((($J445/60)/60)/24)+DATE(1970,1,1)</f>
        <v>41767.656863425924</v>
      </c>
    </row>
    <row r="446" spans="1:20" ht="32" x14ac:dyDescent="0.2">
      <c r="A446">
        <v>2209</v>
      </c>
      <c r="B446" s="3" t="s">
        <v>2210</v>
      </c>
      <c r="C446" s="3" t="s">
        <v>6319</v>
      </c>
      <c r="D446" s="6">
        <v>500</v>
      </c>
      <c r="E446" s="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5">
        <f>$E446/$D446</f>
        <v>1.508</v>
      </c>
      <c r="P446" s="6">
        <f>ROUND(E446/L446,2)</f>
        <v>50.27</v>
      </c>
      <c r="Q446" t="str">
        <f>LEFT($N446,FIND("/",$N446)-1)</f>
        <v>music</v>
      </c>
      <c r="R446" t="str">
        <f>RIGHT($N446,LEN($N446)-FIND("/",$N446))</f>
        <v>electronic music</v>
      </c>
      <c r="S446" s="10">
        <f>((($I446/60)/60)/24)+DATE(1970,1,1)</f>
        <v>41743.958333333336</v>
      </c>
      <c r="T446" s="10">
        <f>((($J446/60)/60)/24)+DATE(1970,1,1)</f>
        <v>41732.479675925926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 s="6">
        <v>2000</v>
      </c>
      <c r="E447" s="6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5">
        <f>$E447/$D447</f>
        <v>1.5075000000000001</v>
      </c>
      <c r="P447" s="6">
        <f>ROUND(E447/L447,2)</f>
        <v>100.5</v>
      </c>
      <c r="Q447" t="str">
        <f>LEFT($N447,FIND("/",$N447)-1)</f>
        <v>theater</v>
      </c>
      <c r="R447" t="str">
        <f>RIGHT($N447,LEN($N447)-FIND("/",$N447))</f>
        <v>musical</v>
      </c>
      <c r="S447" s="10">
        <f>((($I447/60)/60)/24)+DATE(1970,1,1)</f>
        <v>42584.418749999997</v>
      </c>
      <c r="T447" s="10">
        <f>((($J447/60)/60)/24)+DATE(1970,1,1)</f>
        <v>42548.63853009259</v>
      </c>
    </row>
    <row r="448" spans="1:20" ht="32" x14ac:dyDescent="0.2">
      <c r="A448">
        <v>278</v>
      </c>
      <c r="B448" s="3" t="s">
        <v>279</v>
      </c>
      <c r="C448" s="3" t="s">
        <v>4388</v>
      </c>
      <c r="D448" s="6">
        <v>27000</v>
      </c>
      <c r="E448" s="6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8268</v>
      </c>
      <c r="O448" s="5">
        <f>$E448/$D448</f>
        <v>1.5034814814814814</v>
      </c>
      <c r="P448" s="6">
        <f>ROUND(E448/L448,2)</f>
        <v>97.82</v>
      </c>
      <c r="Q448" t="str">
        <f>LEFT($N448,FIND("/",$N448)-1)</f>
        <v>film &amp; video</v>
      </c>
      <c r="R448" t="str">
        <f>RIGHT($N448,LEN($N448)-FIND("/",$N448))</f>
        <v>documentary</v>
      </c>
      <c r="S448" s="10">
        <f>((($I448/60)/60)/24)+DATE(1970,1,1)</f>
        <v>41194.040960648148</v>
      </c>
      <c r="T448" s="10">
        <f>((($J448/60)/60)/24)+DATE(1970,1,1)</f>
        <v>41164.040960648148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 s="6">
        <v>8000</v>
      </c>
      <c r="E449" s="6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5">
        <f>$E449/$D449</f>
        <v>1.5001875</v>
      </c>
      <c r="P449" s="6">
        <f>ROUND(E449/L449,2)</f>
        <v>55.82</v>
      </c>
      <c r="Q449" t="str">
        <f>LEFT($N449,FIND("/",$N449)-1)</f>
        <v>photography</v>
      </c>
      <c r="R449" t="str">
        <f>RIGHT($N449,LEN($N449)-FIND("/",$N449))</f>
        <v>photobooks</v>
      </c>
      <c r="S449" s="10">
        <f>((($I449/60)/60)/24)+DATE(1970,1,1)</f>
        <v>41836.637337962966</v>
      </c>
      <c r="T449" s="10">
        <f>((($J449/60)/60)/24)+DATE(1970,1,1)</f>
        <v>41806.637337962966</v>
      </c>
    </row>
    <row r="450" spans="1:20" ht="32" x14ac:dyDescent="0.2">
      <c r="A450">
        <v>3470</v>
      </c>
      <c r="B450" s="3" t="s">
        <v>3469</v>
      </c>
      <c r="C450" s="3" t="s">
        <v>7580</v>
      </c>
      <c r="D450" s="6">
        <v>250</v>
      </c>
      <c r="E450" s="6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8270</v>
      </c>
      <c r="O450" s="5">
        <f>$E450/$D450</f>
        <v>1.5</v>
      </c>
      <c r="P450" s="6">
        <f>ROUND(E450/L450,2)</f>
        <v>41.67</v>
      </c>
      <c r="Q450" t="str">
        <f>LEFT($N450,FIND("/",$N450)-1)</f>
        <v>theater</v>
      </c>
      <c r="R450" t="str">
        <f>RIGHT($N450,LEN($N450)-FIND("/",$N450))</f>
        <v>plays</v>
      </c>
      <c r="S450" s="10">
        <f>((($I450/60)/60)/24)+DATE(1970,1,1)</f>
        <v>42566.901388888888</v>
      </c>
      <c r="T450" s="10">
        <f>((($J450/60)/60)/24)+DATE(1970,1,1)</f>
        <v>42529.022013888884</v>
      </c>
    </row>
    <row r="451" spans="1:20" ht="48" x14ac:dyDescent="0.2">
      <c r="A451">
        <v>2794</v>
      </c>
      <c r="B451" s="3" t="s">
        <v>2794</v>
      </c>
      <c r="C451" s="3" t="s">
        <v>6904</v>
      </c>
      <c r="D451" s="6">
        <v>50</v>
      </c>
      <c r="E451" s="6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8270</v>
      </c>
      <c r="O451" s="5">
        <f>$E451/$D451</f>
        <v>1.5</v>
      </c>
      <c r="P451" s="6">
        <f>ROUND(E451/L451,2)</f>
        <v>25</v>
      </c>
      <c r="Q451" t="str">
        <f>LEFT($N451,FIND("/",$N451)-1)</f>
        <v>theater</v>
      </c>
      <c r="R451" t="str">
        <f>RIGHT($N451,LEN($N451)-FIND("/",$N451))</f>
        <v>plays</v>
      </c>
      <c r="S451" s="10">
        <f>((($I451/60)/60)/24)+DATE(1970,1,1)</f>
        <v>42432.791666666672</v>
      </c>
      <c r="T451" s="10">
        <f>((($J451/60)/60)/24)+DATE(1970,1,1)</f>
        <v>42416.691655092596</v>
      </c>
    </row>
    <row r="452" spans="1:20" ht="48" x14ac:dyDescent="0.2">
      <c r="A452">
        <v>1946</v>
      </c>
      <c r="B452" s="3" t="s">
        <v>1947</v>
      </c>
      <c r="C452" s="3" t="s">
        <v>6056</v>
      </c>
      <c r="D452" s="6">
        <v>7500</v>
      </c>
      <c r="E452" s="6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8294</v>
      </c>
      <c r="O452" s="5">
        <f>$E452/$D452</f>
        <v>1.4974666666666667</v>
      </c>
      <c r="P452" s="6">
        <f>ROUND(E452/L452,2)</f>
        <v>160.44</v>
      </c>
      <c r="Q452" t="str">
        <f>LEFT($N452,FIND("/",$N452)-1)</f>
        <v>technology</v>
      </c>
      <c r="R452" t="str">
        <f>RIGHT($N452,LEN($N452)-FIND("/",$N452))</f>
        <v>hardware</v>
      </c>
      <c r="S452" s="10">
        <f>((($I452/60)/60)/24)+DATE(1970,1,1)</f>
        <v>41749.108344907407</v>
      </c>
      <c r="T452" s="10">
        <f>((($J452/60)/60)/24)+DATE(1970,1,1)</f>
        <v>41689.150011574071</v>
      </c>
    </row>
    <row r="453" spans="1:20" ht="48" x14ac:dyDescent="0.2">
      <c r="A453">
        <v>2296</v>
      </c>
      <c r="B453" s="3" t="s">
        <v>2297</v>
      </c>
      <c r="C453" s="3" t="s">
        <v>6406</v>
      </c>
      <c r="D453" s="6">
        <v>7000</v>
      </c>
      <c r="E453" s="6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8275</v>
      </c>
      <c r="O453" s="5">
        <f>$E453/$D453</f>
        <v>1.4907142857142857</v>
      </c>
      <c r="P453" s="6">
        <f>ROUND(E453/L453,2)</f>
        <v>71.97</v>
      </c>
      <c r="Q453" t="str">
        <f>LEFT($N453,FIND("/",$N453)-1)</f>
        <v>music</v>
      </c>
      <c r="R453" t="str">
        <f>RIGHT($N453,LEN($N453)-FIND("/",$N453))</f>
        <v>rock</v>
      </c>
      <c r="S453" s="10">
        <f>((($I453/60)/60)/24)+DATE(1970,1,1)</f>
        <v>40962.731782407405</v>
      </c>
      <c r="T453" s="10">
        <f>((($J453/60)/60)/24)+DATE(1970,1,1)</f>
        <v>40927.731782407405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 s="6">
        <v>500</v>
      </c>
      <c r="E454" s="6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8302</v>
      </c>
      <c r="O454" s="5">
        <f>$E454/$D454</f>
        <v>1.49</v>
      </c>
      <c r="P454" s="6">
        <f>ROUND(E454/L454,2)</f>
        <v>37.25</v>
      </c>
      <c r="Q454" t="str">
        <f>LEFT($N454,FIND("/",$N454)-1)</f>
        <v>theater</v>
      </c>
      <c r="R454" t="str">
        <f>RIGHT($N454,LEN($N454)-FIND("/",$N454))</f>
        <v>spaces</v>
      </c>
      <c r="S454" s="10">
        <f>((($I454/60)/60)/24)+DATE(1970,1,1)</f>
        <v>42487.552777777775</v>
      </c>
      <c r="T454" s="10">
        <f>((($J454/60)/60)/24)+DATE(1970,1,1)</f>
        <v>42443.989050925928</v>
      </c>
    </row>
    <row r="455" spans="1:20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6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5">
        <f>$E455/$D455</f>
        <v>1.4888888888888889</v>
      </c>
      <c r="P455" s="6">
        <f>ROUND(E455/L455,2)</f>
        <v>15.13</v>
      </c>
      <c r="Q455" t="str">
        <f>LEFT($N455,FIND("/",$N455)-1)</f>
        <v>theater</v>
      </c>
      <c r="R455" t="str">
        <f>RIGHT($N455,LEN($N455)-FIND("/",$N455))</f>
        <v>plays</v>
      </c>
      <c r="S455" s="10">
        <f>((($I455/60)/60)/24)+DATE(1970,1,1)</f>
        <v>42442.916666666672</v>
      </c>
      <c r="T455" s="10">
        <f>((($J455/60)/60)/24)+DATE(1970,1,1)</f>
        <v>42433.761886574073</v>
      </c>
    </row>
    <row r="456" spans="1:20" ht="48" x14ac:dyDescent="0.2">
      <c r="A456">
        <v>2048</v>
      </c>
      <c r="B456" s="3" t="s">
        <v>2049</v>
      </c>
      <c r="C456" s="3" t="s">
        <v>6158</v>
      </c>
      <c r="D456" s="6">
        <v>85000</v>
      </c>
      <c r="E456" s="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8294</v>
      </c>
      <c r="O456" s="5">
        <f>$E456/$D456</f>
        <v>1.4833229411764706</v>
      </c>
      <c r="P456" s="6">
        <f>ROUND(E456/L456,2)</f>
        <v>91.83</v>
      </c>
      <c r="Q456" t="str">
        <f>LEFT($N456,FIND("/",$N456)-1)</f>
        <v>technology</v>
      </c>
      <c r="R456" t="str">
        <f>RIGHT($N456,LEN($N456)-FIND("/",$N456))</f>
        <v>hardware</v>
      </c>
      <c r="S456" s="10">
        <f>((($I456/60)/60)/24)+DATE(1970,1,1)</f>
        <v>41417.651516203703</v>
      </c>
      <c r="T456" s="10">
        <f>((($J456/60)/60)/24)+DATE(1970,1,1)</f>
        <v>41387.651516203703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 s="6">
        <v>5000</v>
      </c>
      <c r="E457" s="6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8265</v>
      </c>
      <c r="O457" s="5">
        <f>$E457/$D457</f>
        <v>1.4830000000000001</v>
      </c>
      <c r="P457" s="6">
        <f>ROUND(E457/L457,2)</f>
        <v>322.39</v>
      </c>
      <c r="Q457" t="str">
        <f>LEFT($N457,FIND("/",$N457)-1)</f>
        <v>film &amp; video</v>
      </c>
      <c r="R457" t="str">
        <f>RIGHT($N457,LEN($N457)-FIND("/",$N457))</f>
        <v>shorts</v>
      </c>
      <c r="S457" s="10">
        <f>((($I457/60)/60)/24)+DATE(1970,1,1)</f>
        <v>41431.814317129632</v>
      </c>
      <c r="T457" s="10">
        <f>((($J457/60)/60)/24)+DATE(1970,1,1)</f>
        <v>41409.814317129632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 s="6">
        <v>1500</v>
      </c>
      <c r="E458" s="6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8275</v>
      </c>
      <c r="O458" s="5">
        <f>$E458/$D458</f>
        <v>1.4813333333333334</v>
      </c>
      <c r="P458" s="6">
        <f>ROUND(E458/L458,2)</f>
        <v>63.49</v>
      </c>
      <c r="Q458" t="str">
        <f>LEFT($N458,FIND("/",$N458)-1)</f>
        <v>music</v>
      </c>
      <c r="R458" t="str">
        <f>RIGHT($N458,LEN($N458)-FIND("/",$N458))</f>
        <v>rock</v>
      </c>
      <c r="S458" s="10">
        <f>((($I458/60)/60)/24)+DATE(1970,1,1)</f>
        <v>41026.916666666664</v>
      </c>
      <c r="T458" s="10">
        <f>((($J458/60)/60)/24)+DATE(1970,1,1)</f>
        <v>40987.773715277777</v>
      </c>
    </row>
    <row r="459" spans="1:20" ht="48" x14ac:dyDescent="0.2">
      <c r="A459">
        <v>1746</v>
      </c>
      <c r="B459" s="3" t="s">
        <v>1747</v>
      </c>
      <c r="C459" s="3" t="s">
        <v>5856</v>
      </c>
      <c r="D459" s="6">
        <v>15000</v>
      </c>
      <c r="E459" s="6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8284</v>
      </c>
      <c r="O459" s="5">
        <f>$E459/$D459</f>
        <v>1.4810000000000001</v>
      </c>
      <c r="P459" s="6">
        <f>ROUND(E459/L459,2)</f>
        <v>207.62</v>
      </c>
      <c r="Q459" t="str">
        <f>LEFT($N459,FIND("/",$N459)-1)</f>
        <v>photography</v>
      </c>
      <c r="R459" t="str">
        <f>RIGHT($N459,LEN($N459)-FIND("/",$N459))</f>
        <v>photobooks</v>
      </c>
      <c r="S459" s="10">
        <f>((($I459/60)/60)/24)+DATE(1970,1,1)</f>
        <v>42698.083333333328</v>
      </c>
      <c r="T459" s="10">
        <f>((($J459/60)/60)/24)+DATE(1970,1,1)</f>
        <v>42668.176701388889</v>
      </c>
    </row>
    <row r="460" spans="1:20" ht="32" x14ac:dyDescent="0.2">
      <c r="A460">
        <v>2063</v>
      </c>
      <c r="B460" s="3" t="s">
        <v>2064</v>
      </c>
      <c r="C460" s="3" t="s">
        <v>6173</v>
      </c>
      <c r="D460" s="6">
        <v>4000</v>
      </c>
      <c r="E460" s="6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5">
        <f>$E460/$D460</f>
        <v>1.4804999999999999</v>
      </c>
      <c r="P460" s="6">
        <f>ROUND(E460/L460,2)</f>
        <v>120.86</v>
      </c>
      <c r="Q460" t="str">
        <f>LEFT($N460,FIND("/",$N460)-1)</f>
        <v>technology</v>
      </c>
      <c r="R460" t="str">
        <f>RIGHT($N460,LEN($N460)-FIND("/",$N460))</f>
        <v>hardware</v>
      </c>
      <c r="S460" s="10">
        <f>((($I460/60)/60)/24)+DATE(1970,1,1)</f>
        <v>42505.73265046296</v>
      </c>
      <c r="T460" s="10">
        <f>((($J460/60)/60)/24)+DATE(1970,1,1)</f>
        <v>42472.73265046296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 s="6">
        <v>550</v>
      </c>
      <c r="E461" s="6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8273</v>
      </c>
      <c r="O461" s="5">
        <f>$E461/$D461</f>
        <v>1.48</v>
      </c>
      <c r="P461" s="6">
        <f>ROUND(E461/L461,2)</f>
        <v>54.27</v>
      </c>
      <c r="Q461" t="str">
        <f>LEFT($N461,FIND("/",$N461)-1)</f>
        <v>publishing</v>
      </c>
      <c r="R461" t="str">
        <f>RIGHT($N461,LEN($N461)-FIND("/",$N461))</f>
        <v>nonfiction</v>
      </c>
      <c r="S461" s="10">
        <f>((($I461/60)/60)/24)+DATE(1970,1,1)</f>
        <v>41015.875</v>
      </c>
      <c r="T461" s="10">
        <f>((($J461/60)/60)/24)+DATE(1970,1,1)</f>
        <v>40990.709317129629</v>
      </c>
    </row>
    <row r="462" spans="1:20" ht="48" x14ac:dyDescent="0.2">
      <c r="A462">
        <v>2738</v>
      </c>
      <c r="B462" s="3" t="s">
        <v>2738</v>
      </c>
      <c r="C462" s="3" t="s">
        <v>6848</v>
      </c>
      <c r="D462" s="6">
        <v>5000</v>
      </c>
      <c r="E462" s="6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8294</v>
      </c>
      <c r="O462" s="5">
        <f>$E462/$D462</f>
        <v>1.4794</v>
      </c>
      <c r="P462" s="6">
        <f>ROUND(E462/L462,2)</f>
        <v>493.13</v>
      </c>
      <c r="Q462" t="str">
        <f>LEFT($N462,FIND("/",$N462)-1)</f>
        <v>technology</v>
      </c>
      <c r="R462" t="str">
        <f>RIGHT($N462,LEN($N462)-FIND("/",$N462))</f>
        <v>hardware</v>
      </c>
      <c r="S462" s="10">
        <f>((($I462/60)/60)/24)+DATE(1970,1,1)</f>
        <v>42680.143564814818</v>
      </c>
      <c r="T462" s="10">
        <f>((($J462/60)/60)/24)+DATE(1970,1,1)</f>
        <v>42620.143564814818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 s="6">
        <v>1200</v>
      </c>
      <c r="E463" s="6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8278</v>
      </c>
      <c r="O463" s="5">
        <f>$E463/$D463</f>
        <v>1.4775</v>
      </c>
      <c r="P463" s="6">
        <f>ROUND(E463/L463,2)</f>
        <v>50.66</v>
      </c>
      <c r="Q463" t="str">
        <f>LEFT($N463,FIND("/",$N463)-1)</f>
        <v>music</v>
      </c>
      <c r="R463" t="str">
        <f>RIGHT($N463,LEN($N463)-FIND("/",$N463))</f>
        <v>indie rock</v>
      </c>
      <c r="S463" s="10">
        <f>((($I463/60)/60)/24)+DATE(1970,1,1)</f>
        <v>42304.207638888889</v>
      </c>
      <c r="T463" s="10">
        <f>((($J463/60)/60)/24)+DATE(1970,1,1)</f>
        <v>42290.059594907405</v>
      </c>
    </row>
    <row r="464" spans="1:20" ht="48" x14ac:dyDescent="0.2">
      <c r="A464">
        <v>1463</v>
      </c>
      <c r="B464" s="3" t="s">
        <v>1464</v>
      </c>
      <c r="C464" s="3" t="s">
        <v>5573</v>
      </c>
      <c r="D464" s="6">
        <v>600</v>
      </c>
      <c r="E464" s="6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8287</v>
      </c>
      <c r="O464" s="5">
        <f>$E464/$D464</f>
        <v>1.4766666666666666</v>
      </c>
      <c r="P464" s="6">
        <f>ROUND(E464/L464,2)</f>
        <v>35.44</v>
      </c>
      <c r="Q464" t="str">
        <f>LEFT($N464,FIND("/",$N464)-1)</f>
        <v>publishing</v>
      </c>
      <c r="R464" t="str">
        <f>RIGHT($N464,LEN($N464)-FIND("/",$N464))</f>
        <v>radio &amp; podcasts</v>
      </c>
      <c r="S464" s="10">
        <f>((($I464/60)/60)/24)+DATE(1970,1,1)</f>
        <v>41371.869652777779</v>
      </c>
      <c r="T464" s="10">
        <f>((($J464/60)/60)/24)+DATE(1970,1,1)</f>
        <v>41326.911319444444</v>
      </c>
    </row>
    <row r="465" spans="1:20" ht="48" x14ac:dyDescent="0.2">
      <c r="A465">
        <v>276</v>
      </c>
      <c r="B465" s="3" t="s">
        <v>277</v>
      </c>
      <c r="C465" s="3" t="s">
        <v>4386</v>
      </c>
      <c r="D465" s="6">
        <v>4000</v>
      </c>
      <c r="E465" s="6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8268</v>
      </c>
      <c r="O465" s="5">
        <f>$E465/$D465</f>
        <v>1.476</v>
      </c>
      <c r="P465" s="6">
        <f>ROUND(E465/L465,2)</f>
        <v>95.23</v>
      </c>
      <c r="Q465" t="str">
        <f>LEFT($N465,FIND("/",$N465)-1)</f>
        <v>film &amp; video</v>
      </c>
      <c r="R465" t="str">
        <f>RIGHT($N465,LEN($N465)-FIND("/",$N465))</f>
        <v>documentary</v>
      </c>
      <c r="S465" s="10">
        <f>((($I465/60)/60)/24)+DATE(1970,1,1)</f>
        <v>41027.040208333332</v>
      </c>
      <c r="T465" s="10">
        <f>((($J465/60)/60)/24)+DATE(1970,1,1)</f>
        <v>40967.081874999996</v>
      </c>
    </row>
    <row r="466" spans="1:20" ht="48" x14ac:dyDescent="0.2">
      <c r="A466">
        <v>1346</v>
      </c>
      <c r="B466" s="3" t="s">
        <v>1347</v>
      </c>
      <c r="C466" s="3" t="s">
        <v>5456</v>
      </c>
      <c r="D466" s="6">
        <v>4900</v>
      </c>
      <c r="E466" s="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8273</v>
      </c>
      <c r="O466" s="5">
        <f>$E466/$D466</f>
        <v>1.473265306122449</v>
      </c>
      <c r="P466" s="6">
        <f>ROUND(E466/L466,2)</f>
        <v>48.45</v>
      </c>
      <c r="Q466" t="str">
        <f>LEFT($N466,FIND("/",$N466)-1)</f>
        <v>publishing</v>
      </c>
      <c r="R466" t="str">
        <f>RIGHT($N466,LEN($N466)-FIND("/",$N466))</f>
        <v>nonfiction</v>
      </c>
      <c r="S466" s="10">
        <f>((($I466/60)/60)/24)+DATE(1970,1,1)</f>
        <v>41452.075821759259</v>
      </c>
      <c r="T466" s="10">
        <f>((($J466/60)/60)/24)+DATE(1970,1,1)</f>
        <v>41422.075821759259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 s="6">
        <v>100000</v>
      </c>
      <c r="E467" s="6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5">
        <f>$E467/$D467</f>
        <v>1.4723377</v>
      </c>
      <c r="P467" s="6">
        <f>ROUND(E467/L467,2)</f>
        <v>92.25</v>
      </c>
      <c r="Q467" t="str">
        <f>LEFT($N467,FIND("/",$N467)-1)</f>
        <v>film &amp; video</v>
      </c>
      <c r="R467" t="str">
        <f>RIGHT($N467,LEN($N467)-FIND("/",$N467))</f>
        <v>documentary</v>
      </c>
      <c r="S467" s="10">
        <f>((($I467/60)/60)/24)+DATE(1970,1,1)</f>
        <v>42788.197013888886</v>
      </c>
      <c r="T467" s="10">
        <f>((($J467/60)/60)/24)+DATE(1970,1,1)</f>
        <v>42758.197013888886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 s="6">
        <v>9000</v>
      </c>
      <c r="E468" s="6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5">
        <f>$E468/$D468</f>
        <v>1.4697777777777778</v>
      </c>
      <c r="P468" s="6">
        <f>ROUND(E468/L468,2)</f>
        <v>52.7</v>
      </c>
      <c r="Q468" t="str">
        <f>LEFT($N468,FIND("/",$N468)-1)</f>
        <v>games</v>
      </c>
      <c r="R468" t="str">
        <f>RIGHT($N468,LEN($N468)-FIND("/",$N468))</f>
        <v>tabletop games</v>
      </c>
      <c r="S468" s="10">
        <f>((($I468/60)/60)/24)+DATE(1970,1,1)</f>
        <v>42292.416643518518</v>
      </c>
      <c r="T468" s="10">
        <f>((($J468/60)/60)/24)+DATE(1970,1,1)</f>
        <v>42262.416643518518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 s="6">
        <v>8000</v>
      </c>
      <c r="E469" s="6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8272</v>
      </c>
      <c r="O469" s="5">
        <f>$E469/$D469</f>
        <v>1.4688749999999999</v>
      </c>
      <c r="P469" s="6">
        <f>ROUND(E469/L469,2)</f>
        <v>42.89</v>
      </c>
      <c r="Q469" t="str">
        <f>LEFT($N469,FIND("/",$N469)-1)</f>
        <v>technology</v>
      </c>
      <c r="R469" t="str">
        <f>RIGHT($N469,LEN($N469)-FIND("/",$N469))</f>
        <v>wearables</v>
      </c>
      <c r="S469" s="10">
        <f>((($I469/60)/60)/24)+DATE(1970,1,1)</f>
        <v>42075.915648148148</v>
      </c>
      <c r="T469" s="10">
        <f>((($J469/60)/60)/24)+DATE(1970,1,1)</f>
        <v>42045.957314814819</v>
      </c>
    </row>
    <row r="470" spans="1:20" ht="48" x14ac:dyDescent="0.2">
      <c r="A470">
        <v>2166</v>
      </c>
      <c r="B470" s="3" t="s">
        <v>2167</v>
      </c>
      <c r="C470" s="3" t="s">
        <v>6276</v>
      </c>
      <c r="D470" s="6">
        <v>2000</v>
      </c>
      <c r="E470" s="6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8275</v>
      </c>
      <c r="O470" s="5">
        <f>$E470/$D470</f>
        <v>1.466</v>
      </c>
      <c r="P470" s="6">
        <f>ROUND(E470/L470,2)</f>
        <v>91.63</v>
      </c>
      <c r="Q470" t="str">
        <f>LEFT($N470,FIND("/",$N470)-1)</f>
        <v>music</v>
      </c>
      <c r="R470" t="str">
        <f>RIGHT($N470,LEN($N470)-FIND("/",$N470))</f>
        <v>rock</v>
      </c>
      <c r="S470" s="10">
        <f>((($I470/60)/60)/24)+DATE(1970,1,1)</f>
        <v>41978.879837962959</v>
      </c>
      <c r="T470" s="10">
        <f>((($J470/60)/60)/24)+DATE(1970,1,1)</f>
        <v>41933.838171296295</v>
      </c>
    </row>
    <row r="471" spans="1:20" ht="48" x14ac:dyDescent="0.2">
      <c r="A471">
        <v>2983</v>
      </c>
      <c r="B471" s="3" t="s">
        <v>2983</v>
      </c>
      <c r="C471" s="3" t="s">
        <v>7093</v>
      </c>
      <c r="D471" s="6">
        <v>116000</v>
      </c>
      <c r="E471" s="6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8302</v>
      </c>
      <c r="O471" s="5">
        <f>$E471/$D471</f>
        <v>1.465395775862069</v>
      </c>
      <c r="P471" s="6">
        <f>ROUND(E471/L471,2)</f>
        <v>155.24</v>
      </c>
      <c r="Q471" t="str">
        <f>LEFT($N471,FIND("/",$N471)-1)</f>
        <v>theater</v>
      </c>
      <c r="R471" t="str">
        <f>RIGHT($N471,LEN($N471)-FIND("/",$N471))</f>
        <v>spaces</v>
      </c>
      <c r="S471" s="10">
        <f>((($I471/60)/60)/24)+DATE(1970,1,1)</f>
        <v>41954.674027777779</v>
      </c>
      <c r="T471" s="10">
        <f>((($J471/60)/60)/24)+DATE(1970,1,1)</f>
        <v>41894.632361111115</v>
      </c>
    </row>
    <row r="472" spans="1:20" ht="48" x14ac:dyDescent="0.2">
      <c r="A472">
        <v>3033</v>
      </c>
      <c r="B472" s="3" t="s">
        <v>3033</v>
      </c>
      <c r="C472" s="3" t="s">
        <v>7143</v>
      </c>
      <c r="D472" s="6">
        <v>3000</v>
      </c>
      <c r="E472" s="6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8302</v>
      </c>
      <c r="O472" s="5">
        <f>$E472/$D472</f>
        <v>1.4653333333333334</v>
      </c>
      <c r="P472" s="6">
        <f>ROUND(E472/L472,2)</f>
        <v>191.13</v>
      </c>
      <c r="Q472" t="str">
        <f>LEFT($N472,FIND("/",$N472)-1)</f>
        <v>theater</v>
      </c>
      <c r="R472" t="str">
        <f>RIGHT($N472,LEN($N472)-FIND("/",$N472))</f>
        <v>spaces</v>
      </c>
      <c r="S472" s="10">
        <f>((($I472/60)/60)/24)+DATE(1970,1,1)</f>
        <v>42600.110243055555</v>
      </c>
      <c r="T472" s="10">
        <f>((($J472/60)/60)/24)+DATE(1970,1,1)</f>
        <v>42570.110243055555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 s="6">
        <v>2200</v>
      </c>
      <c r="E473" s="6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8296</v>
      </c>
      <c r="O473" s="5">
        <f>$E473/$D473</f>
        <v>1.4650000000000001</v>
      </c>
      <c r="P473" s="6">
        <f>ROUND(E473/L473,2)</f>
        <v>15.72</v>
      </c>
      <c r="Q473" t="str">
        <f>LEFT($N473,FIND("/",$N473)-1)</f>
        <v>games</v>
      </c>
      <c r="R473" t="str">
        <f>RIGHT($N473,LEN($N473)-FIND("/",$N473))</f>
        <v>tabletop games</v>
      </c>
      <c r="S473" s="10">
        <f>((($I473/60)/60)/24)+DATE(1970,1,1)</f>
        <v>42166.75100694444</v>
      </c>
      <c r="T473" s="10">
        <f>((($J473/60)/60)/24)+DATE(1970,1,1)</f>
        <v>42136.75100694444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 s="6">
        <v>1800</v>
      </c>
      <c r="E474" s="6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8270</v>
      </c>
      <c r="O474" s="5">
        <f>$E474/$D474</f>
        <v>1.4638888888888888</v>
      </c>
      <c r="P474" s="6">
        <f>ROUND(E474/L474,2)</f>
        <v>292.77999999999997</v>
      </c>
      <c r="Q474" t="str">
        <f>LEFT($N474,FIND("/",$N474)-1)</f>
        <v>theater</v>
      </c>
      <c r="R474" t="str">
        <f>RIGHT($N474,LEN($N474)-FIND("/",$N474))</f>
        <v>plays</v>
      </c>
      <c r="S474" s="10">
        <f>((($I474/60)/60)/24)+DATE(1970,1,1)</f>
        <v>41825.041666666664</v>
      </c>
      <c r="T474" s="10">
        <f>((($J474/60)/60)/24)+DATE(1970,1,1)</f>
        <v>41822.57503472222</v>
      </c>
    </row>
    <row r="475" spans="1:20" ht="32" x14ac:dyDescent="0.2">
      <c r="A475">
        <v>2103</v>
      </c>
      <c r="B475" s="3" t="s">
        <v>2104</v>
      </c>
      <c r="C475" s="3" t="s">
        <v>6213</v>
      </c>
      <c r="D475" s="6">
        <v>7777</v>
      </c>
      <c r="E475" s="6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8278</v>
      </c>
      <c r="O475" s="5">
        <f>$E475/$D475</f>
        <v>1.4612318374694613</v>
      </c>
      <c r="P475" s="6">
        <f>ROUND(E475/L475,2)</f>
        <v>98.82</v>
      </c>
      <c r="Q475" t="str">
        <f>LEFT($N475,FIND("/",$N475)-1)</f>
        <v>music</v>
      </c>
      <c r="R475" t="str">
        <f>RIGHT($N475,LEN($N475)-FIND("/",$N475))</f>
        <v>indie rock</v>
      </c>
      <c r="S475" s="10">
        <f>((($I475/60)/60)/24)+DATE(1970,1,1)</f>
        <v>41222.7966087963</v>
      </c>
      <c r="T475" s="10">
        <f>((($J475/60)/60)/24)+DATE(1970,1,1)</f>
        <v>41192.754942129628</v>
      </c>
    </row>
    <row r="476" spans="1:20" ht="48" x14ac:dyDescent="0.2">
      <c r="A476">
        <v>2294</v>
      </c>
      <c r="B476" s="3" t="s">
        <v>2295</v>
      </c>
      <c r="C476" s="3" t="s">
        <v>6404</v>
      </c>
      <c r="D476" s="6">
        <v>5000</v>
      </c>
      <c r="E476" s="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8275</v>
      </c>
      <c r="O476" s="5">
        <f>$E476/$D476</f>
        <v>1.4608079999999999</v>
      </c>
      <c r="P476" s="6">
        <f>ROUND(E476/L476,2)</f>
        <v>65.209999999999994</v>
      </c>
      <c r="Q476" t="str">
        <f>LEFT($N476,FIND("/",$N476)-1)</f>
        <v>music</v>
      </c>
      <c r="R476" t="str">
        <f>RIGHT($N476,LEN($N476)-FIND("/",$N476))</f>
        <v>rock</v>
      </c>
      <c r="S476" s="10">
        <f>((($I476/60)/60)/24)+DATE(1970,1,1)</f>
        <v>41294.72314814815</v>
      </c>
      <c r="T476" s="10">
        <f>((($J476/60)/60)/24)+DATE(1970,1,1)</f>
        <v>41264.72314814815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 s="6">
        <v>1000</v>
      </c>
      <c r="E477" s="6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8304</v>
      </c>
      <c r="O477" s="5">
        <f>$E477/$D477</f>
        <v>1.46</v>
      </c>
      <c r="P477" s="6">
        <f>ROUND(E477/L477,2)</f>
        <v>38.42</v>
      </c>
      <c r="Q477" t="str">
        <f>LEFT($N477,FIND("/",$N477)-1)</f>
        <v>theater</v>
      </c>
      <c r="R477" t="str">
        <f>RIGHT($N477,LEN($N477)-FIND("/",$N477))</f>
        <v>musical</v>
      </c>
      <c r="S477" s="10">
        <f>((($I477/60)/60)/24)+DATE(1970,1,1)</f>
        <v>42508</v>
      </c>
      <c r="T477" s="10">
        <f>((($J477/60)/60)/24)+DATE(1970,1,1)</f>
        <v>42493.857083333336</v>
      </c>
    </row>
    <row r="478" spans="1:20" ht="48" x14ac:dyDescent="0.2">
      <c r="A478">
        <v>2621</v>
      </c>
      <c r="B478" s="3" t="s">
        <v>2621</v>
      </c>
      <c r="C478" s="3" t="s">
        <v>6731</v>
      </c>
      <c r="D478" s="6">
        <v>15000</v>
      </c>
      <c r="E478" s="6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8300</v>
      </c>
      <c r="O478" s="5">
        <f>$E478/$D478</f>
        <v>1.4588000000000001</v>
      </c>
      <c r="P478" s="6">
        <f>ROUND(E478/L478,2)</f>
        <v>47.06</v>
      </c>
      <c r="Q478" t="str">
        <f>LEFT($N478,FIND("/",$N478)-1)</f>
        <v>technology</v>
      </c>
      <c r="R478" t="str">
        <f>RIGHT($N478,LEN($N478)-FIND("/",$N478))</f>
        <v>space exploration</v>
      </c>
      <c r="S478" s="10">
        <f>((($I478/60)/60)/24)+DATE(1970,1,1)</f>
        <v>42145.74754629629</v>
      </c>
      <c r="T478" s="10">
        <f>((($J478/60)/60)/24)+DATE(1970,1,1)</f>
        <v>42115.74754629629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 s="6">
        <v>7000</v>
      </c>
      <c r="E479" s="6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8275</v>
      </c>
      <c r="O479" s="5">
        <f>$E479/$D479</f>
        <v>1.4585714285714286</v>
      </c>
      <c r="P479" s="6">
        <f>ROUND(E479/L479,2)</f>
        <v>64.62</v>
      </c>
      <c r="Q479" t="str">
        <f>LEFT($N479,FIND("/",$N479)-1)</f>
        <v>music</v>
      </c>
      <c r="R479" t="str">
        <f>RIGHT($N479,LEN($N479)-FIND("/",$N479))</f>
        <v>rock</v>
      </c>
      <c r="S479" s="10">
        <f>((($I479/60)/60)/24)+DATE(1970,1,1)</f>
        <v>41579.791666666664</v>
      </c>
      <c r="T479" s="10">
        <f>((($J479/60)/60)/24)+DATE(1970,1,1)</f>
        <v>41546.664212962962</v>
      </c>
    </row>
    <row r="480" spans="1:20" ht="32" x14ac:dyDescent="0.2">
      <c r="A480">
        <v>1216</v>
      </c>
      <c r="B480" s="3" t="s">
        <v>1217</v>
      </c>
      <c r="C480" s="3" t="s">
        <v>5326</v>
      </c>
      <c r="D480" s="6">
        <v>14000</v>
      </c>
      <c r="E480" s="6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8284</v>
      </c>
      <c r="O480" s="5">
        <f>$E480/$D480</f>
        <v>1.4570000000000001</v>
      </c>
      <c r="P480" s="6">
        <f>ROUND(E480/L480,2)</f>
        <v>91.88</v>
      </c>
      <c r="Q480" t="str">
        <f>LEFT($N480,FIND("/",$N480)-1)</f>
        <v>photography</v>
      </c>
      <c r="R480" t="str">
        <f>RIGHT($N480,LEN($N480)-FIND("/",$N480))</f>
        <v>photobooks</v>
      </c>
      <c r="S480" s="10">
        <f>((($I480/60)/60)/24)+DATE(1970,1,1)</f>
        <v>42279.960416666669</v>
      </c>
      <c r="T480" s="10">
        <f>((($J480/60)/60)/24)+DATE(1970,1,1)</f>
        <v>42247.616400462968</v>
      </c>
    </row>
    <row r="481" spans="1:20" ht="48" x14ac:dyDescent="0.2">
      <c r="A481">
        <v>1291</v>
      </c>
      <c r="B481" s="3" t="s">
        <v>1292</v>
      </c>
      <c r="C481" s="3" t="s">
        <v>5401</v>
      </c>
      <c r="D481" s="6">
        <v>3000</v>
      </c>
      <c r="E481" s="6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8270</v>
      </c>
      <c r="O481" s="5">
        <f>$E481/$D481</f>
        <v>1.4570000000000001</v>
      </c>
      <c r="P481" s="6">
        <f>ROUND(E481/L481,2)</f>
        <v>104.07</v>
      </c>
      <c r="Q481" t="str">
        <f>LEFT($N481,FIND("/",$N481)-1)</f>
        <v>theater</v>
      </c>
      <c r="R481" t="str">
        <f>RIGHT($N481,LEN($N481)-FIND("/",$N481))</f>
        <v>plays</v>
      </c>
      <c r="S481" s="10">
        <f>((($I481/60)/60)/24)+DATE(1970,1,1)</f>
        <v>42101.291666666672</v>
      </c>
      <c r="T481" s="10">
        <f>((($J481/60)/60)/24)+DATE(1970,1,1)</f>
        <v>42064.652673611112</v>
      </c>
    </row>
    <row r="482" spans="1:20" ht="48" x14ac:dyDescent="0.2">
      <c r="A482">
        <v>266</v>
      </c>
      <c r="B482" s="3" t="s">
        <v>267</v>
      </c>
      <c r="C482" s="3" t="s">
        <v>4376</v>
      </c>
      <c r="D482" s="6">
        <v>1000</v>
      </c>
      <c r="E482" s="6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8268</v>
      </c>
      <c r="O482" s="5">
        <f>$E482/$D482</f>
        <v>1.4550000000000001</v>
      </c>
      <c r="P482" s="6">
        <f>ROUND(E482/L482,2)</f>
        <v>40.42</v>
      </c>
      <c r="Q482" t="str">
        <f>LEFT($N482,FIND("/",$N482)-1)</f>
        <v>film &amp; video</v>
      </c>
      <c r="R482" t="str">
        <f>RIGHT($N482,LEN($N482)-FIND("/",$N482))</f>
        <v>documentary</v>
      </c>
      <c r="S482" s="10">
        <f>((($I482/60)/60)/24)+DATE(1970,1,1)</f>
        <v>40291.160416666666</v>
      </c>
      <c r="T482" s="10">
        <f>((($J482/60)/60)/24)+DATE(1970,1,1)</f>
        <v>40205.174849537041</v>
      </c>
    </row>
    <row r="483" spans="1:20" ht="48" x14ac:dyDescent="0.2">
      <c r="A483">
        <v>838</v>
      </c>
      <c r="B483" s="3" t="s">
        <v>839</v>
      </c>
      <c r="C483" s="3" t="s">
        <v>4948</v>
      </c>
      <c r="D483" s="6">
        <v>2000</v>
      </c>
      <c r="E483" s="6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8275</v>
      </c>
      <c r="O483" s="5">
        <f>$E483/$D483</f>
        <v>1.454</v>
      </c>
      <c r="P483" s="6">
        <f>ROUND(E483/L483,2)</f>
        <v>47.67</v>
      </c>
      <c r="Q483" t="str">
        <f>LEFT($N483,FIND("/",$N483)-1)</f>
        <v>music</v>
      </c>
      <c r="R483" t="str">
        <f>RIGHT($N483,LEN($N483)-FIND("/",$N483))</f>
        <v>rock</v>
      </c>
      <c r="S483" s="10">
        <f>((($I483/60)/60)/24)+DATE(1970,1,1)</f>
        <v>40925.897974537038</v>
      </c>
      <c r="T483" s="10">
        <f>((($J483/60)/60)/24)+DATE(1970,1,1)</f>
        <v>40895.897974537038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 s="6">
        <v>500</v>
      </c>
      <c r="E484" s="6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5">
        <f>$E484/$D484</f>
        <v>1.454</v>
      </c>
      <c r="P484" s="6">
        <f>ROUND(E484/L484,2)</f>
        <v>21.38</v>
      </c>
      <c r="Q484" t="str">
        <f>LEFT($N484,FIND("/",$N484)-1)</f>
        <v>music</v>
      </c>
      <c r="R484" t="str">
        <f>RIGHT($N484,LEN($N484)-FIND("/",$N484))</f>
        <v>rock</v>
      </c>
      <c r="S484" s="10">
        <f>((($I484/60)/60)/24)+DATE(1970,1,1)</f>
        <v>42595.480983796297</v>
      </c>
      <c r="T484" s="10">
        <f>((($J484/60)/60)/24)+DATE(1970,1,1)</f>
        <v>42565.480983796297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 s="6">
        <v>1500</v>
      </c>
      <c r="E485" s="6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8279</v>
      </c>
      <c r="O485" s="5">
        <f>$E485/$D485</f>
        <v>1.4533333333333334</v>
      </c>
      <c r="P485" s="6">
        <f>ROUND(E485/L485,2)</f>
        <v>35.74</v>
      </c>
      <c r="Q485" t="str">
        <f>LEFT($N485,FIND("/",$N485)-1)</f>
        <v>music</v>
      </c>
      <c r="R485" t="str">
        <f>RIGHT($N485,LEN($N485)-FIND("/",$N485))</f>
        <v>electronic music</v>
      </c>
      <c r="S485" s="10">
        <f>((($I485/60)/60)/24)+DATE(1970,1,1)</f>
        <v>42448.190081018518</v>
      </c>
      <c r="T485" s="10">
        <f>((($J485/60)/60)/24)+DATE(1970,1,1)</f>
        <v>42418.231747685189</v>
      </c>
    </row>
    <row r="486" spans="1:20" ht="48" x14ac:dyDescent="0.2">
      <c r="A486">
        <v>19</v>
      </c>
      <c r="B486" s="3" t="s">
        <v>21</v>
      </c>
      <c r="C486" s="3" t="s">
        <v>4130</v>
      </c>
      <c r="D486" s="6">
        <v>850</v>
      </c>
      <c r="E486" s="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8264</v>
      </c>
      <c r="O486" s="5">
        <f>$E486/$D486</f>
        <v>1.4529411764705882</v>
      </c>
      <c r="P486" s="6">
        <f>ROUND(E486/L486,2)</f>
        <v>56.14</v>
      </c>
      <c r="Q486" t="str">
        <f>LEFT($N486,FIND("/",$N486)-1)</f>
        <v>film &amp; video</v>
      </c>
      <c r="R486" t="str">
        <f>RIGHT($N486,LEN($N486)-FIND("/",$N486))</f>
        <v>television</v>
      </c>
      <c r="S486" s="10">
        <f>((($I486/60)/60)/24)+DATE(1970,1,1)</f>
        <v>42205.816365740742</v>
      </c>
      <c r="T486" s="10">
        <f>((($J486/60)/60)/24)+DATE(1970,1,1)</f>
        <v>42175.816365740742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 s="6">
        <v>45000</v>
      </c>
      <c r="E487" s="6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8284</v>
      </c>
      <c r="O487" s="5">
        <f>$E487/$D487</f>
        <v>1.4514</v>
      </c>
      <c r="P487" s="6">
        <f>ROUND(E487/L487,2)</f>
        <v>88.26</v>
      </c>
      <c r="Q487" t="str">
        <f>LEFT($N487,FIND("/",$N487)-1)</f>
        <v>photography</v>
      </c>
      <c r="R487" t="str">
        <f>RIGHT($N487,LEN($N487)-FIND("/",$N487))</f>
        <v>photobooks</v>
      </c>
      <c r="S487" s="10">
        <f>((($I487/60)/60)/24)+DATE(1970,1,1)</f>
        <v>42492.165972222225</v>
      </c>
      <c r="T487" s="10">
        <f>((($J487/60)/60)/24)+DATE(1970,1,1)</f>
        <v>42443.00204861111</v>
      </c>
    </row>
    <row r="488" spans="1:20" ht="48" x14ac:dyDescent="0.2">
      <c r="A488">
        <v>1607</v>
      </c>
      <c r="B488" s="3" t="s">
        <v>1608</v>
      </c>
      <c r="C488" s="3" t="s">
        <v>5717</v>
      </c>
      <c r="D488" s="6">
        <v>10000</v>
      </c>
      <c r="E488" s="6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8275</v>
      </c>
      <c r="O488" s="5">
        <f>$E488/$D488</f>
        <v>1.4511000000000001</v>
      </c>
      <c r="P488" s="6">
        <f>ROUND(E488/L488,2)</f>
        <v>70.790000000000006</v>
      </c>
      <c r="Q488" t="str">
        <f>LEFT($N488,FIND("/",$N488)-1)</f>
        <v>music</v>
      </c>
      <c r="R488" t="str">
        <f>RIGHT($N488,LEN($N488)-FIND("/",$N488))</f>
        <v>rock</v>
      </c>
      <c r="S488" s="10">
        <f>((($I488/60)/60)/24)+DATE(1970,1,1)</f>
        <v>41074.80846064815</v>
      </c>
      <c r="T488" s="10">
        <f>((($J488/60)/60)/24)+DATE(1970,1,1)</f>
        <v>41053.80846064815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 s="6">
        <v>12000</v>
      </c>
      <c r="E489" s="6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8278</v>
      </c>
      <c r="O489" s="5">
        <f>$E489/$D489</f>
        <v>1.4458441666666668</v>
      </c>
      <c r="P489" s="6">
        <f>ROUND(E489/L489,2)</f>
        <v>70.53</v>
      </c>
      <c r="Q489" t="str">
        <f>LEFT($N489,FIND("/",$N489)-1)</f>
        <v>music</v>
      </c>
      <c r="R489" t="str">
        <f>RIGHT($N489,LEN($N489)-FIND("/",$N489))</f>
        <v>indie rock</v>
      </c>
      <c r="S489" s="10">
        <f>((($I489/60)/60)/24)+DATE(1970,1,1)</f>
        <v>41258.786203703705</v>
      </c>
      <c r="T489" s="10">
        <f>((($J489/60)/60)/24)+DATE(1970,1,1)</f>
        <v>41228.786203703705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 s="6">
        <v>40000</v>
      </c>
      <c r="E490" s="6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5">
        <f>$E490/$D490</f>
        <v>1.445425</v>
      </c>
      <c r="P490" s="6">
        <f>ROUND(E490/L490,2)</f>
        <v>511.65</v>
      </c>
      <c r="Q490" t="str">
        <f>LEFT($N490,FIND("/",$N490)-1)</f>
        <v>technology</v>
      </c>
      <c r="R490" t="str">
        <f>RIGHT($N490,LEN($N490)-FIND("/",$N490))</f>
        <v>hardware</v>
      </c>
      <c r="S490" s="10">
        <f>((($I490/60)/60)/24)+DATE(1970,1,1)</f>
        <v>42795.744618055556</v>
      </c>
      <c r="T490" s="10">
        <f>((($J490/60)/60)/24)+DATE(1970,1,1)</f>
        <v>42745.744618055556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 s="6">
        <v>1000</v>
      </c>
      <c r="E491" s="6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8278</v>
      </c>
      <c r="O491" s="5">
        <f>$E491/$D491</f>
        <v>1.4450000000000001</v>
      </c>
      <c r="P491" s="6">
        <f>ROUND(E491/L491,2)</f>
        <v>68.81</v>
      </c>
      <c r="Q491" t="str">
        <f>LEFT($N491,FIND("/",$N491)-1)</f>
        <v>music</v>
      </c>
      <c r="R491" t="str">
        <f>RIGHT($N491,LEN($N491)-FIND("/",$N491))</f>
        <v>indie rock</v>
      </c>
      <c r="S491" s="10">
        <f>((($I491/60)/60)/24)+DATE(1970,1,1)</f>
        <v>42401.75</v>
      </c>
      <c r="T491" s="10">
        <f>((($J491/60)/60)/24)+DATE(1970,1,1)</f>
        <v>42366.192974537036</v>
      </c>
    </row>
    <row r="492" spans="1:20" ht="48" x14ac:dyDescent="0.2">
      <c r="A492">
        <v>3612</v>
      </c>
      <c r="B492" s="3" t="s">
        <v>3611</v>
      </c>
      <c r="C492" s="3" t="s">
        <v>7722</v>
      </c>
      <c r="D492" s="6">
        <v>5000</v>
      </c>
      <c r="E492" s="6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5">
        <f>$E492/$D492</f>
        <v>1.444</v>
      </c>
      <c r="P492" s="6">
        <f>ROUND(E492/L492,2)</f>
        <v>126.67</v>
      </c>
      <c r="Q492" t="str">
        <f>LEFT($N492,FIND("/",$N492)-1)</f>
        <v>theater</v>
      </c>
      <c r="R492" t="str">
        <f>RIGHT($N492,LEN($N492)-FIND("/",$N492))</f>
        <v>plays</v>
      </c>
      <c r="S492" s="10">
        <f>((($I492/60)/60)/24)+DATE(1970,1,1)</f>
        <v>41799.726979166669</v>
      </c>
      <c r="T492" s="10">
        <f>((($J492/60)/60)/24)+DATE(1970,1,1)</f>
        <v>41789.726979166669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 s="6">
        <v>10000</v>
      </c>
      <c r="E493" s="6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8275</v>
      </c>
      <c r="O493" s="5">
        <f>$E493/$D493</f>
        <v>1.443746</v>
      </c>
      <c r="P493" s="6">
        <f>ROUND(E493/L493,2)</f>
        <v>92.55</v>
      </c>
      <c r="Q493" t="str">
        <f>LEFT($N493,FIND("/",$N493)-1)</f>
        <v>music</v>
      </c>
      <c r="R493" t="str">
        <f>RIGHT($N493,LEN($N493)-FIND("/",$N493))</f>
        <v>rock</v>
      </c>
      <c r="S493" s="10">
        <f>((($I493/60)/60)/24)+DATE(1970,1,1)</f>
        <v>41306.047905092593</v>
      </c>
      <c r="T493" s="10">
        <f>((($J493/60)/60)/24)+DATE(1970,1,1)</f>
        <v>41276.047905092593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 s="6">
        <v>8000</v>
      </c>
      <c r="E494" s="6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8297</v>
      </c>
      <c r="O494" s="5">
        <f>$E494/$D494</f>
        <v>1.4431375</v>
      </c>
      <c r="P494" s="6">
        <f>ROUND(E494/L494,2)</f>
        <v>40.799999999999997</v>
      </c>
      <c r="Q494" t="str">
        <f>LEFT($N494,FIND("/",$N494)-1)</f>
        <v>food</v>
      </c>
      <c r="R494" t="str">
        <f>RIGHT($N494,LEN($N494)-FIND("/",$N494))</f>
        <v>small batch</v>
      </c>
      <c r="S494" s="10">
        <f>((($I494/60)/60)/24)+DATE(1970,1,1)</f>
        <v>41869.005671296298</v>
      </c>
      <c r="T494" s="10">
        <f>((($J494/60)/60)/24)+DATE(1970,1,1)</f>
        <v>41839.005671296298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 s="6">
        <v>70</v>
      </c>
      <c r="E495" s="6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5">
        <f>$E495/$D495</f>
        <v>1.4428571428571428</v>
      </c>
      <c r="P495" s="6">
        <f>ROUND(E495/L495,2)</f>
        <v>50.5</v>
      </c>
      <c r="Q495" t="str">
        <f>LEFT($N495,FIND("/",$N495)-1)</f>
        <v>technology</v>
      </c>
      <c r="R495" t="str">
        <f>RIGHT($N495,LEN($N495)-FIND("/",$N495))</f>
        <v>wearables</v>
      </c>
      <c r="S495" s="10">
        <f>((($I495/60)/60)/24)+DATE(1970,1,1)</f>
        <v>42698.958333333328</v>
      </c>
      <c r="T495" s="10">
        <f>((($J495/60)/60)/24)+DATE(1970,1,1)</f>
        <v>42683.420312500006</v>
      </c>
    </row>
    <row r="496" spans="1:20" ht="48" x14ac:dyDescent="0.2">
      <c r="A496">
        <v>3296</v>
      </c>
      <c r="B496" s="3" t="s">
        <v>3296</v>
      </c>
      <c r="C496" s="3" t="s">
        <v>7406</v>
      </c>
      <c r="D496" s="6">
        <v>1500</v>
      </c>
      <c r="E496" s="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5">
        <f>$E496/$D496</f>
        <v>1.4406666666666668</v>
      </c>
      <c r="P496" s="6">
        <f>ROUND(E496/L496,2)</f>
        <v>45.98</v>
      </c>
      <c r="Q496" t="str">
        <f>LEFT($N496,FIND("/",$N496)-1)</f>
        <v>theater</v>
      </c>
      <c r="R496" t="str">
        <f>RIGHT($N496,LEN($N496)-FIND("/",$N496))</f>
        <v>plays</v>
      </c>
      <c r="S496" s="10">
        <f>((($I496/60)/60)/24)+DATE(1970,1,1)</f>
        <v>42330.916666666672</v>
      </c>
      <c r="T496" s="10">
        <f>((($J496/60)/60)/24)+DATE(1970,1,1)</f>
        <v>42309.756620370375</v>
      </c>
    </row>
    <row r="497" spans="1:20" ht="48" x14ac:dyDescent="0.2">
      <c r="A497">
        <v>858</v>
      </c>
      <c r="B497" s="3" t="s">
        <v>859</v>
      </c>
      <c r="C497" s="3" t="s">
        <v>4968</v>
      </c>
      <c r="D497" s="6">
        <v>1200</v>
      </c>
      <c r="E497" s="6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5">
        <f>$E497/$D497</f>
        <v>1.4400583333333332</v>
      </c>
      <c r="P497" s="6">
        <f>ROUND(E497/L497,2)</f>
        <v>22.74</v>
      </c>
      <c r="Q497" t="str">
        <f>LEFT($N497,FIND("/",$N497)-1)</f>
        <v>music</v>
      </c>
      <c r="R497" t="str">
        <f>RIGHT($N497,LEN($N497)-FIND("/",$N497))</f>
        <v>metal</v>
      </c>
      <c r="S497" s="10">
        <f>((($I497/60)/60)/24)+DATE(1970,1,1)</f>
        <v>42109.957638888889</v>
      </c>
      <c r="T497" s="10">
        <f>((($J497/60)/60)/24)+DATE(1970,1,1)</f>
        <v>42079.745578703703</v>
      </c>
    </row>
    <row r="498" spans="1:20" ht="48" x14ac:dyDescent="0.2">
      <c r="A498">
        <v>3558</v>
      </c>
      <c r="B498" s="3" t="s">
        <v>3557</v>
      </c>
      <c r="C498" s="3" t="s">
        <v>7668</v>
      </c>
      <c r="D498" s="6">
        <v>350</v>
      </c>
      <c r="E498" s="6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5">
        <f>$E498/$D498</f>
        <v>1.44</v>
      </c>
      <c r="P498" s="6">
        <f>ROUND(E498/L498,2)</f>
        <v>22.91</v>
      </c>
      <c r="Q498" t="str">
        <f>LEFT($N498,FIND("/",$N498)-1)</f>
        <v>theater</v>
      </c>
      <c r="R498" t="str">
        <f>RIGHT($N498,LEN($N498)-FIND("/",$N498))</f>
        <v>plays</v>
      </c>
      <c r="S498" s="10">
        <f>((($I498/60)/60)/24)+DATE(1970,1,1)</f>
        <v>42181.875</v>
      </c>
      <c r="T498" s="10">
        <f>((($J498/60)/60)/24)+DATE(1970,1,1)</f>
        <v>42139.816840277781</v>
      </c>
    </row>
    <row r="499" spans="1:20" ht="48" x14ac:dyDescent="0.2">
      <c r="A499">
        <v>720</v>
      </c>
      <c r="B499" s="3" t="s">
        <v>721</v>
      </c>
      <c r="C499" s="3" t="s">
        <v>4830</v>
      </c>
      <c r="D499" s="6">
        <v>1900</v>
      </c>
      <c r="E499" s="6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8273</v>
      </c>
      <c r="O499" s="5">
        <f>$E499/$D499</f>
        <v>1.4394736842105262</v>
      </c>
      <c r="P499" s="6">
        <f>ROUND(E499/L499,2)</f>
        <v>66.709999999999994</v>
      </c>
      <c r="Q499" t="str">
        <f>LEFT($N499,FIND("/",$N499)-1)</f>
        <v>publishing</v>
      </c>
      <c r="R499" t="str">
        <f>RIGHT($N499,LEN($N499)-FIND("/",$N499))</f>
        <v>nonfiction</v>
      </c>
      <c r="S499" s="10">
        <f>((($I499/60)/60)/24)+DATE(1970,1,1)</f>
        <v>40937.649201388893</v>
      </c>
      <c r="T499" s="10">
        <f>((($J499/60)/60)/24)+DATE(1970,1,1)</f>
        <v>40909.649201388893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 s="6">
        <v>65000</v>
      </c>
      <c r="E500" s="6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5">
        <f>$E500/$D500</f>
        <v>1.436523076923077</v>
      </c>
      <c r="P500" s="6">
        <f>ROUND(E500/L500,2)</f>
        <v>74.64</v>
      </c>
      <c r="Q500" t="str">
        <f>LEFT($N500,FIND("/",$N500)-1)</f>
        <v>technology</v>
      </c>
      <c r="R500" t="str">
        <f>RIGHT($N500,LEN($N500)-FIND("/",$N500))</f>
        <v>space exploration</v>
      </c>
      <c r="S500" s="10">
        <f>((($I500/60)/60)/24)+DATE(1970,1,1)</f>
        <v>42288.041666666672</v>
      </c>
      <c r="T500" s="10">
        <f>((($J500/60)/60)/24)+DATE(1970,1,1)</f>
        <v>42251.16715277778</v>
      </c>
    </row>
    <row r="501" spans="1:20" ht="48" x14ac:dyDescent="0.2">
      <c r="A501">
        <v>2059</v>
      </c>
      <c r="B501" s="3" t="s">
        <v>2060</v>
      </c>
      <c r="C501" s="3" t="s">
        <v>6169</v>
      </c>
      <c r="D501" s="6">
        <v>30000</v>
      </c>
      <c r="E501" s="6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8294</v>
      </c>
      <c r="O501" s="5">
        <f>$E501/$D501</f>
        <v>1.4345666666666668</v>
      </c>
      <c r="P501" s="6">
        <f>ROUND(E501/L501,2)</f>
        <v>114.77</v>
      </c>
      <c r="Q501" t="str">
        <f>LEFT($N501,FIND("/",$N501)-1)</f>
        <v>technology</v>
      </c>
      <c r="R501" t="str">
        <f>RIGHT($N501,LEN($N501)-FIND("/",$N501))</f>
        <v>hardware</v>
      </c>
      <c r="S501" s="10">
        <f>((($I501/60)/60)/24)+DATE(1970,1,1)</f>
        <v>42400.915972222225</v>
      </c>
      <c r="T501" s="10">
        <f>((($J501/60)/60)/24)+DATE(1970,1,1)</f>
        <v>42361.602476851855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 s="6">
        <v>900</v>
      </c>
      <c r="E502" s="6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8302</v>
      </c>
      <c r="O502" s="5">
        <f>$E502/$D502</f>
        <v>1.4333333333333333</v>
      </c>
      <c r="P502" s="6">
        <f>ROUND(E502/L502,2)</f>
        <v>51.6</v>
      </c>
      <c r="Q502" t="str">
        <f>LEFT($N502,FIND("/",$N502)-1)</f>
        <v>theater</v>
      </c>
      <c r="R502" t="str">
        <f>RIGHT($N502,LEN($N502)-FIND("/",$N502))</f>
        <v>spaces</v>
      </c>
      <c r="S502" s="10">
        <f>((($I502/60)/60)/24)+DATE(1970,1,1)</f>
        <v>42797.459398148145</v>
      </c>
      <c r="T502" s="10">
        <f>((($J502/60)/60)/24)+DATE(1970,1,1)</f>
        <v>42783.459398148145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 s="6">
        <v>300</v>
      </c>
      <c r="E503" s="6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8270</v>
      </c>
      <c r="O503" s="5">
        <f>$E503/$D503</f>
        <v>1.4333333333333333</v>
      </c>
      <c r="P503" s="6">
        <f>ROUND(E503/L503,2)</f>
        <v>21.5</v>
      </c>
      <c r="Q503" t="str">
        <f>LEFT($N503,FIND("/",$N503)-1)</f>
        <v>theater</v>
      </c>
      <c r="R503" t="str">
        <f>RIGHT($N503,LEN($N503)-FIND("/",$N503))</f>
        <v>plays</v>
      </c>
      <c r="S503" s="10">
        <f>((($I503/60)/60)/24)+DATE(1970,1,1)</f>
        <v>42190.651817129634</v>
      </c>
      <c r="T503" s="10">
        <f>((($J503/60)/60)/24)+DATE(1970,1,1)</f>
        <v>42160.651817129634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 s="6">
        <v>2000</v>
      </c>
      <c r="E504" s="6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8304</v>
      </c>
      <c r="O504" s="5">
        <f>$E504/$D504</f>
        <v>1.4319999999999999</v>
      </c>
      <c r="P504" s="6">
        <f>ROUND(E504/L504,2)</f>
        <v>48.54</v>
      </c>
      <c r="Q504" t="str">
        <f>LEFT($N504,FIND("/",$N504)-1)</f>
        <v>theater</v>
      </c>
      <c r="R504" t="str">
        <f>RIGHT($N504,LEN($N504)-FIND("/",$N504))</f>
        <v>musical</v>
      </c>
      <c r="S504" s="10">
        <f>((($I504/60)/60)/24)+DATE(1970,1,1)</f>
        <v>41909.166666666664</v>
      </c>
      <c r="T504" s="10">
        <f>((($J504/60)/60)/24)+DATE(1970,1,1)</f>
        <v>41887.111354166671</v>
      </c>
    </row>
    <row r="505" spans="1:20" ht="32" x14ac:dyDescent="0.2">
      <c r="A505">
        <v>1655</v>
      </c>
      <c r="B505" s="3" t="s">
        <v>1656</v>
      </c>
      <c r="C505" s="3" t="s">
        <v>5765</v>
      </c>
      <c r="D505" s="6">
        <v>1500</v>
      </c>
      <c r="E505" s="6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8291</v>
      </c>
      <c r="O505" s="5">
        <f>$E505/$D505</f>
        <v>1.4286666666666668</v>
      </c>
      <c r="P505" s="6">
        <f>ROUND(E505/L505,2)</f>
        <v>44.65</v>
      </c>
      <c r="Q505" t="str">
        <f>LEFT($N505,FIND("/",$N505)-1)</f>
        <v>music</v>
      </c>
      <c r="R505" t="str">
        <f>RIGHT($N505,LEN($N505)-FIND("/",$N505))</f>
        <v>pop</v>
      </c>
      <c r="S505" s="10">
        <f>((($I505/60)/60)/24)+DATE(1970,1,1)</f>
        <v>41004.750231481477</v>
      </c>
      <c r="T505" s="10">
        <f>((($J505/60)/60)/24)+DATE(1970,1,1)</f>
        <v>40974.791898148149</v>
      </c>
    </row>
    <row r="506" spans="1:20" ht="48" x14ac:dyDescent="0.2">
      <c r="A506">
        <v>1832</v>
      </c>
      <c r="B506" s="3" t="s">
        <v>1833</v>
      </c>
      <c r="C506" s="3" t="s">
        <v>5942</v>
      </c>
      <c r="D506" s="6">
        <v>350</v>
      </c>
      <c r="E506" s="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8275</v>
      </c>
      <c r="O506" s="5">
        <f>$E506/$D506</f>
        <v>1.4285714285714286</v>
      </c>
      <c r="P506" s="6">
        <f>ROUND(E506/L506,2)</f>
        <v>25</v>
      </c>
      <c r="Q506" t="str">
        <f>LEFT($N506,FIND("/",$N506)-1)</f>
        <v>music</v>
      </c>
      <c r="R506" t="str">
        <f>RIGHT($N506,LEN($N506)-FIND("/",$N506))</f>
        <v>rock</v>
      </c>
      <c r="S506" s="10">
        <f>((($I506/60)/60)/24)+DATE(1970,1,1)</f>
        <v>40606.539664351854</v>
      </c>
      <c r="T506" s="10">
        <f>((($J506/60)/60)/24)+DATE(1970,1,1)</f>
        <v>40576.539664351854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 s="6">
        <v>5000</v>
      </c>
      <c r="E507" s="6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8275</v>
      </c>
      <c r="O507" s="5">
        <f>$E507/$D507</f>
        <v>1.4279999999999999</v>
      </c>
      <c r="P507" s="6">
        <f>ROUND(E507/L507,2)</f>
        <v>162.27000000000001</v>
      </c>
      <c r="Q507" t="str">
        <f>LEFT($N507,FIND("/",$N507)-1)</f>
        <v>music</v>
      </c>
      <c r="R507" t="str">
        <f>RIGHT($N507,LEN($N507)-FIND("/",$N507))</f>
        <v>rock</v>
      </c>
      <c r="S507" s="10">
        <f>((($I507/60)/60)/24)+DATE(1970,1,1)</f>
        <v>41040.657638888886</v>
      </c>
      <c r="T507" s="10">
        <f>((($J507/60)/60)/24)+DATE(1970,1,1)</f>
        <v>40983.055949074071</v>
      </c>
    </row>
    <row r="508" spans="1:20" ht="48" x14ac:dyDescent="0.2">
      <c r="A508">
        <v>3480</v>
      </c>
      <c r="B508" s="3" t="s">
        <v>3479</v>
      </c>
      <c r="C508" s="3" t="s">
        <v>7590</v>
      </c>
      <c r="D508" s="6">
        <v>1500</v>
      </c>
      <c r="E508" s="6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8270</v>
      </c>
      <c r="O508" s="5">
        <f>$E508/$D508</f>
        <v>1.4266666666666667</v>
      </c>
      <c r="P508" s="6">
        <f>ROUND(E508/L508,2)</f>
        <v>164.62</v>
      </c>
      <c r="Q508" t="str">
        <f>LEFT($N508,FIND("/",$N508)-1)</f>
        <v>theater</v>
      </c>
      <c r="R508" t="str">
        <f>RIGHT($N508,LEN($N508)-FIND("/",$N508))</f>
        <v>plays</v>
      </c>
      <c r="S508" s="10">
        <f>((($I508/60)/60)/24)+DATE(1970,1,1)</f>
        <v>42195.875</v>
      </c>
      <c r="T508" s="10">
        <f>((($J508/60)/60)/24)+DATE(1970,1,1)</f>
        <v>42171.317442129628</v>
      </c>
    </row>
    <row r="509" spans="1:20" ht="32" x14ac:dyDescent="0.2">
      <c r="A509">
        <v>1</v>
      </c>
      <c r="B509" s="3" t="s">
        <v>3</v>
      </c>
      <c r="C509" s="3" t="s">
        <v>4112</v>
      </c>
      <c r="D509" s="6">
        <v>10275</v>
      </c>
      <c r="E509" s="6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8264</v>
      </c>
      <c r="O509" s="5">
        <f>$E509/$D509</f>
        <v>1.4260827250608272</v>
      </c>
      <c r="P509" s="6">
        <f>ROUND(E509/L509,2)</f>
        <v>185.48</v>
      </c>
      <c r="Q509" t="str">
        <f>LEFT($N509,FIND("/",$N509)-1)</f>
        <v>film &amp; video</v>
      </c>
      <c r="R509" t="str">
        <f>RIGHT($N509,LEN($N509)-FIND("/",$N509))</f>
        <v>television</v>
      </c>
      <c r="S509" s="10">
        <f>((($I509/60)/60)/24)+DATE(1970,1,1)</f>
        <v>42796.600497685184</v>
      </c>
      <c r="T509" s="10">
        <f>((($J509/60)/60)/24)+DATE(1970,1,1)</f>
        <v>42766.600497685184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 s="6">
        <v>550</v>
      </c>
      <c r="E510" s="6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5">
        <f>$E510/$D510</f>
        <v>1.4236363636363636</v>
      </c>
      <c r="P510" s="6">
        <f>ROUND(E510/L510,2)</f>
        <v>29</v>
      </c>
      <c r="Q510" t="str">
        <f>LEFT($N510,FIND("/",$N510)-1)</f>
        <v>theater</v>
      </c>
      <c r="R510" t="str">
        <f>RIGHT($N510,LEN($N510)-FIND("/",$N510))</f>
        <v>plays</v>
      </c>
      <c r="S510" s="10">
        <f>((($I510/60)/60)/24)+DATE(1970,1,1)</f>
        <v>41847.59542824074</v>
      </c>
      <c r="T510" s="10">
        <f>((($J510/60)/60)/24)+DATE(1970,1,1)</f>
        <v>41817.59542824074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 s="6">
        <v>6000</v>
      </c>
      <c r="E511" s="6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8264</v>
      </c>
      <c r="O511" s="5">
        <f>$E511/$D511</f>
        <v>1.4215</v>
      </c>
      <c r="P511" s="6">
        <f>ROUND(E511/L511,2)</f>
        <v>193.84</v>
      </c>
      <c r="Q511" t="str">
        <f>LEFT($N511,FIND("/",$N511)-1)</f>
        <v>film &amp; video</v>
      </c>
      <c r="R511" t="str">
        <f>RIGHT($N511,LEN($N511)-FIND("/",$N511))</f>
        <v>television</v>
      </c>
      <c r="S511" s="10">
        <f>((($I511/60)/60)/24)+DATE(1970,1,1)</f>
        <v>42098.265335648146</v>
      </c>
      <c r="T511" s="10">
        <f>((($J511/60)/60)/24)+DATE(1970,1,1)</f>
        <v>42068.307002314818</v>
      </c>
    </row>
    <row r="512" spans="1:20" ht="48" x14ac:dyDescent="0.2">
      <c r="A512">
        <v>42</v>
      </c>
      <c r="B512" s="3" t="s">
        <v>44</v>
      </c>
      <c r="C512" s="3" t="s">
        <v>4153</v>
      </c>
      <c r="D512" s="6">
        <v>14000</v>
      </c>
      <c r="E512" s="6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8264</v>
      </c>
      <c r="O512" s="5">
        <f>$E512/$D512</f>
        <v>1.4185714285714286</v>
      </c>
      <c r="P512" s="6">
        <f>ROUND(E512/L512,2)</f>
        <v>117.51</v>
      </c>
      <c r="Q512" t="str">
        <f>LEFT($N512,FIND("/",$N512)-1)</f>
        <v>film &amp; video</v>
      </c>
      <c r="R512" t="str">
        <f>RIGHT($N512,LEN($N512)-FIND("/",$N512))</f>
        <v>television</v>
      </c>
      <c r="S512" s="10">
        <f>((($I512/60)/60)/24)+DATE(1970,1,1)</f>
        <v>42001.639189814814</v>
      </c>
      <c r="T512" s="10">
        <f>((($J512/60)/60)/24)+DATE(1970,1,1)</f>
        <v>41971.639189814814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 s="6">
        <v>2000</v>
      </c>
      <c r="E513" s="6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8268</v>
      </c>
      <c r="O513" s="5">
        <f>$E513/$D513</f>
        <v>1.4165000000000001</v>
      </c>
      <c r="P513" s="6">
        <f>ROUND(E513/L513,2)</f>
        <v>65.88</v>
      </c>
      <c r="Q513" t="str">
        <f>LEFT($N513,FIND("/",$N513)-1)</f>
        <v>film &amp; video</v>
      </c>
      <c r="R513" t="str">
        <f>RIGHT($N513,LEN($N513)-FIND("/",$N513))</f>
        <v>documentary</v>
      </c>
      <c r="S513" s="10">
        <f>((($I513/60)/60)/24)+DATE(1970,1,1)</f>
        <v>42313.58121527778</v>
      </c>
      <c r="T513" s="10">
        <f>((($J513/60)/60)/24)+DATE(1970,1,1)</f>
        <v>42292.539548611108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 s="6">
        <v>3000</v>
      </c>
      <c r="E514" s="6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5">
        <f>$E514/$D514</f>
        <v>1.4156666666666666</v>
      </c>
      <c r="P514" s="6">
        <f>ROUND(E514/L514,2)</f>
        <v>25.13</v>
      </c>
      <c r="Q514" t="str">
        <f>LEFT($N514,FIND("/",$N514)-1)</f>
        <v>theater</v>
      </c>
      <c r="R514" t="str">
        <f>RIGHT($N514,LEN($N514)-FIND("/",$N514))</f>
        <v>plays</v>
      </c>
      <c r="S514" s="10">
        <f>((($I514/60)/60)/24)+DATE(1970,1,1)</f>
        <v>42218.666666666672</v>
      </c>
      <c r="T514" s="10">
        <f>((($J514/60)/60)/24)+DATE(1970,1,1)</f>
        <v>42188.467499999999</v>
      </c>
    </row>
    <row r="515" spans="1:20" ht="32" x14ac:dyDescent="0.2">
      <c r="A515">
        <v>1650</v>
      </c>
      <c r="B515" s="3" t="s">
        <v>1651</v>
      </c>
      <c r="C515" s="3" t="s">
        <v>5760</v>
      </c>
      <c r="D515" s="6">
        <v>2000</v>
      </c>
      <c r="E515" s="6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8291</v>
      </c>
      <c r="O515" s="5">
        <f>$E515/$D515</f>
        <v>1.4155</v>
      </c>
      <c r="P515" s="6">
        <f>ROUND(E515/L515,2)</f>
        <v>88.47</v>
      </c>
      <c r="Q515" t="str">
        <f>LEFT($N515,FIND("/",$N515)-1)</f>
        <v>music</v>
      </c>
      <c r="R515" t="str">
        <f>RIGHT($N515,LEN($N515)-FIND("/",$N515))</f>
        <v>pop</v>
      </c>
      <c r="S515" s="10">
        <f>((($I515/60)/60)/24)+DATE(1970,1,1)</f>
        <v>41556.435613425929</v>
      </c>
      <c r="T515" s="10">
        <f>((($J515/60)/60)/24)+DATE(1970,1,1)</f>
        <v>41526.435613425929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 s="6">
        <v>4000</v>
      </c>
      <c r="E516" s="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8268</v>
      </c>
      <c r="O516" s="5">
        <f>$E516/$D516</f>
        <v>1.415</v>
      </c>
      <c r="P516" s="6">
        <f>ROUND(E516/L516,2)</f>
        <v>115.51</v>
      </c>
      <c r="Q516" t="str">
        <f>LEFT($N516,FIND("/",$N516)-1)</f>
        <v>film &amp; video</v>
      </c>
      <c r="R516" t="str">
        <f>RIGHT($N516,LEN($N516)-FIND("/",$N516))</f>
        <v>documentary</v>
      </c>
      <c r="S516" s="10">
        <f>((($I516/60)/60)/24)+DATE(1970,1,1)</f>
        <v>42392.719814814816</v>
      </c>
      <c r="T516" s="10">
        <f>((($J516/60)/60)/24)+DATE(1970,1,1)</f>
        <v>42367.719814814816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 s="6">
        <v>75000</v>
      </c>
      <c r="E517" s="6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8272</v>
      </c>
      <c r="O517" s="5">
        <f>$E517/$D517</f>
        <v>1.4144600000000001</v>
      </c>
      <c r="P517" s="6">
        <f>ROUND(E517/L517,2)</f>
        <v>95.83</v>
      </c>
      <c r="Q517" t="str">
        <f>LEFT($N517,FIND("/",$N517)-1)</f>
        <v>technology</v>
      </c>
      <c r="R517" t="str">
        <f>RIGHT($N517,LEN($N517)-FIND("/",$N517))</f>
        <v>wearables</v>
      </c>
      <c r="S517" s="10">
        <f>((($I517/60)/60)/24)+DATE(1970,1,1)</f>
        <v>42236.618518518517</v>
      </c>
      <c r="T517" s="10">
        <f>((($J517/60)/60)/24)+DATE(1970,1,1)</f>
        <v>42199.618518518517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 s="6">
        <v>22765</v>
      </c>
      <c r="E518" s="6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8300</v>
      </c>
      <c r="O518" s="5">
        <f>$E518/$D518</f>
        <v>1.4132510432681749</v>
      </c>
      <c r="P518" s="6">
        <f>ROUND(E518/L518,2)</f>
        <v>55.76</v>
      </c>
      <c r="Q518" t="str">
        <f>LEFT($N518,FIND("/",$N518)-1)</f>
        <v>technology</v>
      </c>
      <c r="R518" t="str">
        <f>RIGHT($N518,LEN($N518)-FIND("/",$N518))</f>
        <v>space exploration</v>
      </c>
      <c r="S518" s="10">
        <f>((($I518/60)/60)/24)+DATE(1970,1,1)</f>
        <v>42604.290972222225</v>
      </c>
      <c r="T518" s="10">
        <f>((($J518/60)/60)/24)+DATE(1970,1,1)</f>
        <v>42564.881076388891</v>
      </c>
    </row>
    <row r="519" spans="1:20" ht="48" x14ac:dyDescent="0.2">
      <c r="A519">
        <v>1296</v>
      </c>
      <c r="B519" s="3" t="s">
        <v>1297</v>
      </c>
      <c r="C519" s="3" t="s">
        <v>5406</v>
      </c>
      <c r="D519" s="6">
        <v>850</v>
      </c>
      <c r="E519" s="6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5">
        <f>$E519/$D519</f>
        <v>1.411764705882353</v>
      </c>
      <c r="P519" s="6">
        <f>ROUND(E519/L519,2)</f>
        <v>52.17</v>
      </c>
      <c r="Q519" t="str">
        <f>LEFT($N519,FIND("/",$N519)-1)</f>
        <v>theater</v>
      </c>
      <c r="R519" t="str">
        <f>RIGHT($N519,LEN($N519)-FIND("/",$N519))</f>
        <v>plays</v>
      </c>
      <c r="S519" s="10">
        <f>((($I519/60)/60)/24)+DATE(1970,1,1)</f>
        <v>42443.008946759262</v>
      </c>
      <c r="T519" s="10">
        <f>((($J519/60)/60)/24)+DATE(1970,1,1)</f>
        <v>42423.050613425927</v>
      </c>
    </row>
    <row r="520" spans="1:20" ht="32" x14ac:dyDescent="0.2">
      <c r="A520">
        <v>3710</v>
      </c>
      <c r="B520" s="3" t="s">
        <v>3707</v>
      </c>
      <c r="C520" s="3" t="s">
        <v>7820</v>
      </c>
      <c r="D520" s="6">
        <v>1300</v>
      </c>
      <c r="E520" s="6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8270</v>
      </c>
      <c r="O520" s="5">
        <f>$E520/$D520</f>
        <v>1.4115384615384616</v>
      </c>
      <c r="P520" s="6">
        <f>ROUND(E520/L520,2)</f>
        <v>67.959999999999994</v>
      </c>
      <c r="Q520" t="str">
        <f>LEFT($N520,FIND("/",$N520)-1)</f>
        <v>theater</v>
      </c>
      <c r="R520" t="str">
        <f>RIGHT($N520,LEN($N520)-FIND("/",$N520))</f>
        <v>plays</v>
      </c>
      <c r="S520" s="10">
        <f>((($I520/60)/60)/24)+DATE(1970,1,1)</f>
        <v>42097.576249999998</v>
      </c>
      <c r="T520" s="10">
        <f>((($J520/60)/60)/24)+DATE(1970,1,1)</f>
        <v>42072.576249999998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 s="6">
        <v>8500</v>
      </c>
      <c r="E521" s="6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8296</v>
      </c>
      <c r="O521" s="5">
        <f>$E521/$D521</f>
        <v>1.4108235294117648</v>
      </c>
      <c r="P521" s="6">
        <f>ROUND(E521/L521,2)</f>
        <v>57.93</v>
      </c>
      <c r="Q521" t="str">
        <f>LEFT($N521,FIND("/",$N521)-1)</f>
        <v>games</v>
      </c>
      <c r="R521" t="str">
        <f>RIGHT($N521,LEN($N521)-FIND("/",$N521))</f>
        <v>tabletop games</v>
      </c>
      <c r="S521" s="10">
        <f>((($I521/60)/60)/24)+DATE(1970,1,1)</f>
        <v>40966.678506944445</v>
      </c>
      <c r="T521" s="10">
        <f>((($J521/60)/60)/24)+DATE(1970,1,1)</f>
        <v>40936.678506944445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 s="6">
        <v>5000</v>
      </c>
      <c r="E522" s="6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8265</v>
      </c>
      <c r="O522" s="5">
        <f>$E522/$D522</f>
        <v>1.41</v>
      </c>
      <c r="P522" s="6">
        <f>ROUND(E522/L522,2)</f>
        <v>90.38</v>
      </c>
      <c r="Q522" t="str">
        <f>LEFT($N522,FIND("/",$N522)-1)</f>
        <v>film &amp; video</v>
      </c>
      <c r="R522" t="str">
        <f>RIGHT($N522,LEN($N522)-FIND("/",$N522))</f>
        <v>shorts</v>
      </c>
      <c r="S522" s="10">
        <f>((($I522/60)/60)/24)+DATE(1970,1,1)</f>
        <v>40761.625</v>
      </c>
      <c r="T522" s="10">
        <f>((($J522/60)/60)/24)+DATE(1970,1,1)</f>
        <v>40753.758425925924</v>
      </c>
    </row>
    <row r="523" spans="1:20" ht="16" x14ac:dyDescent="0.2">
      <c r="A523">
        <v>115</v>
      </c>
      <c r="B523" s="3" t="s">
        <v>117</v>
      </c>
      <c r="C523" s="3" t="s">
        <v>4226</v>
      </c>
      <c r="D523" s="6">
        <v>450</v>
      </c>
      <c r="E523" s="6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8265</v>
      </c>
      <c r="O523" s="5">
        <f>$E523/$D523</f>
        <v>1.4044444444444444</v>
      </c>
      <c r="P523" s="6">
        <f>ROUND(E523/L523,2)</f>
        <v>28.73</v>
      </c>
      <c r="Q523" t="str">
        <f>LEFT($N523,FIND("/",$N523)-1)</f>
        <v>film &amp; video</v>
      </c>
      <c r="R523" t="str">
        <f>RIGHT($N523,LEN($N523)-FIND("/",$N523))</f>
        <v>shorts</v>
      </c>
      <c r="S523" s="10">
        <f>((($I523/60)/60)/24)+DATE(1970,1,1)</f>
        <v>40943.738935185182</v>
      </c>
      <c r="T523" s="10">
        <f>((($J523/60)/60)/24)+DATE(1970,1,1)</f>
        <v>40918.738935185182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 s="6">
        <v>2000</v>
      </c>
      <c r="E524" s="6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8270</v>
      </c>
      <c r="O524" s="5">
        <f>$E524/$D524</f>
        <v>1.4019999999999999</v>
      </c>
      <c r="P524" s="6">
        <f>ROUND(E524/L524,2)</f>
        <v>50.98</v>
      </c>
      <c r="Q524" t="str">
        <f>LEFT($N524,FIND("/",$N524)-1)</f>
        <v>theater</v>
      </c>
      <c r="R524" t="str">
        <f>RIGHT($N524,LEN($N524)-FIND("/",$N524))</f>
        <v>plays</v>
      </c>
      <c r="S524" s="10">
        <f>((($I524/60)/60)/24)+DATE(1970,1,1)</f>
        <v>42047.249305555553</v>
      </c>
      <c r="T524" s="10">
        <f>((($J524/60)/60)/24)+DATE(1970,1,1)</f>
        <v>42016.706678240742</v>
      </c>
    </row>
    <row r="525" spans="1:20" ht="48" x14ac:dyDescent="0.2">
      <c r="A525">
        <v>3814</v>
      </c>
      <c r="B525" s="3" t="s">
        <v>3811</v>
      </c>
      <c r="C525" s="3" t="s">
        <v>7924</v>
      </c>
      <c r="D525" s="6">
        <v>1500</v>
      </c>
      <c r="E525" s="6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8270</v>
      </c>
      <c r="O525" s="5">
        <f>$E525/$D525</f>
        <v>1.4013333333333333</v>
      </c>
      <c r="P525" s="6">
        <f>ROUND(E525/L525,2)</f>
        <v>61.82</v>
      </c>
      <c r="Q525" t="str">
        <f>LEFT($N525,FIND("/",$N525)-1)</f>
        <v>theater</v>
      </c>
      <c r="R525" t="str">
        <f>RIGHT($N525,LEN($N525)-FIND("/",$N525))</f>
        <v>plays</v>
      </c>
      <c r="S525" s="10">
        <f>((($I525/60)/60)/24)+DATE(1970,1,1)</f>
        <v>42095.165972222225</v>
      </c>
      <c r="T525" s="10">
        <f>((($J525/60)/60)/24)+DATE(1970,1,1)</f>
        <v>42058.904074074075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 s="6">
        <v>12000</v>
      </c>
      <c r="E526" s="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8294</v>
      </c>
      <c r="O526" s="5">
        <f>$E526/$D526</f>
        <v>1.4005000000000001</v>
      </c>
      <c r="P526" s="6">
        <f>ROUND(E526/L526,2)</f>
        <v>95.49</v>
      </c>
      <c r="Q526" t="str">
        <f>LEFT($N526,FIND("/",$N526)-1)</f>
        <v>technology</v>
      </c>
      <c r="R526" t="str">
        <f>RIGHT($N526,LEN($N526)-FIND("/",$N526))</f>
        <v>hardware</v>
      </c>
      <c r="S526" s="10">
        <f>((($I526/60)/60)/24)+DATE(1970,1,1)</f>
        <v>42004.880648148144</v>
      </c>
      <c r="T526" s="10">
        <f>((($J526/60)/60)/24)+DATE(1970,1,1)</f>
        <v>41944.83898148148</v>
      </c>
    </row>
    <row r="527" spans="1:20" ht="48" x14ac:dyDescent="0.2">
      <c r="A527">
        <v>3423</v>
      </c>
      <c r="B527" s="3" t="s">
        <v>3422</v>
      </c>
      <c r="C527" s="3" t="s">
        <v>7533</v>
      </c>
      <c r="D527" s="6">
        <v>250</v>
      </c>
      <c r="E527" s="6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8270</v>
      </c>
      <c r="O527" s="5">
        <f>$E527/$D527</f>
        <v>1.4</v>
      </c>
      <c r="P527" s="6">
        <f>ROUND(E527/L527,2)</f>
        <v>35</v>
      </c>
      <c r="Q527" t="str">
        <f>LEFT($N527,FIND("/",$N527)-1)</f>
        <v>theater</v>
      </c>
      <c r="R527" t="str">
        <f>RIGHT($N527,LEN($N527)-FIND("/",$N527))</f>
        <v>plays</v>
      </c>
      <c r="S527" s="10">
        <f>((($I527/60)/60)/24)+DATE(1970,1,1)</f>
        <v>42118.911354166667</v>
      </c>
      <c r="T527" s="10">
        <f>((($J527/60)/60)/24)+DATE(1970,1,1)</f>
        <v>42088.911354166667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 s="6">
        <v>50</v>
      </c>
      <c r="E528" s="6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5">
        <f>$E528/$D528</f>
        <v>1.4</v>
      </c>
      <c r="P528" s="6">
        <f>ROUND(E528/L528,2)</f>
        <v>23.33</v>
      </c>
      <c r="Q528" t="str">
        <f>LEFT($N528,FIND("/",$N528)-1)</f>
        <v>theater</v>
      </c>
      <c r="R528" t="str">
        <f>RIGHT($N528,LEN($N528)-FIND("/",$N528))</f>
        <v>plays</v>
      </c>
      <c r="S528" s="10">
        <f>((($I528/60)/60)/24)+DATE(1970,1,1)</f>
        <v>42505.958333333328</v>
      </c>
      <c r="T528" s="10">
        <f>((($J528/60)/60)/24)+DATE(1970,1,1)</f>
        <v>42493.597013888888</v>
      </c>
    </row>
    <row r="529" spans="1:20" ht="48" x14ac:dyDescent="0.2">
      <c r="A529">
        <v>649</v>
      </c>
      <c r="B529" s="3" t="s">
        <v>650</v>
      </c>
      <c r="C529" s="3" t="s">
        <v>4759</v>
      </c>
      <c r="D529" s="6">
        <v>2500</v>
      </c>
      <c r="E529" s="6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8272</v>
      </c>
      <c r="O529" s="5">
        <f>$E529/$D529</f>
        <v>1.3996</v>
      </c>
      <c r="P529" s="6">
        <f>ROUND(E529/L529,2)</f>
        <v>42.67</v>
      </c>
      <c r="Q529" t="str">
        <f>LEFT($N529,FIND("/",$N529)-1)</f>
        <v>technology</v>
      </c>
      <c r="R529" t="str">
        <f>RIGHT($N529,LEN($N529)-FIND("/",$N529))</f>
        <v>wearables</v>
      </c>
      <c r="S529" s="10">
        <f>((($I529/60)/60)/24)+DATE(1970,1,1)</f>
        <v>41898.912187499998</v>
      </c>
      <c r="T529" s="10">
        <f>((($J529/60)/60)/24)+DATE(1970,1,1)</f>
        <v>41877.912187499998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 s="6">
        <v>2000</v>
      </c>
      <c r="E530" s="6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8291</v>
      </c>
      <c r="O530" s="5">
        <f>$E530/$D530</f>
        <v>1.3975</v>
      </c>
      <c r="P530" s="6">
        <f>ROUND(E530/L530,2)</f>
        <v>53.75</v>
      </c>
      <c r="Q530" t="str">
        <f>LEFT($N530,FIND("/",$N530)-1)</f>
        <v>music</v>
      </c>
      <c r="R530" t="str">
        <f>RIGHT($N530,LEN($N530)-FIND("/",$N530))</f>
        <v>pop</v>
      </c>
      <c r="S530" s="10">
        <f>((($I530/60)/60)/24)+DATE(1970,1,1)</f>
        <v>42521.885138888887</v>
      </c>
      <c r="T530" s="10">
        <f>((($J530/60)/60)/24)+DATE(1970,1,1)</f>
        <v>42461.885138888887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 s="6">
        <v>3000</v>
      </c>
      <c r="E531" s="6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8270</v>
      </c>
      <c r="O531" s="5">
        <f>$E531/$D531</f>
        <v>1.3919999999999999</v>
      </c>
      <c r="P531" s="6">
        <f>ROUND(E531/L531,2)</f>
        <v>62.33</v>
      </c>
      <c r="Q531" t="str">
        <f>LEFT($N531,FIND("/",$N531)-1)</f>
        <v>theater</v>
      </c>
      <c r="R531" t="str">
        <f>RIGHT($N531,LEN($N531)-FIND("/",$N531))</f>
        <v>plays</v>
      </c>
      <c r="S531" s="10">
        <f>((($I531/60)/60)/24)+DATE(1970,1,1)</f>
        <v>41806.290972222225</v>
      </c>
      <c r="T531" s="10">
        <f>((($J531/60)/60)/24)+DATE(1970,1,1)</f>
        <v>41772.685393518521</v>
      </c>
    </row>
    <row r="532" spans="1:20" ht="48" x14ac:dyDescent="0.2">
      <c r="A532">
        <v>256</v>
      </c>
      <c r="B532" s="3" t="s">
        <v>257</v>
      </c>
      <c r="C532" s="3" t="s">
        <v>4366</v>
      </c>
      <c r="D532" s="6">
        <v>13000</v>
      </c>
      <c r="E532" s="6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8268</v>
      </c>
      <c r="O532" s="5">
        <f>$E532/$D532</f>
        <v>1.391</v>
      </c>
      <c r="P532" s="6">
        <f>ROUND(E532/L532,2)</f>
        <v>65.760000000000005</v>
      </c>
      <c r="Q532" t="str">
        <f>LEFT($N532,FIND("/",$N532)-1)</f>
        <v>film &amp; video</v>
      </c>
      <c r="R532" t="str">
        <f>RIGHT($N532,LEN($N532)-FIND("/",$N532))</f>
        <v>documentary</v>
      </c>
      <c r="S532" s="10">
        <f>((($I532/60)/60)/24)+DATE(1970,1,1)</f>
        <v>41349.769293981481</v>
      </c>
      <c r="T532" s="10">
        <f>((($J532/60)/60)/24)+DATE(1970,1,1)</f>
        <v>41319.769293981481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 s="6">
        <v>750</v>
      </c>
      <c r="E533" s="6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8270</v>
      </c>
      <c r="O533" s="5">
        <f>$E533/$D533</f>
        <v>1.3906666666666667</v>
      </c>
      <c r="P533" s="6">
        <f>ROUND(E533/L533,2)</f>
        <v>45.35</v>
      </c>
      <c r="Q533" t="str">
        <f>LEFT($N533,FIND("/",$N533)-1)</f>
        <v>theater</v>
      </c>
      <c r="R533" t="str">
        <f>RIGHT($N533,LEN($N533)-FIND("/",$N533))</f>
        <v>plays</v>
      </c>
      <c r="S533" s="10">
        <f>((($I533/60)/60)/24)+DATE(1970,1,1)</f>
        <v>42249.180393518516</v>
      </c>
      <c r="T533" s="10">
        <f>((($J533/60)/60)/24)+DATE(1970,1,1)</f>
        <v>42219.180393518516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 s="6">
        <v>500</v>
      </c>
      <c r="E534" s="6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8270</v>
      </c>
      <c r="O534" s="5">
        <f>$E534/$D534</f>
        <v>1.39</v>
      </c>
      <c r="P534" s="6">
        <f>ROUND(E534/L534,2)</f>
        <v>57.92</v>
      </c>
      <c r="Q534" t="str">
        <f>LEFT($N534,FIND("/",$N534)-1)</f>
        <v>theater</v>
      </c>
      <c r="R534" t="str">
        <f>RIGHT($N534,LEN($N534)-FIND("/",$N534))</f>
        <v>plays</v>
      </c>
      <c r="S534" s="10">
        <f>((($I534/60)/60)/24)+DATE(1970,1,1)</f>
        <v>42672.125</v>
      </c>
      <c r="T534" s="10">
        <f>((($J534/60)/60)/24)+DATE(1970,1,1)</f>
        <v>42643.632858796293</v>
      </c>
    </row>
    <row r="535" spans="1:20" ht="48" x14ac:dyDescent="0.2">
      <c r="A535">
        <v>1522</v>
      </c>
      <c r="B535" s="3" t="s">
        <v>1523</v>
      </c>
      <c r="C535" s="3" t="s">
        <v>5632</v>
      </c>
      <c r="D535" s="6">
        <v>43500</v>
      </c>
      <c r="E535" s="6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8284</v>
      </c>
      <c r="O535" s="5">
        <f>$E535/$D535</f>
        <v>1.3896574712643677</v>
      </c>
      <c r="P535" s="6">
        <f>ROUND(E535/L535,2)</f>
        <v>133.74</v>
      </c>
      <c r="Q535" t="str">
        <f>LEFT($N535,FIND("/",$N535)-1)</f>
        <v>photography</v>
      </c>
      <c r="R535" t="str">
        <f>RIGHT($N535,LEN($N535)-FIND("/",$N535))</f>
        <v>photobooks</v>
      </c>
      <c r="S535" s="10">
        <f>((($I535/60)/60)/24)+DATE(1970,1,1)</f>
        <v>41929.830312500002</v>
      </c>
      <c r="T535" s="10">
        <f>((($J535/60)/60)/24)+DATE(1970,1,1)</f>
        <v>41899.830312500002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 s="6">
        <v>25000</v>
      </c>
      <c r="E536" s="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8287</v>
      </c>
      <c r="O536" s="5">
        <f>$E536/$D536</f>
        <v>1.3870400000000001</v>
      </c>
      <c r="P536" s="6">
        <f>ROUND(E536/L536,2)</f>
        <v>103.2</v>
      </c>
      <c r="Q536" t="str">
        <f>LEFT($N536,FIND("/",$N536)-1)</f>
        <v>publishing</v>
      </c>
      <c r="R536" t="str">
        <f>RIGHT($N536,LEN($N536)-FIND("/",$N536))</f>
        <v>radio &amp; podcasts</v>
      </c>
      <c r="S536" s="10">
        <f>((($I536/60)/60)/24)+DATE(1970,1,1)</f>
        <v>41563.542858796296</v>
      </c>
      <c r="T536" s="10">
        <f>((($J536/60)/60)/24)+DATE(1970,1,1)</f>
        <v>41533.542858796296</v>
      </c>
    </row>
    <row r="537" spans="1:20" ht="48" x14ac:dyDescent="0.2">
      <c r="A537">
        <v>2178</v>
      </c>
      <c r="B537" s="3" t="s">
        <v>2179</v>
      </c>
      <c r="C537" s="3" t="s">
        <v>6288</v>
      </c>
      <c r="D537" s="6">
        <v>25000</v>
      </c>
      <c r="E537" s="6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8275</v>
      </c>
      <c r="O537" s="5">
        <f>$E537/$D537</f>
        <v>1.3864000000000001</v>
      </c>
      <c r="P537" s="6">
        <f>ROUND(E537/L537,2)</f>
        <v>40.35</v>
      </c>
      <c r="Q537" t="str">
        <f>LEFT($N537,FIND("/",$N537)-1)</f>
        <v>music</v>
      </c>
      <c r="R537" t="str">
        <f>RIGHT($N537,LEN($N537)-FIND("/",$N537))</f>
        <v>rock</v>
      </c>
      <c r="S537" s="10">
        <f>((($I537/60)/60)/24)+DATE(1970,1,1)</f>
        <v>42753.63653935185</v>
      </c>
      <c r="T537" s="10">
        <f>((($J537/60)/60)/24)+DATE(1970,1,1)</f>
        <v>42723.63653935185</v>
      </c>
    </row>
    <row r="538" spans="1:20" ht="48" x14ac:dyDescent="0.2">
      <c r="A538">
        <v>2165</v>
      </c>
      <c r="B538" s="3" t="s">
        <v>2166</v>
      </c>
      <c r="C538" s="3" t="s">
        <v>6275</v>
      </c>
      <c r="D538" s="6">
        <v>2500</v>
      </c>
      <c r="E538" s="6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8275</v>
      </c>
      <c r="O538" s="5">
        <f>$E538/$D538</f>
        <v>1.3864000000000001</v>
      </c>
      <c r="P538" s="6">
        <f>ROUND(E538/L538,2)</f>
        <v>29.62</v>
      </c>
      <c r="Q538" t="str">
        <f>LEFT($N538,FIND("/",$N538)-1)</f>
        <v>music</v>
      </c>
      <c r="R538" t="str">
        <f>RIGHT($N538,LEN($N538)-FIND("/",$N538))</f>
        <v>rock</v>
      </c>
      <c r="S538" s="10">
        <f>((($I538/60)/60)/24)+DATE(1970,1,1)</f>
        <v>42468.625405092593</v>
      </c>
      <c r="T538" s="10">
        <f>((($J538/60)/60)/24)+DATE(1970,1,1)</f>
        <v>42438.667071759264</v>
      </c>
    </row>
    <row r="539" spans="1:20" ht="32" x14ac:dyDescent="0.2">
      <c r="A539">
        <v>3334</v>
      </c>
      <c r="B539" s="3" t="s">
        <v>3334</v>
      </c>
      <c r="C539" s="3" t="s">
        <v>7444</v>
      </c>
      <c r="D539" s="6">
        <v>3871</v>
      </c>
      <c r="E539" s="6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8270</v>
      </c>
      <c r="O539" s="5">
        <f>$E539/$D539</f>
        <v>1.3862051149573753</v>
      </c>
      <c r="P539" s="6">
        <f>ROUND(E539/L539,2)</f>
        <v>116.65</v>
      </c>
      <c r="Q539" t="str">
        <f>LEFT($N539,FIND("/",$N539)-1)</f>
        <v>theater</v>
      </c>
      <c r="R539" t="str">
        <f>RIGHT($N539,LEN($N539)-FIND("/",$N539))</f>
        <v>plays</v>
      </c>
      <c r="S539" s="10">
        <f>((($I539/60)/60)/24)+DATE(1970,1,1)</f>
        <v>42215.521087962959</v>
      </c>
      <c r="T539" s="10">
        <f>((($J539/60)/60)/24)+DATE(1970,1,1)</f>
        <v>42185.521087962959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 s="6">
        <v>200</v>
      </c>
      <c r="E540" s="6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8270</v>
      </c>
      <c r="O540" s="5">
        <f>$E540/$D540</f>
        <v>1.385</v>
      </c>
      <c r="P540" s="6">
        <f>ROUND(E540/L540,2)</f>
        <v>30.78</v>
      </c>
      <c r="Q540" t="str">
        <f>LEFT($N540,FIND("/",$N540)-1)</f>
        <v>theater</v>
      </c>
      <c r="R540" t="str">
        <f>RIGHT($N540,LEN($N540)-FIND("/",$N540))</f>
        <v>plays</v>
      </c>
      <c r="S540" s="10">
        <f>((($I540/60)/60)/24)+DATE(1970,1,1)</f>
        <v>42340.874594907407</v>
      </c>
      <c r="T540" s="10">
        <f>((($J540/60)/60)/24)+DATE(1970,1,1)</f>
        <v>42312.874594907407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 s="6">
        <v>6000</v>
      </c>
      <c r="E541" s="6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8294</v>
      </c>
      <c r="O541" s="5">
        <f>$E541/$D541</f>
        <v>1.3844033333333334</v>
      </c>
      <c r="P541" s="6">
        <f>ROUND(E541/L541,2)</f>
        <v>87.44</v>
      </c>
      <c r="Q541" t="str">
        <f>LEFT($N541,FIND("/",$N541)-1)</f>
        <v>technology</v>
      </c>
      <c r="R541" t="str">
        <f>RIGHT($N541,LEN($N541)-FIND("/",$N541))</f>
        <v>hardware</v>
      </c>
      <c r="S541" s="10">
        <f>((($I541/60)/60)/24)+DATE(1970,1,1)</f>
        <v>40728.828009259261</v>
      </c>
      <c r="T541" s="10">
        <f>((($J541/60)/60)/24)+DATE(1970,1,1)</f>
        <v>40638.828009259261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 s="6">
        <v>3000</v>
      </c>
      <c r="E542" s="6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5">
        <f>$E542/$D542</f>
        <v>1.3833333333333333</v>
      </c>
      <c r="P542" s="6">
        <f>ROUND(E542/L542,2)</f>
        <v>51.88</v>
      </c>
      <c r="Q542" t="str">
        <f>LEFT($N542,FIND("/",$N542)-1)</f>
        <v>theater</v>
      </c>
      <c r="R542" t="str">
        <f>RIGHT($N542,LEN($N542)-FIND("/",$N542))</f>
        <v>plays</v>
      </c>
      <c r="S542" s="10">
        <f>((($I542/60)/60)/24)+DATE(1970,1,1)</f>
        <v>41826.771597222221</v>
      </c>
      <c r="T542" s="10">
        <f>((($J542/60)/60)/24)+DATE(1970,1,1)</f>
        <v>41796.771597222221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 s="6">
        <v>1000</v>
      </c>
      <c r="E543" s="6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5">
        <f>$E543/$D543</f>
        <v>1.3819999999999999</v>
      </c>
      <c r="P543" s="6">
        <f>ROUND(E543/L543,2)</f>
        <v>81.290000000000006</v>
      </c>
      <c r="Q543" t="str">
        <f>LEFT($N543,FIND("/",$N543)-1)</f>
        <v>theater</v>
      </c>
      <c r="R543" t="str">
        <f>RIGHT($N543,LEN($N543)-FIND("/",$N543))</f>
        <v>plays</v>
      </c>
      <c r="S543" s="10">
        <f>((($I543/60)/60)/24)+DATE(1970,1,1)</f>
        <v>42166.675196759257</v>
      </c>
      <c r="T543" s="10">
        <f>((($J543/60)/60)/24)+DATE(1970,1,1)</f>
        <v>42136.675196759257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 s="6">
        <v>3000</v>
      </c>
      <c r="E544" s="6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8270</v>
      </c>
      <c r="O544" s="5">
        <f>$E544/$D544</f>
        <v>1.3816666666666666</v>
      </c>
      <c r="P544" s="6">
        <f>ROUND(E544/L544,2)</f>
        <v>109.08</v>
      </c>
      <c r="Q544" t="str">
        <f>LEFT($N544,FIND("/",$N544)-1)</f>
        <v>theater</v>
      </c>
      <c r="R544" t="str">
        <f>RIGHT($N544,LEN($N544)-FIND("/",$N544))</f>
        <v>plays</v>
      </c>
      <c r="S544" s="10">
        <f>((($I544/60)/60)/24)+DATE(1970,1,1)</f>
        <v>42710.974004629628</v>
      </c>
      <c r="T544" s="10">
        <f>((($J544/60)/60)/24)+DATE(1970,1,1)</f>
        <v>42685.974004629628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 s="6">
        <v>700</v>
      </c>
      <c r="E545" s="6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5">
        <f>$E545/$D545</f>
        <v>1.38</v>
      </c>
      <c r="P545" s="6">
        <f>ROUND(E545/L545,2)</f>
        <v>28.41</v>
      </c>
      <c r="Q545" t="str">
        <f>LEFT($N545,FIND("/",$N545)-1)</f>
        <v>theater</v>
      </c>
      <c r="R545" t="str">
        <f>RIGHT($N545,LEN($N545)-FIND("/",$N545))</f>
        <v>plays</v>
      </c>
      <c r="S545" s="10">
        <f>((($I545/60)/60)/24)+DATE(1970,1,1)</f>
        <v>42414</v>
      </c>
      <c r="T545" s="10">
        <f>((($J545/60)/60)/24)+DATE(1970,1,1)</f>
        <v>42405.090300925927</v>
      </c>
    </row>
    <row r="546" spans="1:20" ht="48" x14ac:dyDescent="0.2">
      <c r="A546">
        <v>1846</v>
      </c>
      <c r="B546" s="3" t="s">
        <v>1847</v>
      </c>
      <c r="C546" s="3" t="s">
        <v>5956</v>
      </c>
      <c r="D546" s="6">
        <v>15000</v>
      </c>
      <c r="E546" s="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8275</v>
      </c>
      <c r="O546" s="5">
        <f>$E546/$D546</f>
        <v>1.3792666666666666</v>
      </c>
      <c r="P546" s="6">
        <f>ROUND(E546/L546,2)</f>
        <v>98.99</v>
      </c>
      <c r="Q546" t="str">
        <f>LEFT($N546,FIND("/",$N546)-1)</f>
        <v>music</v>
      </c>
      <c r="R546" t="str">
        <f>RIGHT($N546,LEN($N546)-FIND("/",$N546))</f>
        <v>rock</v>
      </c>
      <c r="S546" s="10">
        <f>((($I546/60)/60)/24)+DATE(1970,1,1)</f>
        <v>41258.650196759263</v>
      </c>
      <c r="T546" s="10">
        <f>((($J546/60)/60)/24)+DATE(1970,1,1)</f>
        <v>41228.650196759263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 s="6">
        <v>3500</v>
      </c>
      <c r="E547" s="6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8275</v>
      </c>
      <c r="O547" s="5">
        <f>$E547/$D547</f>
        <v>1.3765714285714286</v>
      </c>
      <c r="P547" s="6">
        <f>ROUND(E547/L547,2)</f>
        <v>34.17</v>
      </c>
      <c r="Q547" t="str">
        <f>LEFT($N547,FIND("/",$N547)-1)</f>
        <v>music</v>
      </c>
      <c r="R547" t="str">
        <f>RIGHT($N547,LEN($N547)-FIND("/",$N547))</f>
        <v>rock</v>
      </c>
      <c r="S547" s="10">
        <f>((($I547/60)/60)/24)+DATE(1970,1,1)</f>
        <v>41571.988067129627</v>
      </c>
      <c r="T547" s="10">
        <f>((($J547/60)/60)/24)+DATE(1970,1,1)</f>
        <v>41543.988067129627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 s="6">
        <v>350</v>
      </c>
      <c r="E548" s="6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5">
        <f>$E548/$D548</f>
        <v>1.3757142857142857</v>
      </c>
      <c r="P548" s="6">
        <f>ROUND(E548/L548,2)</f>
        <v>28.32</v>
      </c>
      <c r="Q548" t="str">
        <f>LEFT($N548,FIND("/",$N548)-1)</f>
        <v>theater</v>
      </c>
      <c r="R548" t="str">
        <f>RIGHT($N548,LEN($N548)-FIND("/",$N548))</f>
        <v>plays</v>
      </c>
      <c r="S548" s="10">
        <f>((($I548/60)/60)/24)+DATE(1970,1,1)</f>
        <v>42430.999305555553</v>
      </c>
      <c r="T548" s="10">
        <f>((($J548/60)/60)/24)+DATE(1970,1,1)</f>
        <v>42410.017199074078</v>
      </c>
    </row>
    <row r="549" spans="1:20" ht="48" x14ac:dyDescent="0.2">
      <c r="A549">
        <v>303</v>
      </c>
      <c r="B549" s="3" t="s">
        <v>304</v>
      </c>
      <c r="C549" s="3" t="s">
        <v>4413</v>
      </c>
      <c r="D549" s="6">
        <v>3000</v>
      </c>
      <c r="E549" s="6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8268</v>
      </c>
      <c r="O549" s="5">
        <f>$E549/$D549</f>
        <v>1.3746666666666667</v>
      </c>
      <c r="P549" s="6">
        <f>ROUND(E549/L549,2)</f>
        <v>50.29</v>
      </c>
      <c r="Q549" t="str">
        <f>LEFT($N549,FIND("/",$N549)-1)</f>
        <v>film &amp; video</v>
      </c>
      <c r="R549" t="str">
        <f>RIGHT($N549,LEN($N549)-FIND("/",$N549))</f>
        <v>documentary</v>
      </c>
      <c r="S549" s="10">
        <f>((($I549/60)/60)/24)+DATE(1970,1,1)</f>
        <v>41062.071134259262</v>
      </c>
      <c r="T549" s="10">
        <f>((($J549/60)/60)/24)+DATE(1970,1,1)</f>
        <v>41032.071134259262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 s="6">
        <v>1000</v>
      </c>
      <c r="E550" s="6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8291</v>
      </c>
      <c r="O550" s="5">
        <f>$E550/$D550</f>
        <v>1.37416</v>
      </c>
      <c r="P550" s="6">
        <f>ROUND(E550/L550,2)</f>
        <v>40.42</v>
      </c>
      <c r="Q550" t="str">
        <f>LEFT($N550,FIND("/",$N550)-1)</f>
        <v>music</v>
      </c>
      <c r="R550" t="str">
        <f>RIGHT($N550,LEN($N550)-FIND("/",$N550))</f>
        <v>pop</v>
      </c>
      <c r="S550" s="10">
        <f>((($I550/60)/60)/24)+DATE(1970,1,1)</f>
        <v>40832.918749999997</v>
      </c>
      <c r="T550" s="10">
        <f>((($J550/60)/60)/24)+DATE(1970,1,1)</f>
        <v>40802.733101851853</v>
      </c>
    </row>
    <row r="551" spans="1:20" ht="32" x14ac:dyDescent="0.2">
      <c r="A551">
        <v>2238</v>
      </c>
      <c r="B551" s="3" t="s">
        <v>2239</v>
      </c>
      <c r="C551" s="3" t="s">
        <v>6348</v>
      </c>
      <c r="D551" s="6">
        <v>4000</v>
      </c>
      <c r="E551" s="6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5">
        <f>$E551/$D551</f>
        <v>1.3740000000000001</v>
      </c>
      <c r="P551" s="6">
        <f>ROUND(E551/L551,2)</f>
        <v>69.569999999999993</v>
      </c>
      <c r="Q551" t="str">
        <f>LEFT($N551,FIND("/",$N551)-1)</f>
        <v>games</v>
      </c>
      <c r="R551" t="str">
        <f>RIGHT($N551,LEN($N551)-FIND("/",$N551))</f>
        <v>tabletop games</v>
      </c>
      <c r="S551" s="10">
        <f>((($I551/60)/60)/24)+DATE(1970,1,1)</f>
        <v>42804.621712962966</v>
      </c>
      <c r="T551" s="10">
        <f>((($J551/60)/60)/24)+DATE(1970,1,1)</f>
        <v>42774.621712962966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 s="6">
        <v>1600</v>
      </c>
      <c r="E552" s="6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8287</v>
      </c>
      <c r="O552" s="5">
        <f>$E552/$D552</f>
        <v>1.37375</v>
      </c>
      <c r="P552" s="6">
        <f>ROUND(E552/L552,2)</f>
        <v>30.96</v>
      </c>
      <c r="Q552" t="str">
        <f>LEFT($N552,FIND("/",$N552)-1)</f>
        <v>publishing</v>
      </c>
      <c r="R552" t="str">
        <f>RIGHT($N552,LEN($N552)-FIND("/",$N552))</f>
        <v>radio &amp; podcasts</v>
      </c>
      <c r="S552" s="10">
        <f>((($I552/60)/60)/24)+DATE(1970,1,1)</f>
        <v>41769.165972222225</v>
      </c>
      <c r="T552" s="10">
        <f>((($J552/60)/60)/24)+DATE(1970,1,1)</f>
        <v>41754.745243055557</v>
      </c>
    </row>
    <row r="553" spans="1:20" ht="48" x14ac:dyDescent="0.2">
      <c r="A553">
        <v>817</v>
      </c>
      <c r="B553" s="3" t="s">
        <v>818</v>
      </c>
      <c r="C553" s="3" t="s">
        <v>4927</v>
      </c>
      <c r="D553" s="6">
        <v>1500</v>
      </c>
      <c r="E553" s="6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8275</v>
      </c>
      <c r="O553" s="5">
        <f>$E553/$D553</f>
        <v>1.3711066666666665</v>
      </c>
      <c r="P553" s="6">
        <f>ROUND(E553/L553,2)</f>
        <v>89.42</v>
      </c>
      <c r="Q553" t="str">
        <f>LEFT($N553,FIND("/",$N553)-1)</f>
        <v>music</v>
      </c>
      <c r="R553" t="str">
        <f>RIGHT($N553,LEN($N553)-FIND("/",$N553))</f>
        <v>rock</v>
      </c>
      <c r="S553" s="10">
        <f>((($I553/60)/60)/24)+DATE(1970,1,1)</f>
        <v>40979.207638888889</v>
      </c>
      <c r="T553" s="10">
        <f>((($J553/60)/60)/24)+DATE(1970,1,1)</f>
        <v>40925.599664351852</v>
      </c>
    </row>
    <row r="554" spans="1:20" ht="48" x14ac:dyDescent="0.2">
      <c r="A554">
        <v>2632</v>
      </c>
      <c r="B554" s="3" t="s">
        <v>2632</v>
      </c>
      <c r="C554" s="3" t="s">
        <v>6742</v>
      </c>
      <c r="D554" s="6">
        <v>1070</v>
      </c>
      <c r="E554" s="6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8300</v>
      </c>
      <c r="O554" s="5">
        <f>$E554/$D554</f>
        <v>1.3700934579439252</v>
      </c>
      <c r="P554" s="6">
        <f>ROUND(E554/L554,2)</f>
        <v>34.9</v>
      </c>
      <c r="Q554" t="str">
        <f>LEFT($N554,FIND("/",$N554)-1)</f>
        <v>technology</v>
      </c>
      <c r="R554" t="str">
        <f>RIGHT($N554,LEN($N554)-FIND("/",$N554))</f>
        <v>space exploration</v>
      </c>
      <c r="S554" s="10">
        <f>((($I554/60)/60)/24)+DATE(1970,1,1)</f>
        <v>42519.061793981484</v>
      </c>
      <c r="T554" s="10">
        <f>((($J554/60)/60)/24)+DATE(1970,1,1)</f>
        <v>42494.061793981484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 s="6">
        <v>8500</v>
      </c>
      <c r="E555" s="6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8264</v>
      </c>
      <c r="O555" s="5">
        <f>$E555/$D555</f>
        <v>1.3685882352941177</v>
      </c>
      <c r="P555" s="6">
        <f>ROUND(E555/L555,2)</f>
        <v>63.92</v>
      </c>
      <c r="Q555" t="str">
        <f>LEFT($N555,FIND("/",$N555)-1)</f>
        <v>film &amp; video</v>
      </c>
      <c r="R555" t="str">
        <f>RIGHT($N555,LEN($N555)-FIND("/",$N555))</f>
        <v>television</v>
      </c>
      <c r="S555" s="10">
        <f>((($I555/60)/60)/24)+DATE(1970,1,1)</f>
        <v>42208.125</v>
      </c>
      <c r="T555" s="10">
        <f>((($J555/60)/60)/24)+DATE(1970,1,1)</f>
        <v>42177.007071759261</v>
      </c>
    </row>
    <row r="556" spans="1:20" ht="32" x14ac:dyDescent="0.2">
      <c r="A556">
        <v>1921</v>
      </c>
      <c r="B556" s="3" t="s">
        <v>1922</v>
      </c>
      <c r="C556" s="3" t="s">
        <v>6031</v>
      </c>
      <c r="D556" s="6">
        <v>1500</v>
      </c>
      <c r="E556" s="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8278</v>
      </c>
      <c r="O556" s="5">
        <f>$E556/$D556</f>
        <v>1.3680000000000001</v>
      </c>
      <c r="P556" s="6">
        <f>ROUND(E556/L556,2)</f>
        <v>54</v>
      </c>
      <c r="Q556" t="str">
        <f>LEFT($N556,FIND("/",$N556)-1)</f>
        <v>music</v>
      </c>
      <c r="R556" t="str">
        <f>RIGHT($N556,LEN($N556)-FIND("/",$N556))</f>
        <v>indie rock</v>
      </c>
      <c r="S556" s="10">
        <f>((($I556/60)/60)/24)+DATE(1970,1,1)</f>
        <v>41104.221562500003</v>
      </c>
      <c r="T556" s="10">
        <f>((($J556/60)/60)/24)+DATE(1970,1,1)</f>
        <v>41074.221562500003</v>
      </c>
    </row>
    <row r="557" spans="1:20" ht="48" x14ac:dyDescent="0.2">
      <c r="A557">
        <v>409</v>
      </c>
      <c r="B557" s="3" t="s">
        <v>410</v>
      </c>
      <c r="C557" s="3" t="s">
        <v>4519</v>
      </c>
      <c r="D557" s="6">
        <v>500</v>
      </c>
      <c r="E557" s="6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8268</v>
      </c>
      <c r="O557" s="5">
        <f>$E557/$D557</f>
        <v>1.3680000000000001</v>
      </c>
      <c r="P557" s="6">
        <f>ROUND(E557/L557,2)</f>
        <v>45.6</v>
      </c>
      <c r="Q557" t="str">
        <f>LEFT($N557,FIND("/",$N557)-1)</f>
        <v>film &amp; video</v>
      </c>
      <c r="R557" t="str">
        <f>RIGHT($N557,LEN($N557)-FIND("/",$N557))</f>
        <v>documentary</v>
      </c>
      <c r="S557" s="10">
        <f>((($I557/60)/60)/24)+DATE(1970,1,1)</f>
        <v>42573.862777777773</v>
      </c>
      <c r="T557" s="10">
        <f>((($J557/60)/60)/24)+DATE(1970,1,1)</f>
        <v>42543.862777777773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 s="6">
        <v>600</v>
      </c>
      <c r="E558" s="6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8278</v>
      </c>
      <c r="O558" s="5">
        <f>$E558/$D558</f>
        <v>1.3666666666666667</v>
      </c>
      <c r="P558" s="6">
        <f>ROUND(E558/L558,2)</f>
        <v>30.37</v>
      </c>
      <c r="Q558" t="str">
        <f>LEFT($N558,FIND("/",$N558)-1)</f>
        <v>music</v>
      </c>
      <c r="R558" t="str">
        <f>RIGHT($N558,LEN($N558)-FIND("/",$N558))</f>
        <v>indie rock</v>
      </c>
      <c r="S558" s="10">
        <f>((($I558/60)/60)/24)+DATE(1970,1,1)</f>
        <v>41090.165972222225</v>
      </c>
      <c r="T558" s="10">
        <f>((($J558/60)/60)/24)+DATE(1970,1,1)</f>
        <v>41074.834965277776</v>
      </c>
    </row>
    <row r="559" spans="1:20" ht="48" x14ac:dyDescent="0.2">
      <c r="A559">
        <v>1387</v>
      </c>
      <c r="B559" s="3" t="s">
        <v>1388</v>
      </c>
      <c r="C559" s="3" t="s">
        <v>5497</v>
      </c>
      <c r="D559" s="6">
        <v>4000</v>
      </c>
      <c r="E559" s="6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8275</v>
      </c>
      <c r="O559" s="5">
        <f>$E559/$D559</f>
        <v>1.36625</v>
      </c>
      <c r="P559" s="6">
        <f>ROUND(E559/L559,2)</f>
        <v>70.06</v>
      </c>
      <c r="Q559" t="str">
        <f>LEFT($N559,FIND("/",$N559)-1)</f>
        <v>music</v>
      </c>
      <c r="R559" t="str">
        <f>RIGHT($N559,LEN($N559)-FIND("/",$N559))</f>
        <v>rock</v>
      </c>
      <c r="S559" s="10">
        <f>((($I559/60)/60)/24)+DATE(1970,1,1)</f>
        <v>42158.1875</v>
      </c>
      <c r="T559" s="10">
        <f>((($J559/60)/60)/24)+DATE(1970,1,1)</f>
        <v>42126.92123842593</v>
      </c>
    </row>
    <row r="560" spans="1:20" ht="32" x14ac:dyDescent="0.2">
      <c r="A560">
        <v>1892</v>
      </c>
      <c r="B560" s="3" t="s">
        <v>1893</v>
      </c>
      <c r="C560" s="3" t="s">
        <v>6002</v>
      </c>
      <c r="D560" s="6">
        <v>500</v>
      </c>
      <c r="E560" s="6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8278</v>
      </c>
      <c r="O560" s="5">
        <f>$E560/$D560</f>
        <v>1.3660000000000001</v>
      </c>
      <c r="P560" s="6">
        <f>ROUND(E560/L560,2)</f>
        <v>26.27</v>
      </c>
      <c r="Q560" t="str">
        <f>LEFT($N560,FIND("/",$N560)-1)</f>
        <v>music</v>
      </c>
      <c r="R560" t="str">
        <f>RIGHT($N560,LEN($N560)-FIND("/",$N560))</f>
        <v>indie rock</v>
      </c>
      <c r="S560" s="10">
        <f>((($I560/60)/60)/24)+DATE(1970,1,1)</f>
        <v>40701.637511574074</v>
      </c>
      <c r="T560" s="10">
        <f>((($J560/60)/60)/24)+DATE(1970,1,1)</f>
        <v>40671.637511574074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 s="6">
        <v>4000</v>
      </c>
      <c r="E561" s="6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8268</v>
      </c>
      <c r="O561" s="5">
        <f>$E561/$D561</f>
        <v>1.3640000000000001</v>
      </c>
      <c r="P561" s="6">
        <f>ROUND(E561/L561,2)</f>
        <v>160.47</v>
      </c>
      <c r="Q561" t="str">
        <f>LEFT($N561,FIND("/",$N561)-1)</f>
        <v>film &amp; video</v>
      </c>
      <c r="R561" t="str">
        <f>RIGHT($N561,LEN($N561)-FIND("/",$N561))</f>
        <v>documentary</v>
      </c>
      <c r="S561" s="10">
        <f>((($I561/60)/60)/24)+DATE(1970,1,1)</f>
        <v>42085.333333333328</v>
      </c>
      <c r="T561" s="10">
        <f>((($J561/60)/60)/24)+DATE(1970,1,1)</f>
        <v>42058.235289351855</v>
      </c>
    </row>
    <row r="562" spans="1:20" ht="48" x14ac:dyDescent="0.2">
      <c r="A562">
        <v>3704</v>
      </c>
      <c r="B562" s="3" t="s">
        <v>3701</v>
      </c>
      <c r="C562" s="3" t="s">
        <v>7814</v>
      </c>
      <c r="D562" s="6">
        <v>300</v>
      </c>
      <c r="E562" s="6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5">
        <f>$E562/$D562</f>
        <v>1.3633666666666666</v>
      </c>
      <c r="P562" s="6">
        <f>ROUND(E562/L562,2)</f>
        <v>15.15</v>
      </c>
      <c r="Q562" t="str">
        <f>LEFT($N562,FIND("/",$N562)-1)</f>
        <v>theater</v>
      </c>
      <c r="R562" t="str">
        <f>RIGHT($N562,LEN($N562)-FIND("/",$N562))</f>
        <v>plays</v>
      </c>
      <c r="S562" s="10">
        <f>((($I562/60)/60)/24)+DATE(1970,1,1)</f>
        <v>42521.689745370371</v>
      </c>
      <c r="T562" s="10">
        <f>((($J562/60)/60)/24)+DATE(1970,1,1)</f>
        <v>42461.689745370371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 s="6">
        <v>125000</v>
      </c>
      <c r="E563" s="6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8294</v>
      </c>
      <c r="O563" s="5">
        <f>$E563/$D563</f>
        <v>1.362168</v>
      </c>
      <c r="P563" s="6">
        <f>ROUND(E563/L563,2)</f>
        <v>449.26</v>
      </c>
      <c r="Q563" t="str">
        <f>LEFT($N563,FIND("/",$N563)-1)</f>
        <v>technology</v>
      </c>
      <c r="R563" t="str">
        <f>RIGHT($N563,LEN($N563)-FIND("/",$N563))</f>
        <v>hardware</v>
      </c>
      <c r="S563" s="10">
        <f>((($I563/60)/60)/24)+DATE(1970,1,1)</f>
        <v>42705.207638888889</v>
      </c>
      <c r="T563" s="10">
        <f>((($J563/60)/60)/24)+DATE(1970,1,1)</f>
        <v>42675.438946759255</v>
      </c>
    </row>
    <row r="564" spans="1:20" ht="48" x14ac:dyDescent="0.2">
      <c r="A564">
        <v>3300</v>
      </c>
      <c r="B564" s="3" t="s">
        <v>3300</v>
      </c>
      <c r="C564" s="3" t="s">
        <v>7410</v>
      </c>
      <c r="D564" s="6">
        <v>3000</v>
      </c>
      <c r="E564" s="6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8270</v>
      </c>
      <c r="O564" s="5">
        <f>$E564/$D564</f>
        <v>1.3616666666666666</v>
      </c>
      <c r="P564" s="6">
        <f>ROUND(E564/L564,2)</f>
        <v>46.42</v>
      </c>
      <c r="Q564" t="str">
        <f>LEFT($N564,FIND("/",$N564)-1)</f>
        <v>theater</v>
      </c>
      <c r="R564" t="str">
        <f>RIGHT($N564,LEN($N564)-FIND("/",$N564))</f>
        <v>plays</v>
      </c>
      <c r="S564" s="10">
        <f>((($I564/60)/60)/24)+DATE(1970,1,1)</f>
        <v>42123.743773148148</v>
      </c>
      <c r="T564" s="10">
        <f>((($J564/60)/60)/24)+DATE(1970,1,1)</f>
        <v>42102.743773148148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 s="6">
        <v>10000</v>
      </c>
      <c r="E565" s="6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8273</v>
      </c>
      <c r="O565" s="5">
        <f>$E565/$D565</f>
        <v>1.3613999999999999</v>
      </c>
      <c r="P565" s="6">
        <f>ROUND(E565/L565,2)</f>
        <v>59.97</v>
      </c>
      <c r="Q565" t="str">
        <f>LEFT($N565,FIND("/",$N565)-1)</f>
        <v>publishing</v>
      </c>
      <c r="R565" t="str">
        <f>RIGHT($N565,LEN($N565)-FIND("/",$N565))</f>
        <v>nonfiction</v>
      </c>
      <c r="S565" s="10">
        <f>((($I565/60)/60)/24)+DATE(1970,1,1)</f>
        <v>42252.165972222225</v>
      </c>
      <c r="T565" s="10">
        <f>((($J565/60)/60)/24)+DATE(1970,1,1)</f>
        <v>42200.578310185185</v>
      </c>
    </row>
    <row r="566" spans="1:20" ht="48" x14ac:dyDescent="0.2">
      <c r="A566">
        <v>3611</v>
      </c>
      <c r="B566" s="3" t="s">
        <v>3610</v>
      </c>
      <c r="C566" s="3" t="s">
        <v>7721</v>
      </c>
      <c r="D566" s="6">
        <v>2500</v>
      </c>
      <c r="E566" s="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8270</v>
      </c>
      <c r="O566" s="5">
        <f>$E566/$D566</f>
        <v>1.36</v>
      </c>
      <c r="P566" s="6">
        <f>ROUND(E566/L566,2)</f>
        <v>66.67</v>
      </c>
      <c r="Q566" t="str">
        <f>LEFT($N566,FIND("/",$N566)-1)</f>
        <v>theater</v>
      </c>
      <c r="R566" t="str">
        <f>RIGHT($N566,LEN($N566)-FIND("/",$N566))</f>
        <v>plays</v>
      </c>
      <c r="S566" s="10">
        <f>((($I566/60)/60)/24)+DATE(1970,1,1)</f>
        <v>42102.370381944449</v>
      </c>
      <c r="T566" s="10">
        <f>((($J566/60)/60)/24)+DATE(1970,1,1)</f>
        <v>42072.370381944449</v>
      </c>
    </row>
    <row r="567" spans="1:20" ht="48" x14ac:dyDescent="0.2">
      <c r="A567">
        <v>2102</v>
      </c>
      <c r="B567" s="3" t="s">
        <v>2103</v>
      </c>
      <c r="C567" s="3" t="s">
        <v>6212</v>
      </c>
      <c r="D567" s="6">
        <v>1000</v>
      </c>
      <c r="E567" s="6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8278</v>
      </c>
      <c r="O567" s="5">
        <f>$E567/$D567</f>
        <v>1.36</v>
      </c>
      <c r="P567" s="6">
        <f>ROUND(E567/L567,2)</f>
        <v>35.79</v>
      </c>
      <c r="Q567" t="str">
        <f>LEFT($N567,FIND("/",$N567)-1)</f>
        <v>music</v>
      </c>
      <c r="R567" t="str">
        <f>RIGHT($N567,LEN($N567)-FIND("/",$N567))</f>
        <v>indie rock</v>
      </c>
      <c r="S567" s="10">
        <f>((($I567/60)/60)/24)+DATE(1970,1,1)</f>
        <v>40668.868611111109</v>
      </c>
      <c r="T567" s="10">
        <f>((($J567/60)/60)/24)+DATE(1970,1,1)</f>
        <v>40638.868611111109</v>
      </c>
    </row>
    <row r="568" spans="1:20" ht="48" x14ac:dyDescent="0.2">
      <c r="A568">
        <v>2820</v>
      </c>
      <c r="B568" s="3" t="s">
        <v>2820</v>
      </c>
      <c r="C568" s="3" t="s">
        <v>6930</v>
      </c>
      <c r="D568" s="6">
        <v>200</v>
      </c>
      <c r="E568" s="6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8270</v>
      </c>
      <c r="O568" s="5">
        <f>$E568/$D568</f>
        <v>1.36</v>
      </c>
      <c r="P568" s="6">
        <f>ROUND(E568/L568,2)</f>
        <v>13.6</v>
      </c>
      <c r="Q568" t="str">
        <f>LEFT($N568,FIND("/",$N568)-1)</f>
        <v>theater</v>
      </c>
      <c r="R568" t="str">
        <f>RIGHT($N568,LEN($N568)-FIND("/",$N568))</f>
        <v>plays</v>
      </c>
      <c r="S568" s="10">
        <f>((($I568/60)/60)/24)+DATE(1970,1,1)</f>
        <v>42426</v>
      </c>
      <c r="T568" s="10">
        <f>((($J568/60)/60)/24)+DATE(1970,1,1)</f>
        <v>42401.610983796301</v>
      </c>
    </row>
    <row r="569" spans="1:20" ht="48" x14ac:dyDescent="0.2">
      <c r="A569">
        <v>1539</v>
      </c>
      <c r="B569" s="3" t="s">
        <v>1540</v>
      </c>
      <c r="C569" s="3" t="s">
        <v>5649</v>
      </c>
      <c r="D569" s="6">
        <v>20000</v>
      </c>
      <c r="E569" s="6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8284</v>
      </c>
      <c r="O569" s="5">
        <f>$E569/$D569</f>
        <v>1.359861</v>
      </c>
      <c r="P569" s="6">
        <f>ROUND(E569/L569,2)</f>
        <v>95.76</v>
      </c>
      <c r="Q569" t="str">
        <f>LEFT($N569,FIND("/",$N569)-1)</f>
        <v>photography</v>
      </c>
      <c r="R569" t="str">
        <f>RIGHT($N569,LEN($N569)-FIND("/",$N569))</f>
        <v>photobooks</v>
      </c>
      <c r="S569" s="10">
        <f>((($I569/60)/60)/24)+DATE(1970,1,1)</f>
        <v>42738.919201388882</v>
      </c>
      <c r="T569" s="10">
        <f>((($J569/60)/60)/24)+DATE(1970,1,1)</f>
        <v>42705.919201388882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 s="6">
        <v>7500</v>
      </c>
      <c r="E570" s="6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8278</v>
      </c>
      <c r="O570" s="5">
        <f>$E570/$D570</f>
        <v>1.3576026666666667</v>
      </c>
      <c r="P570" s="6">
        <f>ROUND(E570/L570,2)</f>
        <v>97.9</v>
      </c>
      <c r="Q570" t="str">
        <f>LEFT($N570,FIND("/",$N570)-1)</f>
        <v>music</v>
      </c>
      <c r="R570" t="str">
        <f>RIGHT($N570,LEN($N570)-FIND("/",$N570))</f>
        <v>indie rock</v>
      </c>
      <c r="S570" s="10">
        <f>((($I570/60)/60)/24)+DATE(1970,1,1)</f>
        <v>40425.043749999997</v>
      </c>
      <c r="T570" s="10">
        <f>((($J570/60)/60)/24)+DATE(1970,1,1)</f>
        <v>40354.11550925926</v>
      </c>
    </row>
    <row r="571" spans="1:20" ht="48" x14ac:dyDescent="0.2">
      <c r="A571">
        <v>1884</v>
      </c>
      <c r="B571" s="3" t="s">
        <v>1885</v>
      </c>
      <c r="C571" s="3" t="s">
        <v>5994</v>
      </c>
      <c r="D571" s="6">
        <v>1000</v>
      </c>
      <c r="E571" s="6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8278</v>
      </c>
      <c r="O571" s="5">
        <f>$E571/$D571</f>
        <v>1.351</v>
      </c>
      <c r="P571" s="6">
        <f>ROUND(E571/L571,2)</f>
        <v>51.96</v>
      </c>
      <c r="Q571" t="str">
        <f>LEFT($N571,FIND("/",$N571)-1)</f>
        <v>music</v>
      </c>
      <c r="R571" t="str">
        <f>RIGHT($N571,LEN($N571)-FIND("/",$N571))</f>
        <v>indie rock</v>
      </c>
      <c r="S571" s="10">
        <f>((($I571/60)/60)/24)+DATE(1970,1,1)</f>
        <v>41240.5</v>
      </c>
      <c r="T571" s="10">
        <f>((($J571/60)/60)/24)+DATE(1970,1,1)</f>
        <v>41205.198321759257</v>
      </c>
    </row>
    <row r="572" spans="1:20" ht="64" x14ac:dyDescent="0.2">
      <c r="A572">
        <v>1195</v>
      </c>
      <c r="B572" s="3" t="s">
        <v>1196</v>
      </c>
      <c r="C572" s="3" t="s">
        <v>5305</v>
      </c>
      <c r="D572" s="6">
        <v>10000</v>
      </c>
      <c r="E572" s="6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8284</v>
      </c>
      <c r="O572" s="5">
        <f>$E572/$D572</f>
        <v>1.35</v>
      </c>
      <c r="P572" s="6">
        <f>ROUND(E572/L572,2)</f>
        <v>79.41</v>
      </c>
      <c r="Q572" t="str">
        <f>LEFT($N572,FIND("/",$N572)-1)</f>
        <v>photography</v>
      </c>
      <c r="R572" t="str">
        <f>RIGHT($N572,LEN($N572)-FIND("/",$N572))</f>
        <v>photobooks</v>
      </c>
      <c r="S572" s="10">
        <f>((($I572/60)/60)/24)+DATE(1970,1,1)</f>
        <v>42358.375</v>
      </c>
      <c r="T572" s="10">
        <f>((($J572/60)/60)/24)+DATE(1970,1,1)</f>
        <v>42298.34783564815</v>
      </c>
    </row>
    <row r="573" spans="1:20" ht="48" x14ac:dyDescent="0.2">
      <c r="A573">
        <v>1300</v>
      </c>
      <c r="B573" s="3" t="s">
        <v>1301</v>
      </c>
      <c r="C573" s="3" t="s">
        <v>5410</v>
      </c>
      <c r="D573" s="6">
        <v>3000</v>
      </c>
      <c r="E573" s="6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8270</v>
      </c>
      <c r="O573" s="5">
        <f>$E573/$D573</f>
        <v>1.35</v>
      </c>
      <c r="P573" s="6">
        <f>ROUND(E573/L573,2)</f>
        <v>168.75</v>
      </c>
      <c r="Q573" t="str">
        <f>LEFT($N573,FIND("/",$N573)-1)</f>
        <v>theater</v>
      </c>
      <c r="R573" t="str">
        <f>RIGHT($N573,LEN($N573)-FIND("/",$N573))</f>
        <v>plays</v>
      </c>
      <c r="S573" s="10">
        <f>((($I573/60)/60)/24)+DATE(1970,1,1)</f>
        <v>42522.789583333331</v>
      </c>
      <c r="T573" s="10">
        <f>((($J573/60)/60)/24)+DATE(1970,1,1)</f>
        <v>42483.675208333334</v>
      </c>
    </row>
    <row r="574" spans="1:20" ht="32" x14ac:dyDescent="0.2">
      <c r="A574">
        <v>1190</v>
      </c>
      <c r="B574" s="3" t="s">
        <v>1191</v>
      </c>
      <c r="C574" s="3" t="s">
        <v>5300</v>
      </c>
      <c r="D574" s="6">
        <v>500</v>
      </c>
      <c r="E574" s="6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8284</v>
      </c>
      <c r="O574" s="5">
        <f>$E574/$D574</f>
        <v>1.35</v>
      </c>
      <c r="P574" s="6">
        <f>ROUND(E574/L574,2)</f>
        <v>51.92</v>
      </c>
      <c r="Q574" t="str">
        <f>LEFT($N574,FIND("/",$N574)-1)</f>
        <v>photography</v>
      </c>
      <c r="R574" t="str">
        <f>RIGHT($N574,LEN($N574)-FIND("/",$N574))</f>
        <v>photobooks</v>
      </c>
      <c r="S574" s="10">
        <f>((($I574/60)/60)/24)+DATE(1970,1,1)</f>
        <v>41882.665798611109</v>
      </c>
      <c r="T574" s="10">
        <f>((($J574/60)/60)/24)+DATE(1970,1,1)</f>
        <v>41852.665798611109</v>
      </c>
    </row>
    <row r="575" spans="1:20" ht="48" x14ac:dyDescent="0.2">
      <c r="A575">
        <v>1821</v>
      </c>
      <c r="B575" s="3" t="s">
        <v>1822</v>
      </c>
      <c r="C575" s="3" t="s">
        <v>5931</v>
      </c>
      <c r="D575" s="6">
        <v>2500</v>
      </c>
      <c r="E575" s="6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8275</v>
      </c>
      <c r="O575" s="5">
        <f>$E575/$D575</f>
        <v>1.3489</v>
      </c>
      <c r="P575" s="6">
        <f>ROUND(E575/L575,2)</f>
        <v>59.16</v>
      </c>
      <c r="Q575" t="str">
        <f>LEFT($N575,FIND("/",$N575)-1)</f>
        <v>music</v>
      </c>
      <c r="R575" t="str">
        <f>RIGHT($N575,LEN($N575)-FIND("/",$N575))</f>
        <v>rock</v>
      </c>
      <c r="S575" s="10">
        <f>((($I575/60)/60)/24)+DATE(1970,1,1)</f>
        <v>40971.319062499999</v>
      </c>
      <c r="T575" s="10">
        <f>((($J575/60)/60)/24)+DATE(1970,1,1)</f>
        <v>40926.319062499999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 s="6">
        <v>35000</v>
      </c>
      <c r="E576" s="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8284</v>
      </c>
      <c r="O576" s="5">
        <f>$E576/$D576</f>
        <v>1.3482571428571428</v>
      </c>
      <c r="P576" s="6">
        <f>ROUND(E576/L576,2)</f>
        <v>53.99</v>
      </c>
      <c r="Q576" t="str">
        <f>LEFT($N576,FIND("/",$N576)-1)</f>
        <v>photography</v>
      </c>
      <c r="R576" t="str">
        <f>RIGHT($N576,LEN($N576)-FIND("/",$N576))</f>
        <v>photobooks</v>
      </c>
      <c r="S576" s="10">
        <f>((($I576/60)/60)/24)+DATE(1970,1,1)</f>
        <v>42300.767303240747</v>
      </c>
      <c r="T576" s="10">
        <f>((($J576/60)/60)/24)+DATE(1970,1,1)</f>
        <v>42275.767303240747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 s="6">
        <v>5000</v>
      </c>
      <c r="E577" s="6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8275</v>
      </c>
      <c r="O577" s="5">
        <f>$E577/$D577</f>
        <v>1.348074</v>
      </c>
      <c r="P577" s="6">
        <f>ROUND(E577/L577,2)</f>
        <v>60.18</v>
      </c>
      <c r="Q577" t="str">
        <f>LEFT($N577,FIND("/",$N577)-1)</f>
        <v>music</v>
      </c>
      <c r="R577" t="str">
        <f>RIGHT($N577,LEN($N577)-FIND("/",$N577))</f>
        <v>rock</v>
      </c>
      <c r="S577" s="10">
        <f>((($I577/60)/60)/24)+DATE(1970,1,1)</f>
        <v>42660.676388888889</v>
      </c>
      <c r="T577" s="10">
        <f>((($J577/60)/60)/24)+DATE(1970,1,1)</f>
        <v>42634.614780092597</v>
      </c>
    </row>
    <row r="578" spans="1:20" ht="32" x14ac:dyDescent="0.2">
      <c r="A578">
        <v>3439</v>
      </c>
      <c r="B578" s="3" t="s">
        <v>3438</v>
      </c>
      <c r="C578" s="3" t="s">
        <v>7549</v>
      </c>
      <c r="D578" s="6">
        <v>1200</v>
      </c>
      <c r="E578" s="6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8270</v>
      </c>
      <c r="O578" s="5">
        <f>$E578/$D578</f>
        <v>1.3467833333333334</v>
      </c>
      <c r="P578" s="6">
        <f>ROUND(E578/L578,2)</f>
        <v>89.79</v>
      </c>
      <c r="Q578" t="str">
        <f>LEFT($N578,FIND("/",$N578)-1)</f>
        <v>theater</v>
      </c>
      <c r="R578" t="str">
        <f>RIGHT($N578,LEN($N578)-FIND("/",$N578))</f>
        <v>plays</v>
      </c>
      <c r="S578" s="10">
        <f>((($I578/60)/60)/24)+DATE(1970,1,1)</f>
        <v>42388.207638888889</v>
      </c>
      <c r="T578" s="10">
        <f>((($J578/60)/60)/24)+DATE(1970,1,1)</f>
        <v>42374.911226851851</v>
      </c>
    </row>
    <row r="579" spans="1:20" ht="32" x14ac:dyDescent="0.2">
      <c r="A579">
        <v>2118</v>
      </c>
      <c r="B579" s="3" t="s">
        <v>2119</v>
      </c>
      <c r="C579" s="3" t="s">
        <v>6228</v>
      </c>
      <c r="D579" s="6">
        <v>1000</v>
      </c>
      <c r="E579" s="6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8278</v>
      </c>
      <c r="O579" s="5">
        <f>$E579/$D579</f>
        <v>1.3461099999999999</v>
      </c>
      <c r="P579" s="6">
        <f>ROUND(E579/L579,2)</f>
        <v>79.180000000000007</v>
      </c>
      <c r="Q579" t="str">
        <f>LEFT($N579,FIND("/",$N579)-1)</f>
        <v>music</v>
      </c>
      <c r="R579" t="str">
        <f>RIGHT($N579,LEN($N579)-FIND("/",$N579))</f>
        <v>indie rock</v>
      </c>
      <c r="S579" s="10">
        <f>((($I579/60)/60)/24)+DATE(1970,1,1)</f>
        <v>40748.839537037034</v>
      </c>
      <c r="T579" s="10">
        <f>((($J579/60)/60)/24)+DATE(1970,1,1)</f>
        <v>40718.839537037034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 s="6">
        <v>8500</v>
      </c>
      <c r="E580" s="6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8296</v>
      </c>
      <c r="O580" s="5">
        <f>$E580/$D580</f>
        <v>1.3444929411764706</v>
      </c>
      <c r="P580" s="6">
        <f>ROUND(E580/L580,2)</f>
        <v>23.81</v>
      </c>
      <c r="Q580" t="str">
        <f>LEFT($N580,FIND("/",$N580)-1)</f>
        <v>games</v>
      </c>
      <c r="R580" t="str">
        <f>RIGHT($N580,LEN($N580)-FIND("/",$N580))</f>
        <v>tabletop games</v>
      </c>
      <c r="S580" s="10">
        <f>((($I580/60)/60)/24)+DATE(1970,1,1)</f>
        <v>41867.34579861111</v>
      </c>
      <c r="T580" s="10">
        <f>((($J580/60)/60)/24)+DATE(1970,1,1)</f>
        <v>41846.34579861111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 s="6">
        <v>1600</v>
      </c>
      <c r="E581" s="6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8275</v>
      </c>
      <c r="O581" s="5">
        <f>$E581/$D581</f>
        <v>1.3438124999999999</v>
      </c>
      <c r="P581" s="6">
        <f>ROUND(E581/L581,2)</f>
        <v>39.82</v>
      </c>
      <c r="Q581" t="str">
        <f>LEFT($N581,FIND("/",$N581)-1)</f>
        <v>music</v>
      </c>
      <c r="R581" t="str">
        <f>RIGHT($N581,LEN($N581)-FIND("/",$N581))</f>
        <v>rock</v>
      </c>
      <c r="S581" s="10">
        <f>((($I581/60)/60)/24)+DATE(1970,1,1)</f>
        <v>40286.290972222225</v>
      </c>
      <c r="T581" s="10">
        <f>((($J581/60)/60)/24)+DATE(1970,1,1)</f>
        <v>40250.242106481484</v>
      </c>
    </row>
    <row r="582" spans="1:20" ht="64" x14ac:dyDescent="0.2">
      <c r="A582">
        <v>247</v>
      </c>
      <c r="B582" s="3" t="s">
        <v>248</v>
      </c>
      <c r="C582" s="3" t="s">
        <v>4357</v>
      </c>
      <c r="D582" s="6">
        <v>5000</v>
      </c>
      <c r="E582" s="6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8268</v>
      </c>
      <c r="O582" s="5">
        <f>$E582/$D582</f>
        <v>1.341</v>
      </c>
      <c r="P582" s="6">
        <f>ROUND(E582/L582,2)</f>
        <v>108.15</v>
      </c>
      <c r="Q582" t="str">
        <f>LEFT($N582,FIND("/",$N582)-1)</f>
        <v>film &amp; video</v>
      </c>
      <c r="R582" t="str">
        <f>RIGHT($N582,LEN($N582)-FIND("/",$N582))</f>
        <v>documentary</v>
      </c>
      <c r="S582" s="10">
        <f>((($I582/60)/60)/24)+DATE(1970,1,1)</f>
        <v>40467.152083333334</v>
      </c>
      <c r="T582" s="10">
        <f>((($J582/60)/60)/24)+DATE(1970,1,1)</f>
        <v>40430.604328703703</v>
      </c>
    </row>
    <row r="583" spans="1:20" ht="48" x14ac:dyDescent="0.2">
      <c r="A583">
        <v>820</v>
      </c>
      <c r="B583" s="3" t="s">
        <v>821</v>
      </c>
      <c r="C583" s="3" t="s">
        <v>4930</v>
      </c>
      <c r="D583" s="6">
        <v>2000</v>
      </c>
      <c r="E583" s="6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8275</v>
      </c>
      <c r="O583" s="5">
        <f>$E583/$D583</f>
        <v>1.3405</v>
      </c>
      <c r="P583" s="6">
        <f>ROUND(E583/L583,2)</f>
        <v>70.55</v>
      </c>
      <c r="Q583" t="str">
        <f>LEFT($N583,FIND("/",$N583)-1)</f>
        <v>music</v>
      </c>
      <c r="R583" t="str">
        <f>RIGHT($N583,LEN($N583)-FIND("/",$N583))</f>
        <v>rock</v>
      </c>
      <c r="S583" s="10">
        <f>((($I583/60)/60)/24)+DATE(1970,1,1)</f>
        <v>41799.208333333336</v>
      </c>
      <c r="T583" s="10">
        <f>((($J583/60)/60)/24)+DATE(1970,1,1)</f>
        <v>41768.841921296298</v>
      </c>
    </row>
    <row r="584" spans="1:20" ht="48" x14ac:dyDescent="0.2">
      <c r="A584">
        <v>2489</v>
      </c>
      <c r="B584" s="3" t="s">
        <v>2489</v>
      </c>
      <c r="C584" s="3" t="s">
        <v>6599</v>
      </c>
      <c r="D584" s="6">
        <v>3500</v>
      </c>
      <c r="E584" s="6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8278</v>
      </c>
      <c r="O584" s="5">
        <f>$E584/$D584</f>
        <v>1.3367142857142857</v>
      </c>
      <c r="P584" s="6">
        <f>ROUND(E584/L584,2)</f>
        <v>62.38</v>
      </c>
      <c r="Q584" t="str">
        <f>LEFT($N584,FIND("/",$N584)-1)</f>
        <v>music</v>
      </c>
      <c r="R584" t="str">
        <f>RIGHT($N584,LEN($N584)-FIND("/",$N584))</f>
        <v>indie rock</v>
      </c>
      <c r="S584" s="10">
        <f>((($I584/60)/60)/24)+DATE(1970,1,1)</f>
        <v>41403.690266203703</v>
      </c>
      <c r="T584" s="10">
        <f>((($J584/60)/60)/24)+DATE(1970,1,1)</f>
        <v>41373.690266203703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 s="6">
        <v>5000</v>
      </c>
      <c r="E585" s="6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8278</v>
      </c>
      <c r="O585" s="5">
        <f>$E585/$D585</f>
        <v>1.336044</v>
      </c>
      <c r="P585" s="6">
        <f>ROUND(E585/L585,2)</f>
        <v>31.66</v>
      </c>
      <c r="Q585" t="str">
        <f>LEFT($N585,FIND("/",$N585)-1)</f>
        <v>music</v>
      </c>
      <c r="R585" t="str">
        <f>RIGHT($N585,LEN($N585)-FIND("/",$N585))</f>
        <v>indie rock</v>
      </c>
      <c r="S585" s="10">
        <f>((($I585/60)/60)/24)+DATE(1970,1,1)</f>
        <v>41446.146944444445</v>
      </c>
      <c r="T585" s="10">
        <f>((($J585/60)/60)/24)+DATE(1970,1,1)</f>
        <v>41416.146944444445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 s="6">
        <v>1000</v>
      </c>
      <c r="E586" s="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8273</v>
      </c>
      <c r="O586" s="5">
        <f>$E586/$D586</f>
        <v>1.3360000000000001</v>
      </c>
      <c r="P586" s="6">
        <f>ROUND(E586/L586,2)</f>
        <v>31.81</v>
      </c>
      <c r="Q586" t="str">
        <f>LEFT($N586,FIND("/",$N586)-1)</f>
        <v>publishing</v>
      </c>
      <c r="R586" t="str">
        <f>RIGHT($N586,LEN($N586)-FIND("/",$N586))</f>
        <v>nonfiction</v>
      </c>
      <c r="S586" s="10">
        <f>((($I586/60)/60)/24)+DATE(1970,1,1)</f>
        <v>41344</v>
      </c>
      <c r="T586" s="10">
        <f>((($J586/60)/60)/24)+DATE(1970,1,1)</f>
        <v>41309.11791666667</v>
      </c>
    </row>
    <row r="587" spans="1:20" ht="48" x14ac:dyDescent="0.2">
      <c r="A587">
        <v>2452</v>
      </c>
      <c r="B587" s="3" t="s">
        <v>2453</v>
      </c>
      <c r="C587" s="3" t="s">
        <v>6562</v>
      </c>
      <c r="D587" s="6">
        <v>600</v>
      </c>
      <c r="E587" s="6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8297</v>
      </c>
      <c r="O587" s="5">
        <f>$E587/$D587</f>
        <v>1.335</v>
      </c>
      <c r="P587" s="6">
        <f>ROUND(E587/L587,2)</f>
        <v>53.4</v>
      </c>
      <c r="Q587" t="str">
        <f>LEFT($N587,FIND("/",$N587)-1)</f>
        <v>food</v>
      </c>
      <c r="R587" t="str">
        <f>RIGHT($N587,LEN($N587)-FIND("/",$N587))</f>
        <v>small batch</v>
      </c>
      <c r="S587" s="10">
        <f>((($I587/60)/60)/24)+DATE(1970,1,1)</f>
        <v>42367.958333333328</v>
      </c>
      <c r="T587" s="10">
        <f>((($J587/60)/60)/24)+DATE(1970,1,1)</f>
        <v>42338.84375</v>
      </c>
    </row>
    <row r="588" spans="1:20" ht="32" x14ac:dyDescent="0.2">
      <c r="A588">
        <v>2026</v>
      </c>
      <c r="B588" s="3" t="s">
        <v>2027</v>
      </c>
      <c r="C588" s="3" t="s">
        <v>6136</v>
      </c>
      <c r="D588" s="6">
        <v>25000</v>
      </c>
      <c r="E588" s="6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8294</v>
      </c>
      <c r="O588" s="5">
        <f>$E588/$D588</f>
        <v>1.3348307999999998</v>
      </c>
      <c r="P588" s="6">
        <f>ROUND(E588/L588,2)</f>
        <v>73.5</v>
      </c>
      <c r="Q588" t="str">
        <f>LEFT($N588,FIND("/",$N588)-1)</f>
        <v>technology</v>
      </c>
      <c r="R588" t="str">
        <f>RIGHT($N588,LEN($N588)-FIND("/",$N588))</f>
        <v>hardware</v>
      </c>
      <c r="S588" s="10">
        <f>((($I588/60)/60)/24)+DATE(1970,1,1)</f>
        <v>41750.165972222225</v>
      </c>
      <c r="T588" s="10">
        <f>((($J588/60)/60)/24)+DATE(1970,1,1)</f>
        <v>41704.735937500001</v>
      </c>
    </row>
    <row r="589" spans="1:20" ht="32" x14ac:dyDescent="0.2">
      <c r="A589">
        <v>3159</v>
      </c>
      <c r="B589" s="3" t="s">
        <v>3159</v>
      </c>
      <c r="C589" s="3" t="s">
        <v>7269</v>
      </c>
      <c r="D589" s="6">
        <v>1500</v>
      </c>
      <c r="E589" s="6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8270</v>
      </c>
      <c r="O589" s="5">
        <f>$E589/$D589</f>
        <v>1.3348133333333334</v>
      </c>
      <c r="P589" s="6">
        <f>ROUND(E589/L589,2)</f>
        <v>38.5</v>
      </c>
      <c r="Q589" t="str">
        <f>LEFT($N589,FIND("/",$N589)-1)</f>
        <v>theater</v>
      </c>
      <c r="R589" t="str">
        <f>RIGHT($N589,LEN($N589)-FIND("/",$N589))</f>
        <v>plays</v>
      </c>
      <c r="S589" s="10">
        <f>((($I589/60)/60)/24)+DATE(1970,1,1)</f>
        <v>40926.958333333336</v>
      </c>
      <c r="T589" s="10">
        <f>((($J589/60)/60)/24)+DATE(1970,1,1)</f>
        <v>40884.066678240742</v>
      </c>
    </row>
    <row r="590" spans="1:20" ht="48" x14ac:dyDescent="0.2">
      <c r="A590">
        <v>3301</v>
      </c>
      <c r="B590" s="3" t="s">
        <v>3301</v>
      </c>
      <c r="C590" s="3" t="s">
        <v>7411</v>
      </c>
      <c r="D590" s="6">
        <v>3000</v>
      </c>
      <c r="E590" s="6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8270</v>
      </c>
      <c r="O590" s="5">
        <f>$E590/$D590</f>
        <v>1.3346666666666667</v>
      </c>
      <c r="P590" s="6">
        <f>ROUND(E590/L590,2)</f>
        <v>57.2</v>
      </c>
      <c r="Q590" t="str">
        <f>LEFT($N590,FIND("/",$N590)-1)</f>
        <v>theater</v>
      </c>
      <c r="R590" t="str">
        <f>RIGHT($N590,LEN($N590)-FIND("/",$N590))</f>
        <v>plays</v>
      </c>
      <c r="S590" s="10">
        <f>((($I590/60)/60)/24)+DATE(1970,1,1)</f>
        <v>42583.290972222225</v>
      </c>
      <c r="T590" s="10">
        <f>((($J590/60)/60)/24)+DATE(1970,1,1)</f>
        <v>42538.73583333334</v>
      </c>
    </row>
    <row r="591" spans="1:20" ht="48" x14ac:dyDescent="0.2">
      <c r="A591">
        <v>1860</v>
      </c>
      <c r="B591" s="3" t="s">
        <v>1861</v>
      </c>
      <c r="C591" s="3" t="s">
        <v>5970</v>
      </c>
      <c r="D591" s="6">
        <v>750</v>
      </c>
      <c r="E591" s="6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8275</v>
      </c>
      <c r="O591" s="5">
        <f>$E591/$D591</f>
        <v>1.3346666666666667</v>
      </c>
      <c r="P591" s="6">
        <f>ROUND(E591/L591,2)</f>
        <v>52.68</v>
      </c>
      <c r="Q591" t="str">
        <f>LEFT($N591,FIND("/",$N591)-1)</f>
        <v>music</v>
      </c>
      <c r="R591" t="str">
        <f>RIGHT($N591,LEN($N591)-FIND("/",$N591))</f>
        <v>rock</v>
      </c>
      <c r="S591" s="10">
        <f>((($I591/60)/60)/24)+DATE(1970,1,1)</f>
        <v>41676.709305555552</v>
      </c>
      <c r="T591" s="10">
        <f>((($J591/60)/60)/24)+DATE(1970,1,1)</f>
        <v>41655.709305555552</v>
      </c>
    </row>
    <row r="592" spans="1:20" ht="32" x14ac:dyDescent="0.2">
      <c r="A592">
        <v>2479</v>
      </c>
      <c r="B592" s="3" t="s">
        <v>2479</v>
      </c>
      <c r="C592" s="3" t="s">
        <v>6589</v>
      </c>
      <c r="D592" s="6">
        <v>300</v>
      </c>
      <c r="E592" s="6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8278</v>
      </c>
      <c r="O592" s="5">
        <f>$E592/$D592</f>
        <v>1.3344333333333334</v>
      </c>
      <c r="P592" s="6">
        <f>ROUND(E592/L592,2)</f>
        <v>25.02</v>
      </c>
      <c r="Q592" t="str">
        <f>LEFT($N592,FIND("/",$N592)-1)</f>
        <v>music</v>
      </c>
      <c r="R592" t="str">
        <f>RIGHT($N592,LEN($N592)-FIND("/",$N592))</f>
        <v>indie rock</v>
      </c>
      <c r="S592" s="10">
        <f>((($I592/60)/60)/24)+DATE(1970,1,1)</f>
        <v>41118.083333333336</v>
      </c>
      <c r="T592" s="10">
        <f>((($J592/60)/60)/24)+DATE(1970,1,1)</f>
        <v>41107.726782407408</v>
      </c>
    </row>
    <row r="593" spans="1:20" ht="32" x14ac:dyDescent="0.2">
      <c r="A593">
        <v>2937</v>
      </c>
      <c r="B593" s="3" t="s">
        <v>2937</v>
      </c>
      <c r="C593" s="3" t="s">
        <v>7047</v>
      </c>
      <c r="D593" s="6">
        <v>1500</v>
      </c>
      <c r="E593" s="6">
        <v>2000</v>
      </c>
      <c r="F593" t="s">
        <v>8219</v>
      </c>
      <c r="G593" t="s">
        <v>8225</v>
      </c>
      <c r="H593" t="s">
        <v>8247</v>
      </c>
      <c r="I593">
        <v>1405249113</v>
      </c>
      <c r="J593">
        <v>1402657113</v>
      </c>
      <c r="K593" t="b">
        <v>0</v>
      </c>
      <c r="L593">
        <v>55</v>
      </c>
      <c r="M593" t="b">
        <v>1</v>
      </c>
      <c r="N593" t="s">
        <v>8304</v>
      </c>
      <c r="O593" s="5">
        <f>$E593/$D593</f>
        <v>1.3333333333333333</v>
      </c>
      <c r="P593" s="6">
        <f>ROUND(E593/L593,2)</f>
        <v>36.36</v>
      </c>
      <c r="Q593" t="str">
        <f>LEFT($N593,FIND("/",$N593)-1)</f>
        <v>theater</v>
      </c>
      <c r="R593" t="str">
        <f>RIGHT($N593,LEN($N593)-FIND("/",$N593))</f>
        <v>musical</v>
      </c>
      <c r="S593" s="10">
        <f>((($I593/60)/60)/24)+DATE(1970,1,1)</f>
        <v>41833.457326388889</v>
      </c>
      <c r="T593" s="10">
        <f>((($J593/60)/60)/24)+DATE(1970,1,1)</f>
        <v>41803.457326388889</v>
      </c>
    </row>
    <row r="594" spans="1:20" ht="48" x14ac:dyDescent="0.2">
      <c r="A594">
        <v>1899</v>
      </c>
      <c r="B594" s="3" t="s">
        <v>1900</v>
      </c>
      <c r="C594" s="3" t="s">
        <v>6009</v>
      </c>
      <c r="D594" s="6">
        <v>900</v>
      </c>
      <c r="E594" s="6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8278</v>
      </c>
      <c r="O594" s="5">
        <f>$E594/$D594</f>
        <v>1.3333333333333333</v>
      </c>
      <c r="P594" s="6">
        <f>ROUND(E594/L594,2)</f>
        <v>28.57</v>
      </c>
      <c r="Q594" t="str">
        <f>LEFT($N594,FIND("/",$N594)-1)</f>
        <v>music</v>
      </c>
      <c r="R594" t="str">
        <f>RIGHT($N594,LEN($N594)-FIND("/",$N594))</f>
        <v>indie rock</v>
      </c>
      <c r="S594" s="10">
        <f>((($I594/60)/60)/24)+DATE(1970,1,1)</f>
        <v>42088.90006944444</v>
      </c>
      <c r="T594" s="10">
        <f>((($J594/60)/60)/24)+DATE(1970,1,1)</f>
        <v>42058.941736111112</v>
      </c>
    </row>
    <row r="595" spans="1:20" ht="48" x14ac:dyDescent="0.2">
      <c r="A595">
        <v>1619</v>
      </c>
      <c r="B595" s="3" t="s">
        <v>1620</v>
      </c>
      <c r="C595" s="3" t="s">
        <v>5729</v>
      </c>
      <c r="D595" s="6">
        <v>1500</v>
      </c>
      <c r="E595" s="6">
        <v>2000</v>
      </c>
      <c r="F595" t="s">
        <v>8219</v>
      </c>
      <c r="G595" t="s">
        <v>8224</v>
      </c>
      <c r="H595" t="s">
        <v>8246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8275</v>
      </c>
      <c r="O595" s="5">
        <f>$E595/$D595</f>
        <v>1.3333333333333333</v>
      </c>
      <c r="P595" s="6">
        <f>ROUND(E595/L595,2)</f>
        <v>86.96</v>
      </c>
      <c r="Q595" t="str">
        <f>LEFT($N595,FIND("/",$N595)-1)</f>
        <v>music</v>
      </c>
      <c r="R595" t="str">
        <f>RIGHT($N595,LEN($N595)-FIND("/",$N595))</f>
        <v>rock</v>
      </c>
      <c r="S595" s="10">
        <f>((($I595/60)/60)/24)+DATE(1970,1,1)</f>
        <v>41897.18618055556</v>
      </c>
      <c r="T595" s="10">
        <f>((($J595/60)/60)/24)+DATE(1970,1,1)</f>
        <v>41876.18618055556</v>
      </c>
    </row>
    <row r="596" spans="1:20" ht="48" x14ac:dyDescent="0.2">
      <c r="A596">
        <v>25</v>
      </c>
      <c r="B596" s="3" t="s">
        <v>27</v>
      </c>
      <c r="C596" s="3" t="s">
        <v>4136</v>
      </c>
      <c r="D596" s="6">
        <v>600</v>
      </c>
      <c r="E596" s="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8264</v>
      </c>
      <c r="O596" s="5">
        <f>$E596/$D596</f>
        <v>1.3333333333333333</v>
      </c>
      <c r="P596" s="6">
        <f>ROUND(E596/L596,2)</f>
        <v>57.14</v>
      </c>
      <c r="Q596" t="str">
        <f>LEFT($N596,FIND("/",$N596)-1)</f>
        <v>film &amp; video</v>
      </c>
      <c r="R596" t="str">
        <f>RIGHT($N596,LEN($N596)-FIND("/",$N596))</f>
        <v>television</v>
      </c>
      <c r="S596" s="10">
        <f>((($I596/60)/60)/24)+DATE(1970,1,1)</f>
        <v>42378.025011574078</v>
      </c>
      <c r="T596" s="10">
        <f>((($J596/60)/60)/24)+DATE(1970,1,1)</f>
        <v>42318.025011574078</v>
      </c>
    </row>
    <row r="597" spans="1:20" ht="48" x14ac:dyDescent="0.2">
      <c r="A597">
        <v>2801</v>
      </c>
      <c r="B597" s="3" t="s">
        <v>2801</v>
      </c>
      <c r="C597" s="3" t="s">
        <v>6911</v>
      </c>
      <c r="D597" s="6">
        <v>500</v>
      </c>
      <c r="E597" s="6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5">
        <f>$E597/$D597</f>
        <v>1.3320000000000001</v>
      </c>
      <c r="P597" s="6">
        <f>ROUND(E597/L597,2)</f>
        <v>51.23</v>
      </c>
      <c r="Q597" t="str">
        <f>LEFT($N597,FIND("/",$N597)-1)</f>
        <v>theater</v>
      </c>
      <c r="R597" t="str">
        <f>RIGHT($N597,LEN($N597)-FIND("/",$N597))</f>
        <v>plays</v>
      </c>
      <c r="S597" s="10">
        <f>((($I597/60)/60)/24)+DATE(1970,1,1)</f>
        <v>41922.458333333336</v>
      </c>
      <c r="T597" s="10">
        <f>((($J597/60)/60)/24)+DATE(1970,1,1)</f>
        <v>41900.243159722224</v>
      </c>
    </row>
    <row r="598" spans="1:20" ht="48" x14ac:dyDescent="0.2">
      <c r="A598">
        <v>781</v>
      </c>
      <c r="B598" s="3" t="s">
        <v>782</v>
      </c>
      <c r="C598" s="3" t="s">
        <v>4891</v>
      </c>
      <c r="D598" s="6">
        <v>800</v>
      </c>
      <c r="E598" s="6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8275</v>
      </c>
      <c r="O598" s="5">
        <f>$E598/$D598</f>
        <v>1.3315375</v>
      </c>
      <c r="P598" s="6">
        <f>ROUND(E598/L598,2)</f>
        <v>42.61</v>
      </c>
      <c r="Q598" t="str">
        <f>LEFT($N598,FIND("/",$N598)-1)</f>
        <v>music</v>
      </c>
      <c r="R598" t="str">
        <f>RIGHT($N598,LEN($N598)-FIND("/",$N598))</f>
        <v>rock</v>
      </c>
      <c r="S598" s="10">
        <f>((($I598/60)/60)/24)+DATE(1970,1,1)</f>
        <v>41433.000856481485</v>
      </c>
      <c r="T598" s="10">
        <f>((($J598/60)/60)/24)+DATE(1970,1,1)</f>
        <v>41403.000856481485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 s="6">
        <v>50000</v>
      </c>
      <c r="E599" s="6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8268</v>
      </c>
      <c r="O599" s="5">
        <f>$E599/$D599</f>
        <v>1.3310911999999999</v>
      </c>
      <c r="P599" s="6">
        <f>ROUND(E599/L599,2)</f>
        <v>100.08</v>
      </c>
      <c r="Q599" t="str">
        <f>LEFT($N599,FIND("/",$N599)-1)</f>
        <v>film &amp; video</v>
      </c>
      <c r="R599" t="str">
        <f>RIGHT($N599,LEN($N599)-FIND("/",$N599))</f>
        <v>documentary</v>
      </c>
      <c r="S599" s="10">
        <f>((($I599/60)/60)/24)+DATE(1970,1,1)</f>
        <v>41579</v>
      </c>
      <c r="T599" s="10">
        <f>((($J599/60)/60)/24)+DATE(1970,1,1)</f>
        <v>41519.004733796297</v>
      </c>
    </row>
    <row r="600" spans="1:20" ht="48" x14ac:dyDescent="0.2">
      <c r="A600">
        <v>3289</v>
      </c>
      <c r="B600" s="3" t="s">
        <v>3289</v>
      </c>
      <c r="C600" s="3" t="s">
        <v>7399</v>
      </c>
      <c r="D600" s="6">
        <v>500</v>
      </c>
      <c r="E600" s="6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5">
        <f>$E600/$D600</f>
        <v>1.3304200000000002</v>
      </c>
      <c r="P600" s="6">
        <f>ROUND(E600/L600,2)</f>
        <v>26.61</v>
      </c>
      <c r="Q600" t="str">
        <f>LEFT($N600,FIND("/",$N600)-1)</f>
        <v>theater</v>
      </c>
      <c r="R600" t="str">
        <f>RIGHT($N600,LEN($N600)-FIND("/",$N600))</f>
        <v>plays</v>
      </c>
      <c r="S600" s="10">
        <f>((($I600/60)/60)/24)+DATE(1970,1,1)</f>
        <v>42786.368078703701</v>
      </c>
      <c r="T600" s="10">
        <f>((($J600/60)/60)/24)+DATE(1970,1,1)</f>
        <v>42758.368078703701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 s="6">
        <v>1000</v>
      </c>
      <c r="E601" s="6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5">
        <f>$E601/$D601</f>
        <v>1.33</v>
      </c>
      <c r="P601" s="6">
        <f>ROUND(E601/L601,2)</f>
        <v>42.9</v>
      </c>
      <c r="Q601" t="str">
        <f>LEFT($N601,FIND("/",$N601)-1)</f>
        <v>theater</v>
      </c>
      <c r="R601" t="str">
        <f>RIGHT($N601,LEN($N601)-FIND("/",$N601))</f>
        <v>plays</v>
      </c>
      <c r="S601" s="10">
        <f>((($I601/60)/60)/24)+DATE(1970,1,1)</f>
        <v>42008.552847222221</v>
      </c>
      <c r="T601" s="10">
        <f>((($J601/60)/60)/24)+DATE(1970,1,1)</f>
        <v>41948.552847222221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 s="6">
        <v>40000</v>
      </c>
      <c r="E602" s="6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8296</v>
      </c>
      <c r="O602" s="5">
        <f>$E602/$D602</f>
        <v>1.3289249999999999</v>
      </c>
      <c r="P602" s="6">
        <f>ROUND(E602/L602,2)</f>
        <v>81.650000000000006</v>
      </c>
      <c r="Q602" t="str">
        <f>LEFT($N602,FIND("/",$N602)-1)</f>
        <v>games</v>
      </c>
      <c r="R602" t="str">
        <f>RIGHT($N602,LEN($N602)-FIND("/",$N602))</f>
        <v>tabletop games</v>
      </c>
      <c r="S602" s="10">
        <f>((($I602/60)/60)/24)+DATE(1970,1,1)</f>
        <v>42322.555555555555</v>
      </c>
      <c r="T602" s="10">
        <f>((($J602/60)/60)/24)+DATE(1970,1,1)</f>
        <v>42292.513888888891</v>
      </c>
    </row>
    <row r="603" spans="1:20" ht="48" x14ac:dyDescent="0.2">
      <c r="A603">
        <v>2204</v>
      </c>
      <c r="B603" s="3" t="s">
        <v>2205</v>
      </c>
      <c r="C603" s="3" t="s">
        <v>6314</v>
      </c>
      <c r="D603" s="6">
        <v>1500</v>
      </c>
      <c r="E603" s="6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8279</v>
      </c>
      <c r="O603" s="5">
        <f>$E603/$D603</f>
        <v>1.3286666666666667</v>
      </c>
      <c r="P603" s="6">
        <f>ROUND(E603/L603,2)</f>
        <v>27.3</v>
      </c>
      <c r="Q603" t="str">
        <f>LEFT($N603,FIND("/",$N603)-1)</f>
        <v>music</v>
      </c>
      <c r="R603" t="str">
        <f>RIGHT($N603,LEN($N603)-FIND("/",$N603))</f>
        <v>electronic music</v>
      </c>
      <c r="S603" s="10">
        <f>((($I603/60)/60)/24)+DATE(1970,1,1)</f>
        <v>41342.311562499999</v>
      </c>
      <c r="T603" s="10">
        <f>((($J603/60)/60)/24)+DATE(1970,1,1)</f>
        <v>41312.311562499999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 s="6">
        <v>4000</v>
      </c>
      <c r="E604" s="6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8302</v>
      </c>
      <c r="O604" s="5">
        <f>$E604/$D604</f>
        <v>1.3270650000000002</v>
      </c>
      <c r="P604" s="6">
        <f>ROUND(E604/L604,2)</f>
        <v>82.94</v>
      </c>
      <c r="Q604" t="str">
        <f>LEFT($N604,FIND("/",$N604)-1)</f>
        <v>theater</v>
      </c>
      <c r="R604" t="str">
        <f>RIGHT($N604,LEN($N604)-FIND("/",$N604))</f>
        <v>spaces</v>
      </c>
      <c r="S604" s="10">
        <f>((($I604/60)/60)/24)+DATE(1970,1,1)</f>
        <v>41873.155729166669</v>
      </c>
      <c r="T604" s="10">
        <f>((($J604/60)/60)/24)+DATE(1970,1,1)</f>
        <v>41843.155729166669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 s="6">
        <v>1000</v>
      </c>
      <c r="E605" s="6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8304</v>
      </c>
      <c r="O605" s="5">
        <f>$E605/$D605</f>
        <v>1.3260000000000001</v>
      </c>
      <c r="P605" s="6">
        <f>ROUND(E605/L605,2)</f>
        <v>120.55</v>
      </c>
      <c r="Q605" t="str">
        <f>LEFT($N605,FIND("/",$N605)-1)</f>
        <v>theater</v>
      </c>
      <c r="R605" t="str">
        <f>RIGHT($N605,LEN($N605)-FIND("/",$N605))</f>
        <v>musical</v>
      </c>
      <c r="S605" s="10">
        <f>((($I605/60)/60)/24)+DATE(1970,1,1)</f>
        <v>42462.993900462956</v>
      </c>
      <c r="T605" s="10">
        <f>((($J605/60)/60)/24)+DATE(1970,1,1)</f>
        <v>42403.035567129627</v>
      </c>
    </row>
    <row r="606" spans="1:20" ht="48" x14ac:dyDescent="0.2">
      <c r="A606">
        <v>1535</v>
      </c>
      <c r="B606" s="3" t="s">
        <v>1536</v>
      </c>
      <c r="C606" s="3" t="s">
        <v>5645</v>
      </c>
      <c r="D606" s="6">
        <v>4000</v>
      </c>
      <c r="E606" s="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8284</v>
      </c>
      <c r="O606" s="5">
        <f>$E606/$D606</f>
        <v>1.3242499999999999</v>
      </c>
      <c r="P606" s="6">
        <f>ROUND(E606/L606,2)</f>
        <v>48.15</v>
      </c>
      <c r="Q606" t="str">
        <f>LEFT($N606,FIND("/",$N606)-1)</f>
        <v>photography</v>
      </c>
      <c r="R606" t="str">
        <f>RIGHT($N606,LEN($N606)-FIND("/",$N606))</f>
        <v>photobooks</v>
      </c>
      <c r="S606" s="10">
        <f>((($I606/60)/60)/24)+DATE(1970,1,1)</f>
        <v>42513.916666666672</v>
      </c>
      <c r="T606" s="10">
        <f>((($J606/60)/60)/24)+DATE(1970,1,1)</f>
        <v>42484.829062500001</v>
      </c>
    </row>
    <row r="607" spans="1:20" ht="16" x14ac:dyDescent="0.2">
      <c r="A607">
        <v>2099</v>
      </c>
      <c r="B607" s="3" t="s">
        <v>2100</v>
      </c>
      <c r="C607" s="3" t="s">
        <v>6209</v>
      </c>
      <c r="D607" s="6">
        <v>3000</v>
      </c>
      <c r="E607" s="6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8278</v>
      </c>
      <c r="O607" s="5">
        <f>$E607/$D607</f>
        <v>1.3236666666666668</v>
      </c>
      <c r="P607" s="6">
        <f>ROUND(E607/L607,2)</f>
        <v>63.03</v>
      </c>
      <c r="Q607" t="str">
        <f>LEFT($N607,FIND("/",$N607)-1)</f>
        <v>music</v>
      </c>
      <c r="R607" t="str">
        <f>RIGHT($N607,LEN($N607)-FIND("/",$N607))</f>
        <v>indie rock</v>
      </c>
      <c r="S607" s="10">
        <f>((($I607/60)/60)/24)+DATE(1970,1,1)</f>
        <v>42187.152777777781</v>
      </c>
      <c r="T607" s="10">
        <f>((($J607/60)/60)/24)+DATE(1970,1,1)</f>
        <v>42173.746342592596</v>
      </c>
    </row>
    <row r="608" spans="1:20" ht="48" x14ac:dyDescent="0.2">
      <c r="A608">
        <v>1658</v>
      </c>
      <c r="B608" s="3" t="s">
        <v>1659</v>
      </c>
      <c r="C608" s="3" t="s">
        <v>5768</v>
      </c>
      <c r="D608" s="6">
        <v>6000</v>
      </c>
      <c r="E608" s="6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8291</v>
      </c>
      <c r="O608" s="5">
        <f>$E608/$D608</f>
        <v>1.3223333333333334</v>
      </c>
      <c r="P608" s="6">
        <f>ROUND(E608/L608,2)</f>
        <v>74.150000000000006</v>
      </c>
      <c r="Q608" t="str">
        <f>LEFT($N608,FIND("/",$N608)-1)</f>
        <v>music</v>
      </c>
      <c r="R608" t="str">
        <f>RIGHT($N608,LEN($N608)-FIND("/",$N608))</f>
        <v>pop</v>
      </c>
      <c r="S608" s="10">
        <f>((($I608/60)/60)/24)+DATE(1970,1,1)</f>
        <v>41261.597222222219</v>
      </c>
      <c r="T608" s="10">
        <f>((($J608/60)/60)/24)+DATE(1970,1,1)</f>
        <v>41223.22184027778</v>
      </c>
    </row>
    <row r="609" spans="1:20" ht="48" x14ac:dyDescent="0.2">
      <c r="A609">
        <v>2163</v>
      </c>
      <c r="B609" s="3" t="s">
        <v>2164</v>
      </c>
      <c r="C609" s="3" t="s">
        <v>6273</v>
      </c>
      <c r="D609" s="6">
        <v>2500</v>
      </c>
      <c r="E609" s="6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8275</v>
      </c>
      <c r="O609" s="5">
        <f>$E609/$D609</f>
        <v>1.3220000000000001</v>
      </c>
      <c r="P609" s="6">
        <f>ROUND(E609/L609,2)</f>
        <v>75.11</v>
      </c>
      <c r="Q609" t="str">
        <f>LEFT($N609,FIND("/",$N609)-1)</f>
        <v>music</v>
      </c>
      <c r="R609" t="str">
        <f>RIGHT($N609,LEN($N609)-FIND("/",$N609))</f>
        <v>rock</v>
      </c>
      <c r="S609" s="10">
        <f>((($I609/60)/60)/24)+DATE(1970,1,1)</f>
        <v>42163.159722222219</v>
      </c>
      <c r="T609" s="10">
        <f>((($J609/60)/60)/24)+DATE(1970,1,1)</f>
        <v>42111.899537037039</v>
      </c>
    </row>
    <row r="610" spans="1:20" ht="32" x14ac:dyDescent="0.2">
      <c r="A610">
        <v>730</v>
      </c>
      <c r="B610" s="3" t="s">
        <v>731</v>
      </c>
      <c r="C610" s="3" t="s">
        <v>4840</v>
      </c>
      <c r="D610" s="6">
        <v>20000</v>
      </c>
      <c r="E610" s="6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8273</v>
      </c>
      <c r="O610" s="5">
        <f>$E610/$D610</f>
        <v>1.3219000000000001</v>
      </c>
      <c r="P610" s="6">
        <f>ROUND(E610/L610,2)</f>
        <v>99.77</v>
      </c>
      <c r="Q610" t="str">
        <f>LEFT($N610,FIND("/",$N610)-1)</f>
        <v>publishing</v>
      </c>
      <c r="R610" t="str">
        <f>RIGHT($N610,LEN($N610)-FIND("/",$N610))</f>
        <v>nonfiction</v>
      </c>
      <c r="S610" s="10">
        <f>((($I610/60)/60)/24)+DATE(1970,1,1)</f>
        <v>40884.745266203703</v>
      </c>
      <c r="T610" s="10">
        <f>((($J610/60)/60)/24)+DATE(1970,1,1)</f>
        <v>40854.745266203703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 s="6">
        <v>25000</v>
      </c>
      <c r="E611" s="6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8273</v>
      </c>
      <c r="O611" s="5">
        <f>$E611/$D611</f>
        <v>1.3202400000000001</v>
      </c>
      <c r="P611" s="6">
        <f>ROUND(E611/L611,2)</f>
        <v>215.73</v>
      </c>
      <c r="Q611" t="str">
        <f>LEFT($N611,FIND("/",$N611)-1)</f>
        <v>publishing</v>
      </c>
      <c r="R611" t="str">
        <f>RIGHT($N611,LEN($N611)-FIND("/",$N611))</f>
        <v>nonfiction</v>
      </c>
      <c r="S611" s="10">
        <f>((($I611/60)/60)/24)+DATE(1970,1,1)</f>
        <v>41007.76363425926</v>
      </c>
      <c r="T611" s="10">
        <f>((($J611/60)/60)/24)+DATE(1970,1,1)</f>
        <v>40977.805300925924</v>
      </c>
    </row>
    <row r="612" spans="1:20" ht="48" x14ac:dyDescent="0.2">
      <c r="A612">
        <v>3529</v>
      </c>
      <c r="B612" s="3" t="s">
        <v>3528</v>
      </c>
      <c r="C612" s="3" t="s">
        <v>7639</v>
      </c>
      <c r="D612" s="6">
        <v>500</v>
      </c>
      <c r="E612" s="6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8270</v>
      </c>
      <c r="O612" s="5">
        <f>$E612/$D612</f>
        <v>1.32</v>
      </c>
      <c r="P612" s="6">
        <f>ROUND(E612/L612,2)</f>
        <v>36.67</v>
      </c>
      <c r="Q612" t="str">
        <f>LEFT($N612,FIND("/",$N612)-1)</f>
        <v>theater</v>
      </c>
      <c r="R612" t="str">
        <f>RIGHT($N612,LEN($N612)-FIND("/",$N612))</f>
        <v>plays</v>
      </c>
      <c r="S612" s="10">
        <f>((($I612/60)/60)/24)+DATE(1970,1,1)</f>
        <v>42198.041666666672</v>
      </c>
      <c r="T612" s="10">
        <f>((($J612/60)/60)/24)+DATE(1970,1,1)</f>
        <v>42177.761782407411</v>
      </c>
    </row>
    <row r="613" spans="1:20" ht="48" x14ac:dyDescent="0.2">
      <c r="A613">
        <v>259</v>
      </c>
      <c r="B613" s="3" t="s">
        <v>260</v>
      </c>
      <c r="C613" s="3" t="s">
        <v>4369</v>
      </c>
      <c r="D613" s="6">
        <v>75000</v>
      </c>
      <c r="E613" s="6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8268</v>
      </c>
      <c r="O613" s="5">
        <f>$E613/$D613</f>
        <v>1.3193789333333332</v>
      </c>
      <c r="P613" s="6">
        <f>ROUND(E613/L613,2)</f>
        <v>105.05</v>
      </c>
      <c r="Q613" t="str">
        <f>LEFT($N613,FIND("/",$N613)-1)</f>
        <v>film &amp; video</v>
      </c>
      <c r="R613" t="str">
        <f>RIGHT($N613,LEN($N613)-FIND("/",$N613))</f>
        <v>documentary</v>
      </c>
      <c r="S613" s="10">
        <f>((($I613/60)/60)/24)+DATE(1970,1,1)</f>
        <v>42102.738067129627</v>
      </c>
      <c r="T613" s="10">
        <f>((($J613/60)/60)/24)+DATE(1970,1,1)</f>
        <v>42072.738067129627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 s="6">
        <v>800</v>
      </c>
      <c r="E614" s="6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8272</v>
      </c>
      <c r="O614" s="5">
        <f>$E614/$D614</f>
        <v>1.3187625000000001</v>
      </c>
      <c r="P614" s="6">
        <f>ROUND(E614/L614,2)</f>
        <v>39.07</v>
      </c>
      <c r="Q614" t="str">
        <f>LEFT($N614,FIND("/",$N614)-1)</f>
        <v>technology</v>
      </c>
      <c r="R614" t="str">
        <f>RIGHT($N614,LEN($N614)-FIND("/",$N614))</f>
        <v>wearables</v>
      </c>
      <c r="S614" s="10">
        <f>((($I614/60)/60)/24)+DATE(1970,1,1)</f>
        <v>41862.852627314816</v>
      </c>
      <c r="T614" s="10">
        <f>((($J614/60)/60)/24)+DATE(1970,1,1)</f>
        <v>41832.852627314816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 s="6">
        <v>3000</v>
      </c>
      <c r="E615" s="6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8275</v>
      </c>
      <c r="O615" s="5">
        <f>$E615/$D615</f>
        <v>1.3183333333333334</v>
      </c>
      <c r="P615" s="6">
        <f>ROUND(E615/L615,2)</f>
        <v>70.63</v>
      </c>
      <c r="Q615" t="str">
        <f>LEFT($N615,FIND("/",$N615)-1)</f>
        <v>music</v>
      </c>
      <c r="R615" t="str">
        <f>RIGHT($N615,LEN($N615)-FIND("/",$N615))</f>
        <v>rock</v>
      </c>
      <c r="S615" s="10">
        <f>((($I615/60)/60)/24)+DATE(1970,1,1)</f>
        <v>40808.770011574074</v>
      </c>
      <c r="T615" s="10">
        <f>((($J615/60)/60)/24)+DATE(1970,1,1)</f>
        <v>40778.770011574074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 s="6">
        <v>2000</v>
      </c>
      <c r="E616" s="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8284</v>
      </c>
      <c r="O616" s="5">
        <f>$E616/$D616</f>
        <v>1.3180000000000001</v>
      </c>
      <c r="P616" s="6">
        <f>ROUND(E616/L616,2)</f>
        <v>105.44</v>
      </c>
      <c r="Q616" t="str">
        <f>LEFT($N616,FIND("/",$N616)-1)</f>
        <v>photography</v>
      </c>
      <c r="R616" t="str">
        <f>RIGHT($N616,LEN($N616)-FIND("/",$N616))</f>
        <v>photobooks</v>
      </c>
      <c r="S616" s="10">
        <f>((($I616/60)/60)/24)+DATE(1970,1,1)</f>
        <v>42164.840335648143</v>
      </c>
      <c r="T616" s="10">
        <f>((($J616/60)/60)/24)+DATE(1970,1,1)</f>
        <v>42104.840335648143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 s="6">
        <v>30000</v>
      </c>
      <c r="E617" s="6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8294</v>
      </c>
      <c r="O617" s="5">
        <f>$E617/$D617</f>
        <v>1.3166833333333334</v>
      </c>
      <c r="P617" s="6">
        <f>ROUND(E617/L617,2)</f>
        <v>46.58</v>
      </c>
      <c r="Q617" t="str">
        <f>LEFT($N617,FIND("/",$N617)-1)</f>
        <v>technology</v>
      </c>
      <c r="R617" t="str">
        <f>RIGHT($N617,LEN($N617)-FIND("/",$N617))</f>
        <v>hardware</v>
      </c>
      <c r="S617" s="10">
        <f>((($I617/60)/60)/24)+DATE(1970,1,1)</f>
        <v>41768.864803240744</v>
      </c>
      <c r="T617" s="10">
        <f>((($J617/60)/60)/24)+DATE(1970,1,1)</f>
        <v>41738.864803240744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 s="6">
        <v>9850</v>
      </c>
      <c r="E618" s="6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5">
        <f>$E618/$D618</f>
        <v>1.3162883248730965</v>
      </c>
      <c r="P618" s="6">
        <f>ROUND(E618/L618,2)</f>
        <v>78.58</v>
      </c>
      <c r="Q618" t="str">
        <f>LEFT($N618,FIND("/",$N618)-1)</f>
        <v>film &amp; video</v>
      </c>
      <c r="R618" t="str">
        <f>RIGHT($N618,LEN($N618)-FIND("/",$N618))</f>
        <v>documentary</v>
      </c>
      <c r="S618" s="10">
        <f>((($I618/60)/60)/24)+DATE(1970,1,1)</f>
        <v>41815.452534722222</v>
      </c>
      <c r="T618" s="10">
        <f>((($J618/60)/60)/24)+DATE(1970,1,1)</f>
        <v>41785.452534722222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 s="6">
        <v>40000</v>
      </c>
      <c r="E619" s="6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8302</v>
      </c>
      <c r="O619" s="5">
        <f>$E619/$D619</f>
        <v>1.3144</v>
      </c>
      <c r="P619" s="6">
        <f>ROUND(E619/L619,2)</f>
        <v>164.3</v>
      </c>
      <c r="Q619" t="str">
        <f>LEFT($N619,FIND("/",$N619)-1)</f>
        <v>theater</v>
      </c>
      <c r="R619" t="str">
        <f>RIGHT($N619,LEN($N619)-FIND("/",$N619))</f>
        <v>spaces</v>
      </c>
      <c r="S619" s="10">
        <f>((($I619/60)/60)/24)+DATE(1970,1,1)</f>
        <v>42083.662627314814</v>
      </c>
      <c r="T619" s="10">
        <f>((($J619/60)/60)/24)+DATE(1970,1,1)</f>
        <v>42053.704293981486</v>
      </c>
    </row>
    <row r="620" spans="1:20" ht="48" x14ac:dyDescent="0.2">
      <c r="A620">
        <v>95</v>
      </c>
      <c r="B620" s="3" t="s">
        <v>97</v>
      </c>
      <c r="C620" s="3" t="s">
        <v>4206</v>
      </c>
      <c r="D620" s="6">
        <v>350</v>
      </c>
      <c r="E620" s="6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8265</v>
      </c>
      <c r="O620" s="5">
        <f>$E620/$D620</f>
        <v>1.3142857142857143</v>
      </c>
      <c r="P620" s="6">
        <f>ROUND(E620/L620,2)</f>
        <v>21.9</v>
      </c>
      <c r="Q620" t="str">
        <f>LEFT($N620,FIND("/",$N620)-1)</f>
        <v>film &amp; video</v>
      </c>
      <c r="R620" t="str">
        <f>RIGHT($N620,LEN($N620)-FIND("/",$N620))</f>
        <v>shorts</v>
      </c>
      <c r="S620" s="10">
        <f>((($I620/60)/60)/24)+DATE(1970,1,1)</f>
        <v>40965.005104166667</v>
      </c>
      <c r="T620" s="10">
        <f>((($J620/60)/60)/24)+DATE(1970,1,1)</f>
        <v>40935.005104166667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 s="6">
        <v>5500</v>
      </c>
      <c r="E621" s="6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8302</v>
      </c>
      <c r="O621" s="5">
        <f>$E621/$D621</f>
        <v>1.3138181818181818</v>
      </c>
      <c r="P621" s="6">
        <f>ROUND(E621/L621,2)</f>
        <v>50.53</v>
      </c>
      <c r="Q621" t="str">
        <f>LEFT($N621,FIND("/",$N621)-1)</f>
        <v>theater</v>
      </c>
      <c r="R621" t="str">
        <f>RIGHT($N621,LEN($N621)-FIND("/",$N621))</f>
        <v>spaces</v>
      </c>
      <c r="S621" s="10">
        <f>((($I621/60)/60)/24)+DATE(1970,1,1)</f>
        <v>41468.75</v>
      </c>
      <c r="T621" s="10">
        <f>((($J621/60)/60)/24)+DATE(1970,1,1)</f>
        <v>41432.062037037038</v>
      </c>
    </row>
    <row r="622" spans="1:20" ht="48" x14ac:dyDescent="0.2">
      <c r="A622">
        <v>3266</v>
      </c>
      <c r="B622" s="3" t="s">
        <v>3266</v>
      </c>
      <c r="C622" s="3" t="s">
        <v>7376</v>
      </c>
      <c r="D622" s="6">
        <v>6000</v>
      </c>
      <c r="E622" s="6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8270</v>
      </c>
      <c r="O622" s="5">
        <f>$E622/$D622</f>
        <v>1.3128333333333333</v>
      </c>
      <c r="P622" s="6">
        <f>ROUND(E622/L622,2)</f>
        <v>48.33</v>
      </c>
      <c r="Q622" t="str">
        <f>LEFT($N622,FIND("/",$N622)-1)</f>
        <v>theater</v>
      </c>
      <c r="R622" t="str">
        <f>RIGHT($N622,LEN($N622)-FIND("/",$N622))</f>
        <v>plays</v>
      </c>
      <c r="S622" s="10">
        <f>((($I622/60)/60)/24)+DATE(1970,1,1)</f>
        <v>42167.875</v>
      </c>
      <c r="T622" s="10">
        <f>((($J622/60)/60)/24)+DATE(1970,1,1)</f>
        <v>42136.536134259266</v>
      </c>
    </row>
    <row r="623" spans="1:20" ht="48" x14ac:dyDescent="0.2">
      <c r="A623">
        <v>2078</v>
      </c>
      <c r="B623" s="3" t="s">
        <v>2079</v>
      </c>
      <c r="C623" s="3" t="s">
        <v>6188</v>
      </c>
      <c r="D623" s="6">
        <v>20000</v>
      </c>
      <c r="E623" s="6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5">
        <f>$E623/$D623</f>
        <v>1.3120499999999999</v>
      </c>
      <c r="P623" s="6">
        <f>ROUND(E623/L623,2)</f>
        <v>546.69000000000005</v>
      </c>
      <c r="Q623" t="str">
        <f>LEFT($N623,FIND("/",$N623)-1)</f>
        <v>technology</v>
      </c>
      <c r="R623" t="str">
        <f>RIGHT($N623,LEN($N623)-FIND("/",$N623))</f>
        <v>hardware</v>
      </c>
      <c r="S623" s="10">
        <f>((($I623/60)/60)/24)+DATE(1970,1,1)</f>
        <v>42722.771493055552</v>
      </c>
      <c r="T623" s="10">
        <f>((($J623/60)/60)/24)+DATE(1970,1,1)</f>
        <v>42692.771493055552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 s="6">
        <v>1000</v>
      </c>
      <c r="E624" s="6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8270</v>
      </c>
      <c r="O624" s="5">
        <f>$E624/$D624</f>
        <v>1.3120000000000001</v>
      </c>
      <c r="P624" s="6">
        <f>ROUND(E624/L624,2)</f>
        <v>50.46</v>
      </c>
      <c r="Q624" t="str">
        <f>LEFT($N624,FIND("/",$N624)-1)</f>
        <v>theater</v>
      </c>
      <c r="R624" t="str">
        <f>RIGHT($N624,LEN($N624)-FIND("/",$N624))</f>
        <v>plays</v>
      </c>
      <c r="S624" s="10">
        <f>((($I624/60)/60)/24)+DATE(1970,1,1)</f>
        <v>42494.165972222225</v>
      </c>
      <c r="T624" s="10">
        <f>((($J624/60)/60)/24)+DATE(1970,1,1)</f>
        <v>42463.81385416667</v>
      </c>
    </row>
    <row r="625" spans="1:20" ht="48" x14ac:dyDescent="0.2">
      <c r="A625">
        <v>2622</v>
      </c>
      <c r="B625" s="3" t="s">
        <v>2622</v>
      </c>
      <c r="C625" s="3" t="s">
        <v>6732</v>
      </c>
      <c r="D625" s="6">
        <v>1500</v>
      </c>
      <c r="E625" s="6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5">
        <f>$E625/$D625</f>
        <v>1.3118399999999999</v>
      </c>
      <c r="P625" s="6">
        <f>ROUND(E625/L625,2)</f>
        <v>26.59</v>
      </c>
      <c r="Q625" t="str">
        <f>LEFT($N625,FIND("/",$N625)-1)</f>
        <v>technology</v>
      </c>
      <c r="R625" t="str">
        <f>RIGHT($N625,LEN($N625)-FIND("/",$N625))</f>
        <v>space exploration</v>
      </c>
      <c r="S625" s="10">
        <f>((($I625/60)/60)/24)+DATE(1970,1,1)</f>
        <v>42734.74324074074</v>
      </c>
      <c r="T625" s="10">
        <f>((($J625/60)/60)/24)+DATE(1970,1,1)</f>
        <v>42689.74324074074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 s="6">
        <v>1800</v>
      </c>
      <c r="E626" s="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8270</v>
      </c>
      <c r="O626" s="5">
        <f>$E626/$D626</f>
        <v>1.3116666666666668</v>
      </c>
      <c r="P626" s="6">
        <f>ROUND(E626/L626,2)</f>
        <v>41.42</v>
      </c>
      <c r="Q626" t="str">
        <f>LEFT($N626,FIND("/",$N626)-1)</f>
        <v>theater</v>
      </c>
      <c r="R626" t="str">
        <f>RIGHT($N626,LEN($N626)-FIND("/",$N626))</f>
        <v>plays</v>
      </c>
      <c r="S626" s="10">
        <f>((($I626/60)/60)/24)+DATE(1970,1,1)</f>
        <v>41913.166666666664</v>
      </c>
      <c r="T626" s="10">
        <f>((($J626/60)/60)/24)+DATE(1970,1,1)</f>
        <v>41891.665324074071</v>
      </c>
    </row>
    <row r="627" spans="1:20" ht="48" x14ac:dyDescent="0.2">
      <c r="A627">
        <v>834</v>
      </c>
      <c r="B627" s="3" t="s">
        <v>835</v>
      </c>
      <c r="C627" s="3" t="s">
        <v>4944</v>
      </c>
      <c r="D627" s="6">
        <v>5500</v>
      </c>
      <c r="E627" s="6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8275</v>
      </c>
      <c r="O627" s="5">
        <f>$E627/$D627</f>
        <v>1.3101818181818181</v>
      </c>
      <c r="P627" s="6">
        <f>ROUND(E627/L627,2)</f>
        <v>96.08</v>
      </c>
      <c r="Q627" t="str">
        <f>LEFT($N627,FIND("/",$N627)-1)</f>
        <v>music</v>
      </c>
      <c r="R627" t="str">
        <f>RIGHT($N627,LEN($N627)-FIND("/",$N627))</f>
        <v>rock</v>
      </c>
      <c r="S627" s="10">
        <f>((($I627/60)/60)/24)+DATE(1970,1,1)</f>
        <v>41456.165972222225</v>
      </c>
      <c r="T627" s="10">
        <f>((($J627/60)/60)/24)+DATE(1970,1,1)</f>
        <v>41422.822824074072</v>
      </c>
    </row>
    <row r="628" spans="1:20" ht="48" x14ac:dyDescent="0.2">
      <c r="A628">
        <v>39</v>
      </c>
      <c r="B628" s="3" t="s">
        <v>41</v>
      </c>
      <c r="C628" s="3" t="s">
        <v>4150</v>
      </c>
      <c r="D628" s="6">
        <v>25000</v>
      </c>
      <c r="E628" s="6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5">
        <f>$E628/$D628</f>
        <v>1.3098000000000001</v>
      </c>
      <c r="P628" s="6">
        <f>ROUND(E628/L628,2)</f>
        <v>150.9</v>
      </c>
      <c r="Q628" t="str">
        <f>LEFT($N628,FIND("/",$N628)-1)</f>
        <v>film &amp; video</v>
      </c>
      <c r="R628" t="str">
        <f>RIGHT($N628,LEN($N628)-FIND("/",$N628))</f>
        <v>television</v>
      </c>
      <c r="S628" s="10">
        <f>((($I628/60)/60)/24)+DATE(1970,1,1)</f>
        <v>41784.957638888889</v>
      </c>
      <c r="T628" s="10">
        <f>((($J628/60)/60)/24)+DATE(1970,1,1)</f>
        <v>41754.047083333331</v>
      </c>
    </row>
    <row r="629" spans="1:20" ht="48" x14ac:dyDescent="0.2">
      <c r="A629">
        <v>2927</v>
      </c>
      <c r="B629" s="3" t="s">
        <v>2927</v>
      </c>
      <c r="C629" s="3" t="s">
        <v>7037</v>
      </c>
      <c r="D629" s="6">
        <v>1800</v>
      </c>
      <c r="E629" s="6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8304</v>
      </c>
      <c r="O629" s="5">
        <f>$E629/$D629</f>
        <v>1.3083333333333333</v>
      </c>
      <c r="P629" s="6">
        <f>ROUND(E629/L629,2)</f>
        <v>112.14</v>
      </c>
      <c r="Q629" t="str">
        <f>LEFT($N629,FIND("/",$N629)-1)</f>
        <v>theater</v>
      </c>
      <c r="R629" t="str">
        <f>RIGHT($N629,LEN($N629)-FIND("/",$N629))</f>
        <v>musical</v>
      </c>
      <c r="S629" s="10">
        <f>((($I629/60)/60)/24)+DATE(1970,1,1)</f>
        <v>41835.208333333336</v>
      </c>
      <c r="T629" s="10">
        <f>((($J629/60)/60)/24)+DATE(1970,1,1)</f>
        <v>41806.669317129628</v>
      </c>
    </row>
    <row r="630" spans="1:20" ht="48" x14ac:dyDescent="0.2">
      <c r="A630">
        <v>110</v>
      </c>
      <c r="B630" s="3" t="s">
        <v>112</v>
      </c>
      <c r="C630" s="3" t="s">
        <v>4221</v>
      </c>
      <c r="D630" s="6">
        <v>1300</v>
      </c>
      <c r="E630" s="6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8265</v>
      </c>
      <c r="O630" s="5">
        <f>$E630/$D630</f>
        <v>1.3076923076923077</v>
      </c>
      <c r="P630" s="6">
        <f>ROUND(E630/L630,2)</f>
        <v>65.38</v>
      </c>
      <c r="Q630" t="str">
        <f>LEFT($N630,FIND("/",$N630)-1)</f>
        <v>film &amp; video</v>
      </c>
      <c r="R630" t="str">
        <f>RIGHT($N630,LEN($N630)-FIND("/",$N630))</f>
        <v>shorts</v>
      </c>
      <c r="S630" s="10">
        <f>((($I630/60)/60)/24)+DATE(1970,1,1)</f>
        <v>41592.249305555553</v>
      </c>
      <c r="T630" s="10">
        <f>((($J630/60)/60)/24)+DATE(1970,1,1)</f>
        <v>41557.949687500004</v>
      </c>
    </row>
    <row r="631" spans="1:20" ht="48" x14ac:dyDescent="0.2">
      <c r="A631">
        <v>374</v>
      </c>
      <c r="B631" s="3" t="s">
        <v>375</v>
      </c>
      <c r="C631" s="3" t="s">
        <v>4484</v>
      </c>
      <c r="D631" s="6">
        <v>6000</v>
      </c>
      <c r="E631" s="6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8268</v>
      </c>
      <c r="O631" s="5">
        <f>$E631/$D631</f>
        <v>1.3065</v>
      </c>
      <c r="P631" s="6">
        <f>ROUND(E631/L631,2)</f>
        <v>45.05</v>
      </c>
      <c r="Q631" t="str">
        <f>LEFT($N631,FIND("/",$N631)-1)</f>
        <v>film &amp; video</v>
      </c>
      <c r="R631" t="str">
        <f>RIGHT($N631,LEN($N631)-FIND("/",$N631))</f>
        <v>documentary</v>
      </c>
      <c r="S631" s="10">
        <f>((($I631/60)/60)/24)+DATE(1970,1,1)</f>
        <v>40802.889247685183</v>
      </c>
      <c r="T631" s="10">
        <f>((($J631/60)/60)/24)+DATE(1970,1,1)</f>
        <v>40757.889247685183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 s="6">
        <v>4000</v>
      </c>
      <c r="E632" s="6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8273</v>
      </c>
      <c r="O632" s="5">
        <f>$E632/$D632</f>
        <v>1.3065</v>
      </c>
      <c r="P632" s="6">
        <f>ROUND(E632/L632,2)</f>
        <v>43.55</v>
      </c>
      <c r="Q632" t="str">
        <f>LEFT($N632,FIND("/",$N632)-1)</f>
        <v>publishing</v>
      </c>
      <c r="R632" t="str">
        <f>RIGHT($N632,LEN($N632)-FIND("/",$N632))</f>
        <v>nonfiction</v>
      </c>
      <c r="S632" s="10">
        <f>((($I632/60)/60)/24)+DATE(1970,1,1)</f>
        <v>41171.185891203706</v>
      </c>
      <c r="T632" s="10">
        <f>((($J632/60)/60)/24)+DATE(1970,1,1)</f>
        <v>41111.185891203706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 s="6">
        <v>900</v>
      </c>
      <c r="E633" s="6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8270</v>
      </c>
      <c r="O633" s="5">
        <f>$E633/$D633</f>
        <v>1.3055555555555556</v>
      </c>
      <c r="P633" s="6">
        <f>ROUND(E633/L633,2)</f>
        <v>97.92</v>
      </c>
      <c r="Q633" t="str">
        <f>LEFT($N633,FIND("/",$N633)-1)</f>
        <v>theater</v>
      </c>
      <c r="R633" t="str">
        <f>RIGHT($N633,LEN($N633)-FIND("/",$N633))</f>
        <v>plays</v>
      </c>
      <c r="S633" s="10">
        <f>((($I633/60)/60)/24)+DATE(1970,1,1)</f>
        <v>42004.743148148147</v>
      </c>
      <c r="T633" s="10">
        <f>((($J633/60)/60)/24)+DATE(1970,1,1)</f>
        <v>41974.743148148147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 s="6">
        <v>2600</v>
      </c>
      <c r="E634" s="6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8264</v>
      </c>
      <c r="O634" s="5">
        <f>$E634/$D634</f>
        <v>1.3046153846153845</v>
      </c>
      <c r="P634" s="6">
        <f>ROUND(E634/L634,2)</f>
        <v>49.88</v>
      </c>
      <c r="Q634" t="str">
        <f>LEFT($N634,FIND("/",$N634)-1)</f>
        <v>film &amp; video</v>
      </c>
      <c r="R634" t="str">
        <f>RIGHT($N634,LEN($N634)-FIND("/",$N634))</f>
        <v>television</v>
      </c>
      <c r="S634" s="10">
        <f>((($I634/60)/60)/24)+DATE(1970,1,1)</f>
        <v>41856.321770833332</v>
      </c>
      <c r="T634" s="10">
        <f>((($J634/60)/60)/24)+DATE(1970,1,1)</f>
        <v>41841.321770833332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 s="6">
        <v>2000</v>
      </c>
      <c r="E635" s="6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5">
        <f>$E635/$D635</f>
        <v>1.3045</v>
      </c>
      <c r="P635" s="6">
        <f>ROUND(E635/L635,2)</f>
        <v>37.270000000000003</v>
      </c>
      <c r="Q635" t="str">
        <f>LEFT($N635,FIND("/",$N635)-1)</f>
        <v>music</v>
      </c>
      <c r="R635" t="str">
        <f>RIGHT($N635,LEN($N635)-FIND("/",$N635))</f>
        <v>metal</v>
      </c>
      <c r="S635" s="10">
        <f>((($I635/60)/60)/24)+DATE(1970,1,1)</f>
        <v>42582.822916666672</v>
      </c>
      <c r="T635" s="10">
        <f>((($J635/60)/60)/24)+DATE(1970,1,1)</f>
        <v>42522.880243055552</v>
      </c>
    </row>
    <row r="636" spans="1:20" ht="48" x14ac:dyDescent="0.2">
      <c r="A636">
        <v>529</v>
      </c>
      <c r="B636" s="3" t="s">
        <v>530</v>
      </c>
      <c r="C636" s="3" t="s">
        <v>4639</v>
      </c>
      <c r="D636" s="6">
        <v>1200</v>
      </c>
      <c r="E636" s="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5">
        <f>$E636/$D636</f>
        <v>1.3041666666666667</v>
      </c>
      <c r="P636" s="6">
        <f>ROUND(E636/L636,2)</f>
        <v>86.94</v>
      </c>
      <c r="Q636" t="str">
        <f>LEFT($N636,FIND("/",$N636)-1)</f>
        <v>theater</v>
      </c>
      <c r="R636" t="str">
        <f>RIGHT($N636,LEN($N636)-FIND("/",$N636))</f>
        <v>plays</v>
      </c>
      <c r="S636" s="10">
        <f>((($I636/60)/60)/24)+DATE(1970,1,1)</f>
        <v>42746.208333333328</v>
      </c>
      <c r="T636" s="10">
        <f>((($J636/60)/60)/24)+DATE(1970,1,1)</f>
        <v>42725.031180555554</v>
      </c>
    </row>
    <row r="637" spans="1:20" ht="48" x14ac:dyDescent="0.2">
      <c r="A637">
        <v>2051</v>
      </c>
      <c r="B637" s="3" t="s">
        <v>2052</v>
      </c>
      <c r="C637" s="3" t="s">
        <v>6161</v>
      </c>
      <c r="D637" s="6">
        <v>8000</v>
      </c>
      <c r="E637" s="6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8294</v>
      </c>
      <c r="O637" s="5">
        <f>$E637/$D637</f>
        <v>1.303625</v>
      </c>
      <c r="P637" s="6">
        <f>ROUND(E637/L637,2)</f>
        <v>43.1</v>
      </c>
      <c r="Q637" t="str">
        <f>LEFT($N637,FIND("/",$N637)-1)</f>
        <v>technology</v>
      </c>
      <c r="R637" t="str">
        <f>RIGHT($N637,LEN($N637)-FIND("/",$N637))</f>
        <v>hardware</v>
      </c>
      <c r="S637" s="10">
        <f>((($I637/60)/60)/24)+DATE(1970,1,1)</f>
        <v>41634.022418981483</v>
      </c>
      <c r="T637" s="10">
        <f>((($J637/60)/60)/24)+DATE(1970,1,1)</f>
        <v>41604.022418981483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 s="6">
        <v>7500</v>
      </c>
      <c r="E638" s="6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8268</v>
      </c>
      <c r="O638" s="5">
        <f>$E638/$D638</f>
        <v>1.3033333333333332</v>
      </c>
      <c r="P638" s="6">
        <f>ROUND(E638/L638,2)</f>
        <v>51.72</v>
      </c>
      <c r="Q638" t="str">
        <f>LEFT($N638,FIND("/",$N638)-1)</f>
        <v>film &amp; video</v>
      </c>
      <c r="R638" t="str">
        <f>RIGHT($N638,LEN($N638)-FIND("/",$N638))</f>
        <v>documentary</v>
      </c>
      <c r="S638" s="10">
        <f>((($I638/60)/60)/24)+DATE(1970,1,1)</f>
        <v>40978.630196759259</v>
      </c>
      <c r="T638" s="10">
        <f>((($J638/60)/60)/24)+DATE(1970,1,1)</f>
        <v>40948.630196759259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 s="6">
        <v>3000</v>
      </c>
      <c r="E639" s="6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5">
        <f>$E639/$D639</f>
        <v>1.3026666666666666</v>
      </c>
      <c r="P639" s="6">
        <f>ROUND(E639/L639,2)</f>
        <v>61.06</v>
      </c>
      <c r="Q639" t="str">
        <f>LEFT($N639,FIND("/",$N639)-1)</f>
        <v>theater</v>
      </c>
      <c r="R639" t="str">
        <f>RIGHT($N639,LEN($N639)-FIND("/",$N639))</f>
        <v>plays</v>
      </c>
      <c r="S639" s="10">
        <f>((($I639/60)/60)/24)+DATE(1970,1,1)</f>
        <v>42596.604826388888</v>
      </c>
      <c r="T639" s="10">
        <f>((($J639/60)/60)/24)+DATE(1970,1,1)</f>
        <v>42566.604826388888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 s="6">
        <v>3500</v>
      </c>
      <c r="E640" s="6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5">
        <f>$E640/$D640</f>
        <v>1.3026085714285716</v>
      </c>
      <c r="P640" s="6">
        <f>ROUND(E640/L640,2)</f>
        <v>42.21</v>
      </c>
      <c r="Q640" t="str">
        <f>LEFT($N640,FIND("/",$N640)-1)</f>
        <v>theater</v>
      </c>
      <c r="R640" t="str">
        <f>RIGHT($N640,LEN($N640)-FIND("/",$N640))</f>
        <v>plays</v>
      </c>
      <c r="S640" s="10">
        <f>((($I640/60)/60)/24)+DATE(1970,1,1)</f>
        <v>42582.458333333328</v>
      </c>
      <c r="T640" s="10">
        <f>((($J640/60)/60)/24)+DATE(1970,1,1)</f>
        <v>42566.441203703704</v>
      </c>
    </row>
    <row r="641" spans="1:20" ht="48" x14ac:dyDescent="0.2">
      <c r="A641">
        <v>1354</v>
      </c>
      <c r="B641" s="3" t="s">
        <v>1355</v>
      </c>
      <c r="C641" s="3" t="s">
        <v>5464</v>
      </c>
      <c r="D641" s="6">
        <v>1200</v>
      </c>
      <c r="E641" s="6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5">
        <f>$E641/$D641</f>
        <v>1.3025</v>
      </c>
      <c r="P641" s="6">
        <f>ROUND(E641/L641,2)</f>
        <v>24.42</v>
      </c>
      <c r="Q641" t="str">
        <f>LEFT($N641,FIND("/",$N641)-1)</f>
        <v>publishing</v>
      </c>
      <c r="R641" t="str">
        <f>RIGHT($N641,LEN($N641)-FIND("/",$N641))</f>
        <v>nonfiction</v>
      </c>
      <c r="S641" s="10">
        <f>((($I641/60)/60)/24)+DATE(1970,1,1)</f>
        <v>42532.807627314818</v>
      </c>
      <c r="T641" s="10">
        <f>((($J641/60)/60)/24)+DATE(1970,1,1)</f>
        <v>42502.807627314818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 s="6">
        <v>5000</v>
      </c>
      <c r="E642" s="6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8279</v>
      </c>
      <c r="O642" s="5">
        <f>$E642/$D642</f>
        <v>1.3000180000000001</v>
      </c>
      <c r="P642" s="6">
        <f>ROUND(E642/L642,2)</f>
        <v>39.159999999999997</v>
      </c>
      <c r="Q642" t="str">
        <f>LEFT($N642,FIND("/",$N642)-1)</f>
        <v>music</v>
      </c>
      <c r="R642" t="str">
        <f>RIGHT($N642,LEN($N642)-FIND("/",$N642))</f>
        <v>electronic music</v>
      </c>
      <c r="S642" s="10">
        <f>((($I642/60)/60)/24)+DATE(1970,1,1)</f>
        <v>42587.165972222225</v>
      </c>
      <c r="T642" s="10">
        <f>((($J642/60)/60)/24)+DATE(1970,1,1)</f>
        <v>42555.166712962964</v>
      </c>
    </row>
    <row r="643" spans="1:20" ht="16" x14ac:dyDescent="0.2">
      <c r="A643">
        <v>3271</v>
      </c>
      <c r="B643" s="3" t="s">
        <v>3271</v>
      </c>
      <c r="C643" s="3" t="s">
        <v>7381</v>
      </c>
      <c r="D643" s="6">
        <v>1500</v>
      </c>
      <c r="E643" s="6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8270</v>
      </c>
      <c r="O643" s="5">
        <f>$E643/$D643</f>
        <v>1.3</v>
      </c>
      <c r="P643" s="6">
        <f>ROUND(E643/L643,2)</f>
        <v>38.24</v>
      </c>
      <c r="Q643" t="str">
        <f>LEFT($N643,FIND("/",$N643)-1)</f>
        <v>theater</v>
      </c>
      <c r="R643" t="str">
        <f>RIGHT($N643,LEN($N643)-FIND("/",$N643))</f>
        <v>plays</v>
      </c>
      <c r="S643" s="10">
        <f>((($I643/60)/60)/24)+DATE(1970,1,1)</f>
        <v>41945.478877314818</v>
      </c>
      <c r="T643" s="10">
        <f>((($J643/60)/60)/24)+DATE(1970,1,1)</f>
        <v>41915.437210648146</v>
      </c>
    </row>
    <row r="644" spans="1:20" ht="48" x14ac:dyDescent="0.2">
      <c r="A644">
        <v>2817</v>
      </c>
      <c r="B644" s="3" t="s">
        <v>2817</v>
      </c>
      <c r="C644" s="3" t="s">
        <v>6927</v>
      </c>
      <c r="D644" s="6">
        <v>600</v>
      </c>
      <c r="E644" s="6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8270</v>
      </c>
      <c r="O644" s="5">
        <f>$E644/$D644</f>
        <v>1.3</v>
      </c>
      <c r="P644" s="6">
        <f>ROUND(E644/L644,2)</f>
        <v>23.64</v>
      </c>
      <c r="Q644" t="str">
        <f>LEFT($N644,FIND("/",$N644)-1)</f>
        <v>theater</v>
      </c>
      <c r="R644" t="str">
        <f>RIGHT($N644,LEN($N644)-FIND("/",$N644))</f>
        <v>plays</v>
      </c>
      <c r="S644" s="10">
        <f>((($I644/60)/60)/24)+DATE(1970,1,1)</f>
        <v>42063.634976851856</v>
      </c>
      <c r="T644" s="10">
        <f>((($J644/60)/60)/24)+DATE(1970,1,1)</f>
        <v>42023.634976851856</v>
      </c>
    </row>
    <row r="645" spans="1:20" ht="48" x14ac:dyDescent="0.2">
      <c r="A645">
        <v>3577</v>
      </c>
      <c r="B645" s="3" t="s">
        <v>3576</v>
      </c>
      <c r="C645" s="3" t="s">
        <v>7687</v>
      </c>
      <c r="D645" s="6">
        <v>600</v>
      </c>
      <c r="E645" s="6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8270</v>
      </c>
      <c r="O645" s="5">
        <f>$E645/$D645</f>
        <v>1.3</v>
      </c>
      <c r="P645" s="6">
        <f>ROUND(E645/L645,2)</f>
        <v>28.89</v>
      </c>
      <c r="Q645" t="str">
        <f>LEFT($N645,FIND("/",$N645)-1)</f>
        <v>theater</v>
      </c>
      <c r="R645" t="str">
        <f>RIGHT($N645,LEN($N645)-FIND("/",$N645))</f>
        <v>plays</v>
      </c>
      <c r="S645" s="10">
        <f>((($I645/60)/60)/24)+DATE(1970,1,1)</f>
        <v>42120.26944444445</v>
      </c>
      <c r="T645" s="10">
        <f>((($J645/60)/60)/24)+DATE(1970,1,1)</f>
        <v>42093.786840277782</v>
      </c>
    </row>
    <row r="646" spans="1:20" ht="48" x14ac:dyDescent="0.2">
      <c r="A646">
        <v>3413</v>
      </c>
      <c r="B646" s="3" t="s">
        <v>3412</v>
      </c>
      <c r="C646" s="3" t="s">
        <v>7523</v>
      </c>
      <c r="D646" s="6">
        <v>500</v>
      </c>
      <c r="E646" s="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8270</v>
      </c>
      <c r="O646" s="5">
        <f>$E646/$D646</f>
        <v>1.3</v>
      </c>
      <c r="P646" s="6">
        <f>ROUND(E646/L646,2)</f>
        <v>46.43</v>
      </c>
      <c r="Q646" t="str">
        <f>LEFT($N646,FIND("/",$N646)-1)</f>
        <v>theater</v>
      </c>
      <c r="R646" t="str">
        <f>RIGHT($N646,LEN($N646)-FIND("/",$N646))</f>
        <v>plays</v>
      </c>
      <c r="S646" s="10">
        <f>((($I646/60)/60)/24)+DATE(1970,1,1)</f>
        <v>42063.207638888889</v>
      </c>
      <c r="T646" s="10">
        <f>((($J646/60)/60)/24)+DATE(1970,1,1)</f>
        <v>42053.733078703706</v>
      </c>
    </row>
    <row r="647" spans="1:20" ht="48" x14ac:dyDescent="0.2">
      <c r="A647">
        <v>3345</v>
      </c>
      <c r="B647" s="3" t="s">
        <v>3345</v>
      </c>
      <c r="C647" s="3" t="s">
        <v>7455</v>
      </c>
      <c r="D647" s="6">
        <v>500</v>
      </c>
      <c r="E647" s="6">
        <v>650</v>
      </c>
      <c r="F647" t="s">
        <v>8219</v>
      </c>
      <c r="G647" t="s">
        <v>8224</v>
      </c>
      <c r="H647" t="s">
        <v>8246</v>
      </c>
      <c r="I647">
        <v>1429317420</v>
      </c>
      <c r="J647">
        <v>1424226768</v>
      </c>
      <c r="K647" t="b">
        <v>0</v>
      </c>
      <c r="L647">
        <v>13</v>
      </c>
      <c r="M647" t="b">
        <v>1</v>
      </c>
      <c r="N647" t="s">
        <v>8270</v>
      </c>
      <c r="O647" s="5">
        <f>$E647/$D647</f>
        <v>1.3</v>
      </c>
      <c r="P647" s="6">
        <f>ROUND(E647/L647,2)</f>
        <v>50</v>
      </c>
      <c r="Q647" t="str">
        <f>LEFT($N647,FIND("/",$N647)-1)</f>
        <v>theater</v>
      </c>
      <c r="R647" t="str">
        <f>RIGHT($N647,LEN($N647)-FIND("/",$N647))</f>
        <v>plays</v>
      </c>
      <c r="S647" s="10">
        <f>((($I647/60)/60)/24)+DATE(1970,1,1)</f>
        <v>42112.025694444441</v>
      </c>
      <c r="T647" s="10">
        <f>((($J647/60)/60)/24)+DATE(1970,1,1)</f>
        <v>42053.106111111112</v>
      </c>
    </row>
    <row r="648" spans="1:20" ht="48" x14ac:dyDescent="0.2">
      <c r="A648">
        <v>3429</v>
      </c>
      <c r="B648" s="3" t="s">
        <v>3428</v>
      </c>
      <c r="C648" s="3" t="s">
        <v>7539</v>
      </c>
      <c r="D648" s="6">
        <v>150</v>
      </c>
      <c r="E648" s="6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8270</v>
      </c>
      <c r="O648" s="5">
        <f>$E648/$D648</f>
        <v>1.3</v>
      </c>
      <c r="P648" s="6">
        <f>ROUND(E648/L648,2)</f>
        <v>16.25</v>
      </c>
      <c r="Q648" t="str">
        <f>LEFT($N648,FIND("/",$N648)-1)</f>
        <v>theater</v>
      </c>
      <c r="R648" t="str">
        <f>RIGHT($N648,LEN($N648)-FIND("/",$N648))</f>
        <v>plays</v>
      </c>
      <c r="S648" s="10">
        <f>((($I648/60)/60)/24)+DATE(1970,1,1)</f>
        <v>42676.021539351852</v>
      </c>
      <c r="T648" s="10">
        <f>((($J648/60)/60)/24)+DATE(1970,1,1)</f>
        <v>42662.021539351852</v>
      </c>
    </row>
    <row r="649" spans="1:20" ht="32" x14ac:dyDescent="0.2">
      <c r="A649">
        <v>3600</v>
      </c>
      <c r="B649" s="3" t="s">
        <v>3599</v>
      </c>
      <c r="C649" s="3" t="s">
        <v>7710</v>
      </c>
      <c r="D649" s="6">
        <v>10</v>
      </c>
      <c r="E649" s="6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8270</v>
      </c>
      <c r="O649" s="5">
        <f>$E649/$D649</f>
        <v>1.3</v>
      </c>
      <c r="P649" s="6">
        <f>ROUND(E649/L649,2)</f>
        <v>3.25</v>
      </c>
      <c r="Q649" t="str">
        <f>LEFT($N649,FIND("/",$N649)-1)</f>
        <v>theater</v>
      </c>
      <c r="R649" t="str">
        <f>RIGHT($N649,LEN($N649)-FIND("/",$N649))</f>
        <v>plays</v>
      </c>
      <c r="S649" s="10">
        <f>((($I649/60)/60)/24)+DATE(1970,1,1)</f>
        <v>42656.849120370374</v>
      </c>
      <c r="T649" s="10">
        <f>((($J649/60)/60)/24)+DATE(1970,1,1)</f>
        <v>42628.849120370374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 s="6">
        <v>50000</v>
      </c>
      <c r="E650" s="6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5">
        <f>$E650/$D650</f>
        <v>1.29948</v>
      </c>
      <c r="P650" s="6">
        <f>ROUND(E650/L650,2)</f>
        <v>358.97</v>
      </c>
      <c r="Q650" t="str">
        <f>LEFT($N650,FIND("/",$N650)-1)</f>
        <v>photography</v>
      </c>
      <c r="R650" t="str">
        <f>RIGHT($N650,LEN($N650)-FIND("/",$N650))</f>
        <v>photobooks</v>
      </c>
      <c r="S650" s="10">
        <f>((($I650/60)/60)/24)+DATE(1970,1,1)</f>
        <v>42249.950729166667</v>
      </c>
      <c r="T650" s="10">
        <f>((($J650/60)/60)/24)+DATE(1970,1,1)</f>
        <v>42219.950729166667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 s="6">
        <v>550</v>
      </c>
      <c r="E651" s="6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5">
        <f>$E651/$D651</f>
        <v>1.2963636363636364</v>
      </c>
      <c r="P651" s="6">
        <f>ROUND(E651/L651,2)</f>
        <v>25.46</v>
      </c>
      <c r="Q651" t="str">
        <f>LEFT($N651,FIND("/",$N651)-1)</f>
        <v>theater</v>
      </c>
      <c r="R651" t="str">
        <f>RIGHT($N651,LEN($N651)-FIND("/",$N651))</f>
        <v>musical</v>
      </c>
      <c r="S651" s="10">
        <f>((($I651/60)/60)/24)+DATE(1970,1,1)</f>
        <v>42475.866979166662</v>
      </c>
      <c r="T651" s="10">
        <f>((($J651/60)/60)/24)+DATE(1970,1,1)</f>
        <v>42445.866979166662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 s="6">
        <v>800</v>
      </c>
      <c r="E652" s="6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8278</v>
      </c>
      <c r="O652" s="5">
        <f>$E652/$D652</f>
        <v>1.2949999999999999</v>
      </c>
      <c r="P652" s="6">
        <f>ROUND(E652/L652,2)</f>
        <v>28</v>
      </c>
      <c r="Q652" t="str">
        <f>LEFT($N652,FIND("/",$N652)-1)</f>
        <v>music</v>
      </c>
      <c r="R652" t="str">
        <f>RIGHT($N652,LEN($N652)-FIND("/",$N652))</f>
        <v>indie rock</v>
      </c>
      <c r="S652" s="10">
        <f>((($I652/60)/60)/24)+DATE(1970,1,1)</f>
        <v>41425</v>
      </c>
      <c r="T652" s="10">
        <f>((($J652/60)/60)/24)+DATE(1970,1,1)</f>
        <v>41394.074467592596</v>
      </c>
    </row>
    <row r="653" spans="1:20" ht="48" x14ac:dyDescent="0.2">
      <c r="A653">
        <v>2978</v>
      </c>
      <c r="B653" s="3" t="s">
        <v>2978</v>
      </c>
      <c r="C653" s="3" t="s">
        <v>7088</v>
      </c>
      <c r="D653" s="6">
        <v>750</v>
      </c>
      <c r="E653" s="6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8270</v>
      </c>
      <c r="O653" s="5">
        <f>$E653/$D653</f>
        <v>1.2946666666666666</v>
      </c>
      <c r="P653" s="6">
        <f>ROUND(E653/L653,2)</f>
        <v>60.69</v>
      </c>
      <c r="Q653" t="str">
        <f>LEFT($N653,FIND("/",$N653)-1)</f>
        <v>theater</v>
      </c>
      <c r="R653" t="str">
        <f>RIGHT($N653,LEN($N653)-FIND("/",$N653))</f>
        <v>plays</v>
      </c>
      <c r="S653" s="10">
        <f>((($I653/60)/60)/24)+DATE(1970,1,1)</f>
        <v>41932.249305555553</v>
      </c>
      <c r="T653" s="10">
        <f>((($J653/60)/60)/24)+DATE(1970,1,1)</f>
        <v>41922.640590277777</v>
      </c>
    </row>
    <row r="654" spans="1:20" ht="48" x14ac:dyDescent="0.2">
      <c r="A654">
        <v>3693</v>
      </c>
      <c r="B654" s="3" t="s">
        <v>3690</v>
      </c>
      <c r="C654" s="3" t="s">
        <v>7803</v>
      </c>
      <c r="D654" s="6">
        <v>333</v>
      </c>
      <c r="E654" s="6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5">
        <f>$E654/$D654</f>
        <v>1.2912912912912913</v>
      </c>
      <c r="P654" s="6">
        <f>ROUND(E654/L654,2)</f>
        <v>30.71</v>
      </c>
      <c r="Q654" t="str">
        <f>LEFT($N654,FIND("/",$N654)-1)</f>
        <v>theater</v>
      </c>
      <c r="R654" t="str">
        <f>RIGHT($N654,LEN($N654)-FIND("/",$N654))</f>
        <v>plays</v>
      </c>
      <c r="S654" s="10">
        <f>((($I654/60)/60)/24)+DATE(1970,1,1)</f>
        <v>42338.9375</v>
      </c>
      <c r="T654" s="10">
        <f>((($J654/60)/60)/24)+DATE(1970,1,1)</f>
        <v>42309.191307870366</v>
      </c>
    </row>
    <row r="655" spans="1:20" ht="48" x14ac:dyDescent="0.2">
      <c r="A655">
        <v>1212</v>
      </c>
      <c r="B655" s="3" t="s">
        <v>1213</v>
      </c>
      <c r="C655" s="3" t="s">
        <v>5322</v>
      </c>
      <c r="D655" s="6">
        <v>2500</v>
      </c>
      <c r="E655" s="6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8284</v>
      </c>
      <c r="O655" s="5">
        <f>$E655/$D655</f>
        <v>1.2904</v>
      </c>
      <c r="P655" s="6">
        <f>ROUND(E655/L655,2)</f>
        <v>38.869999999999997</v>
      </c>
      <c r="Q655" t="str">
        <f>LEFT($N655,FIND("/",$N655)-1)</f>
        <v>photography</v>
      </c>
      <c r="R655" t="str">
        <f>RIGHT($N655,LEN($N655)-FIND("/",$N655))</f>
        <v>photobooks</v>
      </c>
      <c r="S655" s="10">
        <f>((($I655/60)/60)/24)+DATE(1970,1,1)</f>
        <v>42335.041666666672</v>
      </c>
      <c r="T655" s="10">
        <f>((($J655/60)/60)/24)+DATE(1970,1,1)</f>
        <v>42318.950173611112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 s="6">
        <v>100</v>
      </c>
      <c r="E656" s="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8304</v>
      </c>
      <c r="O656" s="5">
        <f>$E656/$D656</f>
        <v>1.29</v>
      </c>
      <c r="P656" s="6">
        <f>ROUND(E656/L656,2)</f>
        <v>43</v>
      </c>
      <c r="Q656" t="str">
        <f>LEFT($N656,FIND("/",$N656)-1)</f>
        <v>theater</v>
      </c>
      <c r="R656" t="str">
        <f>RIGHT($N656,LEN($N656)-FIND("/",$N656))</f>
        <v>musical</v>
      </c>
      <c r="S656" s="10">
        <f>((($I656/60)/60)/24)+DATE(1970,1,1)</f>
        <v>41907.886620370373</v>
      </c>
      <c r="T656" s="10">
        <f>((($J656/60)/60)/24)+DATE(1970,1,1)</f>
        <v>41877.886620370373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 s="6">
        <v>8600</v>
      </c>
      <c r="E657" s="6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8264</v>
      </c>
      <c r="O657" s="5">
        <f>$E657/$D657</f>
        <v>1.2895348837209302</v>
      </c>
      <c r="P657" s="6">
        <f>ROUND(E657/L657,2)</f>
        <v>128.94999999999999</v>
      </c>
      <c r="Q657" t="str">
        <f>LEFT($N657,FIND("/",$N657)-1)</f>
        <v>film &amp; video</v>
      </c>
      <c r="R657" t="str">
        <f>RIGHT($N657,LEN($N657)-FIND("/",$N657))</f>
        <v>television</v>
      </c>
      <c r="S657" s="10">
        <f>((($I657/60)/60)/24)+DATE(1970,1,1)</f>
        <v>42517.968935185185</v>
      </c>
      <c r="T657" s="10">
        <f>((($J657/60)/60)/24)+DATE(1970,1,1)</f>
        <v>42496.968935185185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 s="6">
        <v>4000</v>
      </c>
      <c r="E658" s="6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5">
        <f>$E658/$D658</f>
        <v>1.28925</v>
      </c>
      <c r="P658" s="6">
        <f>ROUND(E658/L658,2)</f>
        <v>53.16</v>
      </c>
      <c r="Q658" t="str">
        <f>LEFT($N658,FIND("/",$N658)-1)</f>
        <v>theater</v>
      </c>
      <c r="R658" t="str">
        <f>RIGHT($N658,LEN($N658)-FIND("/",$N658))</f>
        <v>spaces</v>
      </c>
      <c r="S658" s="10">
        <f>((($I658/60)/60)/24)+DATE(1970,1,1)</f>
        <v>42270.559675925921</v>
      </c>
      <c r="T658" s="10">
        <f>((($J658/60)/60)/24)+DATE(1970,1,1)</f>
        <v>42225.559675925921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 s="6">
        <v>1200</v>
      </c>
      <c r="E659" s="6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8304</v>
      </c>
      <c r="O659" s="5">
        <f>$E659/$D659</f>
        <v>1.2891666666666666</v>
      </c>
      <c r="P659" s="6">
        <f>ROUND(E659/L659,2)</f>
        <v>64.459999999999994</v>
      </c>
      <c r="Q659" t="str">
        <f>LEFT($N659,FIND("/",$N659)-1)</f>
        <v>theater</v>
      </c>
      <c r="R659" t="str">
        <f>RIGHT($N659,LEN($N659)-FIND("/",$N659))</f>
        <v>musical</v>
      </c>
      <c r="S659" s="10">
        <f>((($I659/60)/60)/24)+DATE(1970,1,1)</f>
        <v>42444.666666666672</v>
      </c>
      <c r="T659" s="10">
        <f>((($J659/60)/60)/24)+DATE(1970,1,1)</f>
        <v>42420.140277777777</v>
      </c>
    </row>
    <row r="660" spans="1:20" ht="48" x14ac:dyDescent="0.2">
      <c r="A660">
        <v>3676</v>
      </c>
      <c r="B660" s="3" t="s">
        <v>3673</v>
      </c>
      <c r="C660" s="3" t="s">
        <v>7786</v>
      </c>
      <c r="D660" s="6">
        <v>800</v>
      </c>
      <c r="E660" s="6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8270</v>
      </c>
      <c r="O660" s="5">
        <f>$E660/$D660</f>
        <v>1.2875000000000001</v>
      </c>
      <c r="P660" s="6">
        <f>ROUND(E660/L660,2)</f>
        <v>64.38</v>
      </c>
      <c r="Q660" t="str">
        <f>LEFT($N660,FIND("/",$N660)-1)</f>
        <v>theater</v>
      </c>
      <c r="R660" t="str">
        <f>RIGHT($N660,LEN($N660)-FIND("/",$N660))</f>
        <v>plays</v>
      </c>
      <c r="S660" s="10">
        <f>((($I660/60)/60)/24)+DATE(1970,1,1)</f>
        <v>41894.815787037034</v>
      </c>
      <c r="T660" s="10">
        <f>((($J660/60)/60)/24)+DATE(1970,1,1)</f>
        <v>41876.815787037034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 s="6">
        <v>20000</v>
      </c>
      <c r="E661" s="6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8278</v>
      </c>
      <c r="O661" s="5">
        <f>$E661/$D661</f>
        <v>1.2869999999999999</v>
      </c>
      <c r="P661" s="6">
        <f>ROUND(E661/L661,2)</f>
        <v>99.38</v>
      </c>
      <c r="Q661" t="str">
        <f>LEFT($N661,FIND("/",$N661)-1)</f>
        <v>music</v>
      </c>
      <c r="R661" t="str">
        <f>RIGHT($N661,LEN($N661)-FIND("/",$N661))</f>
        <v>indie rock</v>
      </c>
      <c r="S661" s="10">
        <f>((($I661/60)/60)/24)+DATE(1970,1,1)</f>
        <v>41393.168287037035</v>
      </c>
      <c r="T661" s="10">
        <f>((($J661/60)/60)/24)+DATE(1970,1,1)</f>
        <v>41348.168287037035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 s="6">
        <v>2000</v>
      </c>
      <c r="E662" s="6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5">
        <f>$E662/$D662</f>
        <v>1.2845</v>
      </c>
      <c r="P662" s="6">
        <f>ROUND(E662/L662,2)</f>
        <v>30.95</v>
      </c>
      <c r="Q662" t="str">
        <f>LEFT($N662,FIND("/",$N662)-1)</f>
        <v>theater</v>
      </c>
      <c r="R662" t="str">
        <f>RIGHT($N662,LEN($N662)-FIND("/",$N662))</f>
        <v>plays</v>
      </c>
      <c r="S662" s="10">
        <f>((($I662/60)/60)/24)+DATE(1970,1,1)</f>
        <v>42599.420601851853</v>
      </c>
      <c r="T662" s="10">
        <f>((($J662/60)/60)/24)+DATE(1970,1,1)</f>
        <v>42571.420601851853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 s="6">
        <v>50000</v>
      </c>
      <c r="E663" s="6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8294</v>
      </c>
      <c r="O663" s="5">
        <f>$E663/$D663</f>
        <v>1.2840666000000001</v>
      </c>
      <c r="P663" s="6">
        <f>ROUND(E663/L663,2)</f>
        <v>244.12</v>
      </c>
      <c r="Q663" t="str">
        <f>LEFT($N663,FIND("/",$N663)-1)</f>
        <v>technology</v>
      </c>
      <c r="R663" t="str">
        <f>RIGHT($N663,LEN($N663)-FIND("/",$N663))</f>
        <v>hardware</v>
      </c>
      <c r="S663" s="10">
        <f>((($I663/60)/60)/24)+DATE(1970,1,1)</f>
        <v>42371.972118055557</v>
      </c>
      <c r="T663" s="10">
        <f>((($J663/60)/60)/24)+DATE(1970,1,1)</f>
        <v>42340.972118055557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 s="6">
        <v>300</v>
      </c>
      <c r="E664" s="6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5">
        <f>$E664/$D664</f>
        <v>1.2833333333333334</v>
      </c>
      <c r="P664" s="6">
        <f>ROUND(E664/L664,2)</f>
        <v>27.5</v>
      </c>
      <c r="Q664" t="str">
        <f>LEFT($N664,FIND("/",$N664)-1)</f>
        <v>theater</v>
      </c>
      <c r="R664" t="str">
        <f>RIGHT($N664,LEN($N664)-FIND("/",$N664))</f>
        <v>plays</v>
      </c>
      <c r="S664" s="10">
        <f>((($I664/60)/60)/24)+DATE(1970,1,1)</f>
        <v>42595.97865740741</v>
      </c>
      <c r="T664" s="10">
        <f>((($J664/60)/60)/24)+DATE(1970,1,1)</f>
        <v>42535.97865740741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 s="6">
        <v>1000</v>
      </c>
      <c r="E665" s="6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5">
        <f>$E665/$D665</f>
        <v>1.2829999999999999</v>
      </c>
      <c r="P665" s="6">
        <f>ROUND(E665/L665,2)</f>
        <v>183.29</v>
      </c>
      <c r="Q665" t="str">
        <f>LEFT($N665,FIND("/",$N665)-1)</f>
        <v>film &amp; video</v>
      </c>
      <c r="R665" t="str">
        <f>RIGHT($N665,LEN($N665)-FIND("/",$N665))</f>
        <v>documentary</v>
      </c>
      <c r="S665" s="10">
        <f>((($I665/60)/60)/24)+DATE(1970,1,1)</f>
        <v>42173.981446759266</v>
      </c>
      <c r="T665" s="10">
        <f>((($J665/60)/60)/24)+DATE(1970,1,1)</f>
        <v>42113.981446759266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 s="6">
        <v>500</v>
      </c>
      <c r="E666" s="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8279</v>
      </c>
      <c r="O666" s="5">
        <f>$E666/$D666</f>
        <v>1.282</v>
      </c>
      <c r="P666" s="6">
        <f>ROUND(E666/L666,2)</f>
        <v>21.37</v>
      </c>
      <c r="Q666" t="str">
        <f>LEFT($N666,FIND("/",$N666)-1)</f>
        <v>music</v>
      </c>
      <c r="R666" t="str">
        <f>RIGHT($N666,LEN($N666)-FIND("/",$N666))</f>
        <v>electronic music</v>
      </c>
      <c r="S666" s="10">
        <f>((($I666/60)/60)/24)+DATE(1970,1,1)</f>
        <v>42717.332638888889</v>
      </c>
      <c r="T666" s="10">
        <f>((($J666/60)/60)/24)+DATE(1970,1,1)</f>
        <v>42692.109328703707</v>
      </c>
    </row>
    <row r="667" spans="1:20" ht="48" x14ac:dyDescent="0.2">
      <c r="A667">
        <v>1673</v>
      </c>
      <c r="B667" s="3" t="s">
        <v>1674</v>
      </c>
      <c r="C667" s="3" t="s">
        <v>5783</v>
      </c>
      <c r="D667" s="6">
        <v>2100</v>
      </c>
      <c r="E667" s="6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8291</v>
      </c>
      <c r="O667" s="5">
        <f>$E667/$D667</f>
        <v>1.2809523809523808</v>
      </c>
      <c r="P667" s="6">
        <f>ROUND(E667/L667,2)</f>
        <v>45.59</v>
      </c>
      <c r="Q667" t="str">
        <f>LEFT($N667,FIND("/",$N667)-1)</f>
        <v>music</v>
      </c>
      <c r="R667" t="str">
        <f>RIGHT($N667,LEN($N667)-FIND("/",$N667))</f>
        <v>pop</v>
      </c>
      <c r="S667" s="10">
        <f>((($I667/60)/60)/24)+DATE(1970,1,1)</f>
        <v>42069.878379629634</v>
      </c>
      <c r="T667" s="10">
        <f>((($J667/60)/60)/24)+DATE(1970,1,1)</f>
        <v>42039.878379629634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 s="6">
        <v>10000</v>
      </c>
      <c r="E668" s="6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8270</v>
      </c>
      <c r="O668" s="5">
        <f>$E668/$D668</f>
        <v>1.2806</v>
      </c>
      <c r="P668" s="6">
        <f>ROUND(E668/L668,2)</f>
        <v>72.760000000000005</v>
      </c>
      <c r="Q668" t="str">
        <f>LEFT($N668,FIND("/",$N668)-1)</f>
        <v>theater</v>
      </c>
      <c r="R668" t="str">
        <f>RIGHT($N668,LEN($N668)-FIND("/",$N668))</f>
        <v>plays</v>
      </c>
      <c r="S668" s="10">
        <f>((($I668/60)/60)/24)+DATE(1970,1,1)</f>
        <v>42166.165972222225</v>
      </c>
      <c r="T668" s="10">
        <f>((($J668/60)/60)/24)+DATE(1970,1,1)</f>
        <v>42144.573807870373</v>
      </c>
    </row>
    <row r="669" spans="1:20" ht="32" x14ac:dyDescent="0.2">
      <c r="A669">
        <v>2239</v>
      </c>
      <c r="B669" s="3" t="s">
        <v>2240</v>
      </c>
      <c r="C669" s="3" t="s">
        <v>6349</v>
      </c>
      <c r="D669" s="6">
        <v>25000</v>
      </c>
      <c r="E669" s="6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8296</v>
      </c>
      <c r="O669" s="5">
        <f>$E669/$D669</f>
        <v>1.2802667999999999</v>
      </c>
      <c r="P669" s="6">
        <f>ROUND(E669/L669,2)</f>
        <v>75.13</v>
      </c>
      <c r="Q669" t="str">
        <f>LEFT($N669,FIND("/",$N669)-1)</f>
        <v>games</v>
      </c>
      <c r="R669" t="str">
        <f>RIGHT($N669,LEN($N669)-FIND("/",$N669))</f>
        <v>tabletop games</v>
      </c>
      <c r="S669" s="10">
        <f>((($I669/60)/60)/24)+DATE(1970,1,1)</f>
        <v>41609.168055555558</v>
      </c>
      <c r="T669" s="10">
        <f>((($J669/60)/60)/24)+DATE(1970,1,1)</f>
        <v>41572.958495370374</v>
      </c>
    </row>
    <row r="670" spans="1:20" ht="48" x14ac:dyDescent="0.2">
      <c r="A670">
        <v>51</v>
      </c>
      <c r="B670" s="3" t="s">
        <v>53</v>
      </c>
      <c r="C670" s="3" t="s">
        <v>4162</v>
      </c>
      <c r="D670" s="6">
        <v>11000</v>
      </c>
      <c r="E670" s="6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8264</v>
      </c>
      <c r="O670" s="5">
        <f>$E670/$D670</f>
        <v>1.2801818181818181</v>
      </c>
      <c r="P670" s="6">
        <f>ROUND(E670/L670,2)</f>
        <v>118.34</v>
      </c>
      <c r="Q670" t="str">
        <f>LEFT($N670,FIND("/",$N670)-1)</f>
        <v>film &amp; video</v>
      </c>
      <c r="R670" t="str">
        <f>RIGHT($N670,LEN($N670)-FIND("/",$N670))</f>
        <v>television</v>
      </c>
      <c r="S670" s="10">
        <f>((($I670/60)/60)/24)+DATE(1970,1,1)</f>
        <v>42226.928668981483</v>
      </c>
      <c r="T670" s="10">
        <f>((($J670/60)/60)/24)+DATE(1970,1,1)</f>
        <v>42196.928668981483</v>
      </c>
    </row>
    <row r="671" spans="1:20" ht="48" x14ac:dyDescent="0.2">
      <c r="A671">
        <v>3268</v>
      </c>
      <c r="B671" s="3" t="s">
        <v>3268</v>
      </c>
      <c r="C671" s="3" t="s">
        <v>7378</v>
      </c>
      <c r="D671" s="6">
        <v>2000</v>
      </c>
      <c r="E671" s="6">
        <v>2560</v>
      </c>
      <c r="F671" t="s">
        <v>8219</v>
      </c>
      <c r="G671" t="s">
        <v>8224</v>
      </c>
      <c r="H671" t="s">
        <v>8246</v>
      </c>
      <c r="I671">
        <v>1472074928</v>
      </c>
      <c r="J671">
        <v>1470692528</v>
      </c>
      <c r="K671" t="b">
        <v>1</v>
      </c>
      <c r="L671">
        <v>42</v>
      </c>
      <c r="M671" t="b">
        <v>1</v>
      </c>
      <c r="N671" t="s">
        <v>8270</v>
      </c>
      <c r="O671" s="5">
        <f>$E671/$D671</f>
        <v>1.28</v>
      </c>
      <c r="P671" s="6">
        <f>ROUND(E671/L671,2)</f>
        <v>60.95</v>
      </c>
      <c r="Q671" t="str">
        <f>LEFT($N671,FIND("/",$N671)-1)</f>
        <v>theater</v>
      </c>
      <c r="R671" t="str">
        <f>RIGHT($N671,LEN($N671)-FIND("/",$N671))</f>
        <v>plays</v>
      </c>
      <c r="S671" s="10">
        <f>((($I671/60)/60)/24)+DATE(1970,1,1)</f>
        <v>42606.90425925926</v>
      </c>
      <c r="T671" s="10">
        <f>((($J671/60)/60)/24)+DATE(1970,1,1)</f>
        <v>42590.90425925926</v>
      </c>
    </row>
    <row r="672" spans="1:20" ht="48" x14ac:dyDescent="0.2">
      <c r="A672">
        <v>3042</v>
      </c>
      <c r="B672" s="3" t="s">
        <v>3042</v>
      </c>
      <c r="C672" s="3" t="s">
        <v>7152</v>
      </c>
      <c r="D672" s="6">
        <v>1500</v>
      </c>
      <c r="E672" s="6">
        <v>1920</v>
      </c>
      <c r="F672" t="s">
        <v>8219</v>
      </c>
      <c r="G672" t="s">
        <v>8225</v>
      </c>
      <c r="H672" t="s">
        <v>8247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8302</v>
      </c>
      <c r="O672" s="5">
        <f>$E672/$D672</f>
        <v>1.28</v>
      </c>
      <c r="P672" s="6">
        <f>ROUND(E672/L672,2)</f>
        <v>51.89</v>
      </c>
      <c r="Q672" t="str">
        <f>LEFT($N672,FIND("/",$N672)-1)</f>
        <v>theater</v>
      </c>
      <c r="R672" t="str">
        <f>RIGHT($N672,LEN($N672)-FIND("/",$N672))</f>
        <v>spaces</v>
      </c>
      <c r="S672" s="10">
        <f>((($I672/60)/60)/24)+DATE(1970,1,1)</f>
        <v>42283.688043981485</v>
      </c>
      <c r="T672" s="10">
        <f>((($J672/60)/60)/24)+DATE(1970,1,1)</f>
        <v>42253.688043981485</v>
      </c>
    </row>
    <row r="673" spans="1:20" ht="48" x14ac:dyDescent="0.2">
      <c r="A673">
        <v>2936</v>
      </c>
      <c r="B673" s="3" t="s">
        <v>2936</v>
      </c>
      <c r="C673" s="3" t="s">
        <v>7046</v>
      </c>
      <c r="D673" s="6">
        <v>1000</v>
      </c>
      <c r="E673" s="6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8304</v>
      </c>
      <c r="O673" s="5">
        <f>$E673/$D673</f>
        <v>1.28</v>
      </c>
      <c r="P673" s="6">
        <f>ROUND(E673/L673,2)</f>
        <v>37.65</v>
      </c>
      <c r="Q673" t="str">
        <f>LEFT($N673,FIND("/",$N673)-1)</f>
        <v>theater</v>
      </c>
      <c r="R673" t="str">
        <f>RIGHT($N673,LEN($N673)-FIND("/",$N673))</f>
        <v>musical</v>
      </c>
      <c r="S673" s="10">
        <f>((($I673/60)/60)/24)+DATE(1970,1,1)</f>
        <v>41925.207638888889</v>
      </c>
      <c r="T673" s="10">
        <f>((($J673/60)/60)/24)+DATE(1970,1,1)</f>
        <v>41912.650729166664</v>
      </c>
    </row>
    <row r="674" spans="1:20" ht="48" x14ac:dyDescent="0.2">
      <c r="A674">
        <v>753</v>
      </c>
      <c r="B674" s="3" t="s">
        <v>754</v>
      </c>
      <c r="C674" s="3" t="s">
        <v>4863</v>
      </c>
      <c r="D674" s="6">
        <v>10000</v>
      </c>
      <c r="E674" s="6">
        <v>12800</v>
      </c>
      <c r="F674" t="s">
        <v>8219</v>
      </c>
      <c r="G674" t="s">
        <v>8224</v>
      </c>
      <c r="H674" t="s">
        <v>8246</v>
      </c>
      <c r="I674">
        <v>1423922991</v>
      </c>
      <c r="J674">
        <v>1421330991</v>
      </c>
      <c r="K674" t="b">
        <v>0</v>
      </c>
      <c r="L674">
        <v>26</v>
      </c>
      <c r="M674" t="b">
        <v>1</v>
      </c>
      <c r="N674" t="s">
        <v>8273</v>
      </c>
      <c r="O674" s="5">
        <f>$E674/$D674</f>
        <v>1.28</v>
      </c>
      <c r="P674" s="6">
        <f>ROUND(E674/L674,2)</f>
        <v>492.31</v>
      </c>
      <c r="Q674" t="str">
        <f>LEFT($N674,FIND("/",$N674)-1)</f>
        <v>publishing</v>
      </c>
      <c r="R674" t="str">
        <f>RIGHT($N674,LEN($N674)-FIND("/",$N674))</f>
        <v>nonfiction</v>
      </c>
      <c r="S674" s="10">
        <f>((($I674/60)/60)/24)+DATE(1970,1,1)</f>
        <v>42049.590173611112</v>
      </c>
      <c r="T674" s="10">
        <f>((($J674/60)/60)/24)+DATE(1970,1,1)</f>
        <v>42019.590173611112</v>
      </c>
    </row>
    <row r="675" spans="1:20" ht="16" x14ac:dyDescent="0.2">
      <c r="A675">
        <v>3531</v>
      </c>
      <c r="B675" s="3" t="s">
        <v>3530</v>
      </c>
      <c r="C675" s="3" t="s">
        <v>7641</v>
      </c>
      <c r="D675" s="6">
        <v>1000</v>
      </c>
      <c r="E675" s="6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8270</v>
      </c>
      <c r="O675" s="5">
        <f>$E675/$D675</f>
        <v>1.28</v>
      </c>
      <c r="P675" s="6">
        <f>ROUND(E675/L675,2)</f>
        <v>49.23</v>
      </c>
      <c r="Q675" t="str">
        <f>LEFT($N675,FIND("/",$N675)-1)</f>
        <v>theater</v>
      </c>
      <c r="R675" t="str">
        <f>RIGHT($N675,LEN($N675)-FIND("/",$N675))</f>
        <v>plays</v>
      </c>
      <c r="S675" s="10">
        <f>((($I675/60)/60)/24)+DATE(1970,1,1)</f>
        <v>42551.654328703706</v>
      </c>
      <c r="T675" s="10">
        <f>((($J675/60)/60)/24)+DATE(1970,1,1)</f>
        <v>42521.654328703706</v>
      </c>
    </row>
    <row r="676" spans="1:20" ht="48" x14ac:dyDescent="0.2">
      <c r="A676">
        <v>2471</v>
      </c>
      <c r="B676" s="3" t="s">
        <v>2472</v>
      </c>
      <c r="C676" s="3" t="s">
        <v>6581</v>
      </c>
      <c r="D676" s="6">
        <v>500</v>
      </c>
      <c r="E676" s="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8278</v>
      </c>
      <c r="O676" s="5">
        <f>$E676/$D676</f>
        <v>1.28</v>
      </c>
      <c r="P676" s="6">
        <f>ROUND(E676/L676,2)</f>
        <v>37.65</v>
      </c>
      <c r="Q676" t="str">
        <f>LEFT($N676,FIND("/",$N676)-1)</f>
        <v>music</v>
      </c>
      <c r="R676" t="str">
        <f>RIGHT($N676,LEN($N676)-FIND("/",$N676))</f>
        <v>indie rock</v>
      </c>
      <c r="S676" s="10">
        <f>((($I676/60)/60)/24)+DATE(1970,1,1)</f>
        <v>40933.992962962962</v>
      </c>
      <c r="T676" s="10">
        <f>((($J676/60)/60)/24)+DATE(1970,1,1)</f>
        <v>40893.992962962962</v>
      </c>
    </row>
    <row r="677" spans="1:20" ht="32" x14ac:dyDescent="0.2">
      <c r="A677">
        <v>3691</v>
      </c>
      <c r="B677" s="3" t="s">
        <v>3688</v>
      </c>
      <c r="C677" s="3" t="s">
        <v>7801</v>
      </c>
      <c r="D677" s="6">
        <v>40000</v>
      </c>
      <c r="E677" s="6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8270</v>
      </c>
      <c r="O677" s="5">
        <f>$E677/$D677</f>
        <v>1.2796000000000001</v>
      </c>
      <c r="P677" s="6">
        <f>ROUND(E677/L677,2)</f>
        <v>186.8</v>
      </c>
      <c r="Q677" t="str">
        <f>LEFT($N677,FIND("/",$N677)-1)</f>
        <v>theater</v>
      </c>
      <c r="R677" t="str">
        <f>RIGHT($N677,LEN($N677)-FIND("/",$N677))</f>
        <v>plays</v>
      </c>
      <c r="S677" s="10">
        <f>((($I677/60)/60)/24)+DATE(1970,1,1)</f>
        <v>42065.207638888889</v>
      </c>
      <c r="T677" s="10">
        <f>((($J677/60)/60)/24)+DATE(1970,1,1)</f>
        <v>42020.700567129628</v>
      </c>
    </row>
    <row r="678" spans="1:20" ht="48" x14ac:dyDescent="0.2">
      <c r="A678">
        <v>2803</v>
      </c>
      <c r="B678" s="3" t="s">
        <v>2803</v>
      </c>
      <c r="C678" s="3" t="s">
        <v>6913</v>
      </c>
      <c r="D678" s="6">
        <v>10000</v>
      </c>
      <c r="E678" s="6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8270</v>
      </c>
      <c r="O678" s="5">
        <f>$E678/$D678</f>
        <v>1.2795000000000001</v>
      </c>
      <c r="P678" s="6">
        <f>ROUND(E678/L678,2)</f>
        <v>90.74</v>
      </c>
      <c r="Q678" t="str">
        <f>LEFT($N678,FIND("/",$N678)-1)</f>
        <v>theater</v>
      </c>
      <c r="R678" t="str">
        <f>RIGHT($N678,LEN($N678)-FIND("/",$N678))</f>
        <v>plays</v>
      </c>
      <c r="S678" s="10">
        <f>((($I678/60)/60)/24)+DATE(1970,1,1)</f>
        <v>42201</v>
      </c>
      <c r="T678" s="10">
        <f>((($J678/60)/60)/24)+DATE(1970,1,1)</f>
        <v>42158.065694444449</v>
      </c>
    </row>
    <row r="679" spans="1:20" ht="48" x14ac:dyDescent="0.2">
      <c r="A679">
        <v>3479</v>
      </c>
      <c r="B679" s="3" t="s">
        <v>3478</v>
      </c>
      <c r="C679" s="3" t="s">
        <v>7589</v>
      </c>
      <c r="D679" s="6">
        <v>1500</v>
      </c>
      <c r="E679" s="6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5">
        <f>$E679/$D679</f>
        <v>1.2786666666666666</v>
      </c>
      <c r="P679" s="6">
        <f>ROUND(E679/L679,2)</f>
        <v>34.25</v>
      </c>
      <c r="Q679" t="str">
        <f>LEFT($N679,FIND("/",$N679)-1)</f>
        <v>theater</v>
      </c>
      <c r="R679" t="str">
        <f>RIGHT($N679,LEN($N679)-FIND("/",$N679))</f>
        <v>plays</v>
      </c>
      <c r="S679" s="10">
        <f>((($I679/60)/60)/24)+DATE(1970,1,1)</f>
        <v>41811.855092592588</v>
      </c>
      <c r="T679" s="10">
        <f>((($J679/60)/60)/24)+DATE(1970,1,1)</f>
        <v>41781.855092592588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 s="6">
        <v>2250</v>
      </c>
      <c r="E680" s="6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5">
        <f>$E680/$D680</f>
        <v>1.2782222222222221</v>
      </c>
      <c r="P680" s="6">
        <f>ROUND(E680/L680,2)</f>
        <v>57.52</v>
      </c>
      <c r="Q680" t="str">
        <f>LEFT($N680,FIND("/",$N680)-1)</f>
        <v>theater</v>
      </c>
      <c r="R680" t="str">
        <f>RIGHT($N680,LEN($N680)-FIND("/",$N680))</f>
        <v>plays</v>
      </c>
      <c r="S680" s="10">
        <f>((($I680/60)/60)/24)+DATE(1970,1,1)</f>
        <v>42620.472685185188</v>
      </c>
      <c r="T680" s="10">
        <f>((($J680/60)/60)/24)+DATE(1970,1,1)</f>
        <v>42590.472685185188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 s="6">
        <v>500</v>
      </c>
      <c r="E681" s="6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5">
        <f>$E681/$D681</f>
        <v>1.278</v>
      </c>
      <c r="P681" s="6">
        <f>ROUND(E681/L681,2)</f>
        <v>29.05</v>
      </c>
      <c r="Q681" t="str">
        <f>LEFT($N681,FIND("/",$N681)-1)</f>
        <v>theater</v>
      </c>
      <c r="R681" t="str">
        <f>RIGHT($N681,LEN($N681)-FIND("/",$N681))</f>
        <v>plays</v>
      </c>
      <c r="S681" s="10">
        <f>((($I681/60)/60)/24)+DATE(1970,1,1)</f>
        <v>42825.957638888889</v>
      </c>
      <c r="T681" s="10">
        <f>((($J681/60)/60)/24)+DATE(1970,1,1)</f>
        <v>42789.462430555555</v>
      </c>
    </row>
    <row r="682" spans="1:20" ht="48" x14ac:dyDescent="0.2">
      <c r="A682">
        <v>3487</v>
      </c>
      <c r="B682" s="3" t="s">
        <v>3486</v>
      </c>
      <c r="C682" s="3" t="s">
        <v>7597</v>
      </c>
      <c r="D682" s="6">
        <v>2000</v>
      </c>
      <c r="E682" s="6">
        <v>2555</v>
      </c>
      <c r="F682" t="s">
        <v>8219</v>
      </c>
      <c r="G682" t="s">
        <v>8225</v>
      </c>
      <c r="H682" t="s">
        <v>8247</v>
      </c>
      <c r="I682">
        <v>1435185252</v>
      </c>
      <c r="J682">
        <v>1432593252</v>
      </c>
      <c r="K682" t="b">
        <v>0</v>
      </c>
      <c r="L682">
        <v>66</v>
      </c>
      <c r="M682" t="b">
        <v>1</v>
      </c>
      <c r="N682" t="s">
        <v>8270</v>
      </c>
      <c r="O682" s="5">
        <f>$E682/$D682</f>
        <v>1.2775000000000001</v>
      </c>
      <c r="P682" s="6">
        <f>ROUND(E682/L682,2)</f>
        <v>38.71</v>
      </c>
      <c r="Q682" t="str">
        <f>LEFT($N682,FIND("/",$N682)-1)</f>
        <v>theater</v>
      </c>
      <c r="R682" t="str">
        <f>RIGHT($N682,LEN($N682)-FIND("/",$N682))</f>
        <v>plays</v>
      </c>
      <c r="S682" s="10">
        <f>((($I682/60)/60)/24)+DATE(1970,1,1)</f>
        <v>42179.940416666665</v>
      </c>
      <c r="T682" s="10">
        <f>((($J682/60)/60)/24)+DATE(1970,1,1)</f>
        <v>42149.940416666665</v>
      </c>
    </row>
    <row r="683" spans="1:20" ht="48" x14ac:dyDescent="0.2">
      <c r="A683">
        <v>102</v>
      </c>
      <c r="B683" s="3" t="s">
        <v>104</v>
      </c>
      <c r="C683" s="3" t="s">
        <v>4213</v>
      </c>
      <c r="D683" s="6">
        <v>6000</v>
      </c>
      <c r="E683" s="6">
        <v>7665</v>
      </c>
      <c r="F683" t="s">
        <v>8219</v>
      </c>
      <c r="G683" t="s">
        <v>8224</v>
      </c>
      <c r="H683" t="s">
        <v>8246</v>
      </c>
      <c r="I683">
        <v>1293073733</v>
      </c>
      <c r="J683">
        <v>1290481733</v>
      </c>
      <c r="K683" t="b">
        <v>0</v>
      </c>
      <c r="L683">
        <v>65</v>
      </c>
      <c r="M683" t="b">
        <v>1</v>
      </c>
      <c r="N683" t="s">
        <v>8265</v>
      </c>
      <c r="O683" s="5">
        <f>$E683/$D683</f>
        <v>1.2775000000000001</v>
      </c>
      <c r="P683" s="6">
        <f>ROUND(E683/L683,2)</f>
        <v>117.92</v>
      </c>
      <c r="Q683" t="str">
        <f>LEFT($N683,FIND("/",$N683)-1)</f>
        <v>film &amp; video</v>
      </c>
      <c r="R683" t="str">
        <f>RIGHT($N683,LEN($N683)-FIND("/",$N683))</f>
        <v>shorts</v>
      </c>
      <c r="S683" s="10">
        <f>((($I683/60)/60)/24)+DATE(1970,1,1)</f>
        <v>40535.131168981483</v>
      </c>
      <c r="T683" s="10">
        <f>((($J683/60)/60)/24)+DATE(1970,1,1)</f>
        <v>40505.131168981483</v>
      </c>
    </row>
    <row r="684" spans="1:20" ht="32" x14ac:dyDescent="0.2">
      <c r="A684">
        <v>2629</v>
      </c>
      <c r="B684" s="3" t="s">
        <v>2629</v>
      </c>
      <c r="C684" s="3" t="s">
        <v>6739</v>
      </c>
      <c r="D684" s="6">
        <v>5000</v>
      </c>
      <c r="E684" s="6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5">
        <f>$E684/$D684</f>
        <v>1.2774000000000001</v>
      </c>
      <c r="P684" s="6">
        <f>ROUND(E684/L684,2)</f>
        <v>63.87</v>
      </c>
      <c r="Q684" t="str">
        <f>LEFT($N684,FIND("/",$N684)-1)</f>
        <v>technology</v>
      </c>
      <c r="R684" t="str">
        <f>RIGHT($N684,LEN($N684)-FIND("/",$N684))</f>
        <v>space exploration</v>
      </c>
      <c r="S684" s="10">
        <f>((($I684/60)/60)/24)+DATE(1970,1,1)</f>
        <v>42138.538449074069</v>
      </c>
      <c r="T684" s="10">
        <f>((($J684/60)/60)/24)+DATE(1970,1,1)</f>
        <v>42108.538449074069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 s="6">
        <v>2800</v>
      </c>
      <c r="E685" s="6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8270</v>
      </c>
      <c r="O685" s="5">
        <f>$E685/$D685</f>
        <v>1.2757571428571428</v>
      </c>
      <c r="P685" s="6">
        <f>ROUND(E685/L685,2)</f>
        <v>37.21</v>
      </c>
      <c r="Q685" t="str">
        <f>LEFT($N685,FIND("/",$N685)-1)</f>
        <v>theater</v>
      </c>
      <c r="R685" t="str">
        <f>RIGHT($N685,LEN($N685)-FIND("/",$N685))</f>
        <v>plays</v>
      </c>
      <c r="S685" s="10">
        <f>((($I685/60)/60)/24)+DATE(1970,1,1)</f>
        <v>42718.742604166662</v>
      </c>
      <c r="T685" s="10">
        <f>((($J685/60)/60)/24)+DATE(1970,1,1)</f>
        <v>42693.742604166662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 s="6">
        <v>1500</v>
      </c>
      <c r="E686" s="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8278</v>
      </c>
      <c r="O686" s="5">
        <f>$E686/$D686</f>
        <v>1.2753666666666665</v>
      </c>
      <c r="P686" s="6">
        <f>ROUND(E686/L686,2)</f>
        <v>45.55</v>
      </c>
      <c r="Q686" t="str">
        <f>LEFT($N686,FIND("/",$N686)-1)</f>
        <v>music</v>
      </c>
      <c r="R686" t="str">
        <f>RIGHT($N686,LEN($N686)-FIND("/",$N686))</f>
        <v>indie rock</v>
      </c>
      <c r="S686" s="10">
        <f>((($I686/60)/60)/24)+DATE(1970,1,1)</f>
        <v>41066.946469907409</v>
      </c>
      <c r="T686" s="10">
        <f>((($J686/60)/60)/24)+DATE(1970,1,1)</f>
        <v>41036.946469907409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 s="6">
        <v>8000</v>
      </c>
      <c r="E687" s="6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8278</v>
      </c>
      <c r="O687" s="5">
        <f>$E687/$D687</f>
        <v>1.2749999999999999</v>
      </c>
      <c r="P687" s="6">
        <f>ROUND(E687/L687,2)</f>
        <v>129.11000000000001</v>
      </c>
      <c r="Q687" t="str">
        <f>LEFT($N687,FIND("/",$N687)-1)</f>
        <v>music</v>
      </c>
      <c r="R687" t="str">
        <f>RIGHT($N687,LEN($N687)-FIND("/",$N687))</f>
        <v>indie rock</v>
      </c>
      <c r="S687" s="10">
        <f>((($I687/60)/60)/24)+DATE(1970,1,1)</f>
        <v>41287.950381944444</v>
      </c>
      <c r="T687" s="10">
        <f>((($J687/60)/60)/24)+DATE(1970,1,1)</f>
        <v>41257.950381944444</v>
      </c>
    </row>
    <row r="688" spans="1:20" ht="48" x14ac:dyDescent="0.2">
      <c r="A688">
        <v>3589</v>
      </c>
      <c r="B688" s="3" t="s">
        <v>3588</v>
      </c>
      <c r="C688" s="3" t="s">
        <v>7699</v>
      </c>
      <c r="D688" s="6">
        <v>4000</v>
      </c>
      <c r="E688" s="6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8270</v>
      </c>
      <c r="O688" s="5">
        <f>$E688/$D688</f>
        <v>1.2749999999999999</v>
      </c>
      <c r="P688" s="6">
        <f>ROUND(E688/L688,2)</f>
        <v>82.26</v>
      </c>
      <c r="Q688" t="str">
        <f>LEFT($N688,FIND("/",$N688)-1)</f>
        <v>theater</v>
      </c>
      <c r="R688" t="str">
        <f>RIGHT($N688,LEN($N688)-FIND("/",$N688))</f>
        <v>plays</v>
      </c>
      <c r="S688" s="10">
        <f>((($I688/60)/60)/24)+DATE(1970,1,1)</f>
        <v>42150.647534722222</v>
      </c>
      <c r="T688" s="10">
        <f>((($J688/60)/60)/24)+DATE(1970,1,1)</f>
        <v>42125.647534722222</v>
      </c>
    </row>
    <row r="689" spans="1:20" ht="48" x14ac:dyDescent="0.2">
      <c r="A689">
        <v>3490</v>
      </c>
      <c r="B689" s="3" t="s">
        <v>3489</v>
      </c>
      <c r="C689" s="3" t="s">
        <v>7600</v>
      </c>
      <c r="D689" s="6">
        <v>1000</v>
      </c>
      <c r="E689" s="6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8270</v>
      </c>
      <c r="O689" s="5">
        <f>$E689/$D689</f>
        <v>1.2749999999999999</v>
      </c>
      <c r="P689" s="6">
        <f>ROUND(E689/L689,2)</f>
        <v>47.22</v>
      </c>
      <c r="Q689" t="str">
        <f>LEFT($N689,FIND("/",$N689)-1)</f>
        <v>theater</v>
      </c>
      <c r="R689" t="str">
        <f>RIGHT($N689,LEN($N689)-FIND("/",$N689))</f>
        <v>plays</v>
      </c>
      <c r="S689" s="10">
        <f>((($I689/60)/60)/24)+DATE(1970,1,1)</f>
        <v>42473.802361111113</v>
      </c>
      <c r="T689" s="10">
        <f>((($J689/60)/60)/24)+DATE(1970,1,1)</f>
        <v>42443.802361111113</v>
      </c>
    </row>
    <row r="690" spans="1:20" ht="48" x14ac:dyDescent="0.2">
      <c r="A690">
        <v>351</v>
      </c>
      <c r="B690" s="3" t="s">
        <v>352</v>
      </c>
      <c r="C690" s="3" t="s">
        <v>4461</v>
      </c>
      <c r="D690" s="6">
        <v>34000</v>
      </c>
      <c r="E690" s="6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5">
        <f>$E690/$D690</f>
        <v>1.2734117647058822</v>
      </c>
      <c r="P690" s="6">
        <f>ROUND(E690/L690,2)</f>
        <v>44.91</v>
      </c>
      <c r="Q690" t="str">
        <f>LEFT($N690,FIND("/",$N690)-1)</f>
        <v>film &amp; video</v>
      </c>
      <c r="R690" t="str">
        <f>RIGHT($N690,LEN($N690)-FIND("/",$N690))</f>
        <v>documentary</v>
      </c>
      <c r="S690" s="10">
        <f>((($I690/60)/60)/24)+DATE(1970,1,1)</f>
        <v>42467.923078703709</v>
      </c>
      <c r="T690" s="10">
        <f>((($J690/60)/60)/24)+DATE(1970,1,1)</f>
        <v>42427.964745370366</v>
      </c>
    </row>
    <row r="691" spans="1:20" ht="32" x14ac:dyDescent="0.2">
      <c r="A691">
        <v>3242</v>
      </c>
      <c r="B691" s="3" t="s">
        <v>3242</v>
      </c>
      <c r="C691" s="3" t="s">
        <v>7352</v>
      </c>
      <c r="D691" s="6">
        <v>10000</v>
      </c>
      <c r="E691" s="6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8270</v>
      </c>
      <c r="O691" s="5">
        <f>$E691/$D691</f>
        <v>1.273042</v>
      </c>
      <c r="P691" s="6">
        <f>ROUND(E691/L691,2)</f>
        <v>69.569999999999993</v>
      </c>
      <c r="Q691" t="str">
        <f>LEFT($N691,FIND("/",$N691)-1)</f>
        <v>theater</v>
      </c>
      <c r="R691" t="str">
        <f>RIGHT($N691,LEN($N691)-FIND("/",$N691))</f>
        <v>plays</v>
      </c>
      <c r="S691" s="10">
        <f>((($I691/60)/60)/24)+DATE(1970,1,1)</f>
        <v>41901.755694444444</v>
      </c>
      <c r="T691" s="10">
        <f>((($J691/60)/60)/24)+DATE(1970,1,1)</f>
        <v>41871.755694444444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 s="6">
        <v>1000</v>
      </c>
      <c r="E692" s="6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8275</v>
      </c>
      <c r="O692" s="5">
        <f>$E692/$D692</f>
        <v>1.2729999999999999</v>
      </c>
      <c r="P692" s="6">
        <f>ROUND(E692/L692,2)</f>
        <v>45.46</v>
      </c>
      <c r="Q692" t="str">
        <f>LEFT($N692,FIND("/",$N692)-1)</f>
        <v>music</v>
      </c>
      <c r="R692" t="str">
        <f>RIGHT($N692,LEN($N692)-FIND("/",$N692))</f>
        <v>rock</v>
      </c>
      <c r="S692" s="10">
        <f>((($I692/60)/60)/24)+DATE(1970,1,1)</f>
        <v>40694.75277777778</v>
      </c>
      <c r="T692" s="10">
        <f>((($J692/60)/60)/24)+DATE(1970,1,1)</f>
        <v>40679.743067129632</v>
      </c>
    </row>
    <row r="693" spans="1:20" ht="48" x14ac:dyDescent="0.2">
      <c r="A693">
        <v>3592</v>
      </c>
      <c r="B693" s="3" t="s">
        <v>3591</v>
      </c>
      <c r="C693" s="3" t="s">
        <v>7702</v>
      </c>
      <c r="D693" s="6">
        <v>2000</v>
      </c>
      <c r="E693" s="6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8270</v>
      </c>
      <c r="O693" s="5">
        <f>$E693/$D693</f>
        <v>1.2725</v>
      </c>
      <c r="P693" s="6">
        <f>ROUND(E693/L693,2)</f>
        <v>72.709999999999994</v>
      </c>
      <c r="Q693" t="str">
        <f>LEFT($N693,FIND("/",$N693)-1)</f>
        <v>theater</v>
      </c>
      <c r="R693" t="str">
        <f>RIGHT($N693,LEN($N693)-FIND("/",$N693))</f>
        <v>plays</v>
      </c>
      <c r="S693" s="10">
        <f>((($I693/60)/60)/24)+DATE(1970,1,1)</f>
        <v>42046.207638888889</v>
      </c>
      <c r="T693" s="10">
        <f>((($J693/60)/60)/24)+DATE(1970,1,1)</f>
        <v>41988.829942129625</v>
      </c>
    </row>
    <row r="694" spans="1:20" ht="48" x14ac:dyDescent="0.2">
      <c r="A694">
        <v>3032</v>
      </c>
      <c r="B694" s="3" t="s">
        <v>3032</v>
      </c>
      <c r="C694" s="3" t="s">
        <v>7142</v>
      </c>
      <c r="D694" s="6">
        <v>1000</v>
      </c>
      <c r="E694" s="6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8302</v>
      </c>
      <c r="O694" s="5">
        <f>$E694/$D694</f>
        <v>1.272</v>
      </c>
      <c r="P694" s="6">
        <f>ROUND(E694/L694,2)</f>
        <v>50.88</v>
      </c>
      <c r="Q694" t="str">
        <f>LEFT($N694,FIND("/",$N694)-1)</f>
        <v>theater</v>
      </c>
      <c r="R694" t="str">
        <f>RIGHT($N694,LEN($N694)-FIND("/",$N694))</f>
        <v>spaces</v>
      </c>
      <c r="S694" s="10">
        <f>((($I694/60)/60)/24)+DATE(1970,1,1)</f>
        <v>42258.044664351852</v>
      </c>
      <c r="T694" s="10">
        <f>((($J694/60)/60)/24)+DATE(1970,1,1)</f>
        <v>42228.044664351852</v>
      </c>
    </row>
    <row r="695" spans="1:20" ht="48" x14ac:dyDescent="0.2">
      <c r="A695">
        <v>70</v>
      </c>
      <c r="B695" s="3" t="s">
        <v>72</v>
      </c>
      <c r="C695" s="3" t="s">
        <v>4181</v>
      </c>
      <c r="D695" s="6">
        <v>500</v>
      </c>
      <c r="E695" s="6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8265</v>
      </c>
      <c r="O695" s="5">
        <f>$E695/$D695</f>
        <v>1.272</v>
      </c>
      <c r="P695" s="6">
        <f>ROUND(E695/L695,2)</f>
        <v>37.409999999999997</v>
      </c>
      <c r="Q695" t="str">
        <f>LEFT($N695,FIND("/",$N695)-1)</f>
        <v>film &amp; video</v>
      </c>
      <c r="R695" t="str">
        <f>RIGHT($N695,LEN($N695)-FIND("/",$N695))</f>
        <v>shorts</v>
      </c>
      <c r="S695" s="10">
        <f>((($I695/60)/60)/24)+DATE(1970,1,1)</f>
        <v>40790.896354166667</v>
      </c>
      <c r="T695" s="10">
        <f>((($J695/60)/60)/24)+DATE(1970,1,1)</f>
        <v>40730.896354166667</v>
      </c>
    </row>
    <row r="696" spans="1:20" ht="64" x14ac:dyDescent="0.2">
      <c r="A696">
        <v>68</v>
      </c>
      <c r="B696" s="3" t="s">
        <v>70</v>
      </c>
      <c r="C696" s="3" t="s">
        <v>4179</v>
      </c>
      <c r="D696" s="6">
        <v>600</v>
      </c>
      <c r="E696" s="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5">
        <f>$E696/$D696</f>
        <v>1.2716666666666667</v>
      </c>
      <c r="P696" s="6">
        <f>ROUND(E696/L696,2)</f>
        <v>21.19</v>
      </c>
      <c r="Q696" t="str">
        <f>LEFT($N696,FIND("/",$N696)-1)</f>
        <v>film &amp; video</v>
      </c>
      <c r="R696" t="str">
        <f>RIGHT($N696,LEN($N696)-FIND("/",$N696))</f>
        <v>shorts</v>
      </c>
      <c r="S696" s="10">
        <f>((($I696/60)/60)/24)+DATE(1970,1,1)</f>
        <v>41693.569340277776</v>
      </c>
      <c r="T696" s="10">
        <f>((($J696/60)/60)/24)+DATE(1970,1,1)</f>
        <v>41663.569340277776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 s="6">
        <v>4000</v>
      </c>
      <c r="E697" s="6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8270</v>
      </c>
      <c r="O697" s="5">
        <f>$E697/$D697</f>
        <v>1.2715000000000001</v>
      </c>
      <c r="P697" s="6">
        <f>ROUND(E697/L697,2)</f>
        <v>80.73</v>
      </c>
      <c r="Q697" t="str">
        <f>LEFT($N697,FIND("/",$N697)-1)</f>
        <v>theater</v>
      </c>
      <c r="R697" t="str">
        <f>RIGHT($N697,LEN($N697)-FIND("/",$N697))</f>
        <v>plays</v>
      </c>
      <c r="S697" s="10">
        <f>((($I697/60)/60)/24)+DATE(1970,1,1)</f>
        <v>41827.083333333336</v>
      </c>
      <c r="T697" s="10">
        <f>((($J697/60)/60)/24)+DATE(1970,1,1)</f>
        <v>41799.685902777775</v>
      </c>
    </row>
    <row r="698" spans="1:20" ht="32" x14ac:dyDescent="0.2">
      <c r="A698">
        <v>3466</v>
      </c>
      <c r="B698" s="3" t="s">
        <v>3465</v>
      </c>
      <c r="C698" s="3" t="s">
        <v>7576</v>
      </c>
      <c r="D698" s="6">
        <v>3500</v>
      </c>
      <c r="E698" s="6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8270</v>
      </c>
      <c r="O698" s="5">
        <f>$E698/$D698</f>
        <v>1.2714285714285714</v>
      </c>
      <c r="P698" s="6">
        <f>ROUND(E698/L698,2)</f>
        <v>72.95</v>
      </c>
      <c r="Q698" t="str">
        <f>LEFT($N698,FIND("/",$N698)-1)</f>
        <v>theater</v>
      </c>
      <c r="R698" t="str">
        <f>RIGHT($N698,LEN($N698)-FIND("/",$N698))</f>
        <v>plays</v>
      </c>
      <c r="S698" s="10">
        <f>((($I698/60)/60)/24)+DATE(1970,1,1)</f>
        <v>42479.977430555555</v>
      </c>
      <c r="T698" s="10">
        <f>((($J698/60)/60)/24)+DATE(1970,1,1)</f>
        <v>42420.019097222219</v>
      </c>
    </row>
    <row r="699" spans="1:20" ht="48" x14ac:dyDescent="0.2">
      <c r="A699">
        <v>79</v>
      </c>
      <c r="B699" s="3" t="s">
        <v>81</v>
      </c>
      <c r="C699" s="3" t="s">
        <v>4190</v>
      </c>
      <c r="D699" s="6">
        <v>1300</v>
      </c>
      <c r="E699" s="6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5">
        <f>$E699/$D699</f>
        <v>1.27</v>
      </c>
      <c r="P699" s="6">
        <f>ROUND(E699/L699,2)</f>
        <v>40.270000000000003</v>
      </c>
      <c r="Q699" t="str">
        <f>LEFT($N699,FIND("/",$N699)-1)</f>
        <v>film &amp; video</v>
      </c>
      <c r="R699" t="str">
        <f>RIGHT($N699,LEN($N699)-FIND("/",$N699))</f>
        <v>shorts</v>
      </c>
      <c r="S699" s="10">
        <f>((($I699/60)/60)/24)+DATE(1970,1,1)</f>
        <v>41754.776539351849</v>
      </c>
      <c r="T699" s="10">
        <f>((($J699/60)/60)/24)+DATE(1970,1,1)</f>
        <v>41724.776539351849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 s="6">
        <v>1000</v>
      </c>
      <c r="E700" s="6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8278</v>
      </c>
      <c r="O700" s="5">
        <f>$E700/$D700</f>
        <v>1.27</v>
      </c>
      <c r="P700" s="6">
        <f>ROUND(E700/L700,2)</f>
        <v>48.85</v>
      </c>
      <c r="Q700" t="str">
        <f>LEFT($N700,FIND("/",$N700)-1)</f>
        <v>music</v>
      </c>
      <c r="R700" t="str">
        <f>RIGHT($N700,LEN($N700)-FIND("/",$N700))</f>
        <v>indie rock</v>
      </c>
      <c r="S700" s="10">
        <f>((($I700/60)/60)/24)+DATE(1970,1,1)</f>
        <v>41462.558819444443</v>
      </c>
      <c r="T700" s="10">
        <f>((($J700/60)/60)/24)+DATE(1970,1,1)</f>
        <v>41402.558819444443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 s="6">
        <v>300</v>
      </c>
      <c r="E701" s="6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5">
        <f>$E701/$D701</f>
        <v>1.27</v>
      </c>
      <c r="P701" s="6">
        <f>ROUND(E701/L701,2)</f>
        <v>25.4</v>
      </c>
      <c r="Q701" t="str">
        <f>LEFT($N701,FIND("/",$N701)-1)</f>
        <v>theater</v>
      </c>
      <c r="R701" t="str">
        <f>RIGHT($N701,LEN($N701)-FIND("/",$N701))</f>
        <v>plays</v>
      </c>
      <c r="S701" s="10">
        <f>((($I701/60)/60)/24)+DATE(1970,1,1)</f>
        <v>42418.895833333328</v>
      </c>
      <c r="T701" s="10">
        <f>((($J701/60)/60)/24)+DATE(1970,1,1)</f>
        <v>42401.945219907408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 s="6">
        <v>4200</v>
      </c>
      <c r="E702" s="6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8275</v>
      </c>
      <c r="O702" s="5">
        <f>$E702/$D702</f>
        <v>1.2692857142857144</v>
      </c>
      <c r="P702" s="6">
        <f>ROUND(E702/L702,2)</f>
        <v>59.23</v>
      </c>
      <c r="Q702" t="str">
        <f>LEFT($N702,FIND("/",$N702)-1)</f>
        <v>music</v>
      </c>
      <c r="R702" t="str">
        <f>RIGHT($N702,LEN($N702)-FIND("/",$N702))</f>
        <v>rock</v>
      </c>
      <c r="S702" s="10">
        <f>((($I702/60)/60)/24)+DATE(1970,1,1)</f>
        <v>41527.165972222225</v>
      </c>
      <c r="T702" s="10">
        <f>((($J702/60)/60)/24)+DATE(1970,1,1)</f>
        <v>41495.692627314813</v>
      </c>
    </row>
    <row r="703" spans="1:20" ht="48" x14ac:dyDescent="0.2">
      <c r="A703">
        <v>1963</v>
      </c>
      <c r="B703" s="3" t="s">
        <v>1964</v>
      </c>
      <c r="C703" s="3" t="s">
        <v>6073</v>
      </c>
      <c r="D703" s="6">
        <v>19000</v>
      </c>
      <c r="E703" s="6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5">
        <f>$E703/$D703</f>
        <v>1.268842105263158</v>
      </c>
      <c r="P703" s="6">
        <f>ROUND(E703/L703,2)</f>
        <v>117.6</v>
      </c>
      <c r="Q703" t="str">
        <f>LEFT($N703,FIND("/",$N703)-1)</f>
        <v>technology</v>
      </c>
      <c r="R703" t="str">
        <f>RIGHT($N703,LEN($N703)-FIND("/",$N703))</f>
        <v>hardware</v>
      </c>
      <c r="S703" s="10">
        <f>((($I703/60)/60)/24)+DATE(1970,1,1)</f>
        <v>41898.429791666669</v>
      </c>
      <c r="T703" s="10">
        <f>((($J703/60)/60)/24)+DATE(1970,1,1)</f>
        <v>41863.429791666669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 s="6">
        <v>495</v>
      </c>
      <c r="E704" s="6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5">
        <f>$E704/$D704</f>
        <v>1.2686868686868686</v>
      </c>
      <c r="P704" s="6">
        <f>ROUND(E704/L704,2)</f>
        <v>62.8</v>
      </c>
      <c r="Q704" t="str">
        <f>LEFT($N704,FIND("/",$N704)-1)</f>
        <v>technology</v>
      </c>
      <c r="R704" t="str">
        <f>RIGHT($N704,LEN($N704)-FIND("/",$N704))</f>
        <v>hardware</v>
      </c>
      <c r="S704" s="10">
        <f>((($I704/60)/60)/24)+DATE(1970,1,1)</f>
        <v>42148.853888888887</v>
      </c>
      <c r="T704" s="10">
        <f>((($J704/60)/60)/24)+DATE(1970,1,1)</f>
        <v>42115.853888888887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 s="6">
        <v>3400</v>
      </c>
      <c r="E705" s="6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8291</v>
      </c>
      <c r="O705" s="5">
        <f>$E705/$D705</f>
        <v>1.2685294117647059</v>
      </c>
      <c r="P705" s="6">
        <f>ROUND(E705/L705,2)</f>
        <v>52.6</v>
      </c>
      <c r="Q705" t="str">
        <f>LEFT($N705,FIND("/",$N705)-1)</f>
        <v>music</v>
      </c>
      <c r="R705" t="str">
        <f>RIGHT($N705,LEN($N705)-FIND("/",$N705))</f>
        <v>pop</v>
      </c>
      <c r="S705" s="10">
        <f>((($I705/60)/60)/24)+DATE(1970,1,1)</f>
        <v>41709.290972222225</v>
      </c>
      <c r="T705" s="10">
        <f>((($J705/60)/60)/24)+DATE(1970,1,1)</f>
        <v>41682.0705787037</v>
      </c>
    </row>
    <row r="706" spans="1:20" ht="48" x14ac:dyDescent="0.2">
      <c r="A706">
        <v>412</v>
      </c>
      <c r="B706" s="3" t="s">
        <v>413</v>
      </c>
      <c r="C706" s="3" t="s">
        <v>4522</v>
      </c>
      <c r="D706" s="6">
        <v>2500</v>
      </c>
      <c r="E706" s="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8268</v>
      </c>
      <c r="O706" s="5">
        <f>$E706/$D706</f>
        <v>1.2684</v>
      </c>
      <c r="P706" s="6">
        <f>ROUND(E706/L706,2)</f>
        <v>57.65</v>
      </c>
      <c r="Q706" t="str">
        <f>LEFT($N706,FIND("/",$N706)-1)</f>
        <v>film &amp; video</v>
      </c>
      <c r="R706" t="str">
        <f>RIGHT($N706,LEN($N706)-FIND("/",$N706))</f>
        <v>documentary</v>
      </c>
      <c r="S706" s="10">
        <f>((($I706/60)/60)/24)+DATE(1970,1,1)</f>
        <v>41115.742800925924</v>
      </c>
      <c r="T706" s="10">
        <f>((($J706/60)/60)/24)+DATE(1970,1,1)</f>
        <v>41099.742800925924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 s="6">
        <v>35000</v>
      </c>
      <c r="E707" s="6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8272</v>
      </c>
      <c r="O707" s="5">
        <f>$E707/$D707</f>
        <v>1.2682285714285715</v>
      </c>
      <c r="P707" s="6">
        <f>ROUND(E707/L707,2)</f>
        <v>1644</v>
      </c>
      <c r="Q707" t="str">
        <f>LEFT($N707,FIND("/",$N707)-1)</f>
        <v>technology</v>
      </c>
      <c r="R707" t="str">
        <f>RIGHT($N707,LEN($N707)-FIND("/",$N707))</f>
        <v>wearables</v>
      </c>
      <c r="S707" s="10">
        <f>((($I707/60)/60)/24)+DATE(1970,1,1)</f>
        <v>41926.693379629629</v>
      </c>
      <c r="T707" s="10">
        <f>((($J707/60)/60)/24)+DATE(1970,1,1)</f>
        <v>41891.693379629629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 s="6">
        <v>25000</v>
      </c>
      <c r="E708" s="6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8302</v>
      </c>
      <c r="O708" s="5">
        <f>$E708/$D708</f>
        <v>1.26732</v>
      </c>
      <c r="P708" s="6">
        <f>ROUND(E708/L708,2)</f>
        <v>96.3</v>
      </c>
      <c r="Q708" t="str">
        <f>LEFT($N708,FIND("/",$N708)-1)</f>
        <v>theater</v>
      </c>
      <c r="R708" t="str">
        <f>RIGHT($N708,LEN($N708)-FIND("/",$N708))</f>
        <v>spaces</v>
      </c>
      <c r="S708" s="10">
        <f>((($I708/60)/60)/24)+DATE(1970,1,1)</f>
        <v>41502.499305555553</v>
      </c>
      <c r="T708" s="10">
        <f>((($J708/60)/60)/24)+DATE(1970,1,1)</f>
        <v>41466.785231481481</v>
      </c>
    </row>
    <row r="709" spans="1:20" ht="48" x14ac:dyDescent="0.2">
      <c r="A709">
        <v>3587</v>
      </c>
      <c r="B709" s="3" t="s">
        <v>3586</v>
      </c>
      <c r="C709" s="3" t="s">
        <v>7697</v>
      </c>
      <c r="D709" s="6">
        <v>500</v>
      </c>
      <c r="E709" s="6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5">
        <f>$E709/$D709</f>
        <v>1.266</v>
      </c>
      <c r="P709" s="6">
        <f>ROUND(E709/L709,2)</f>
        <v>22.61</v>
      </c>
      <c r="Q709" t="str">
        <f>LEFT($N709,FIND("/",$N709)-1)</f>
        <v>theater</v>
      </c>
      <c r="R709" t="str">
        <f>RIGHT($N709,LEN($N709)-FIND("/",$N709))</f>
        <v>plays</v>
      </c>
      <c r="S709" s="10">
        <f>((($I709/60)/60)/24)+DATE(1970,1,1)</f>
        <v>42548.791666666672</v>
      </c>
      <c r="T709" s="10">
        <f>((($J709/60)/60)/24)+DATE(1970,1,1)</f>
        <v>42503.539976851855</v>
      </c>
    </row>
    <row r="710" spans="1:20" ht="16" x14ac:dyDescent="0.2">
      <c r="A710">
        <v>1366</v>
      </c>
      <c r="B710" s="3" t="s">
        <v>1367</v>
      </c>
      <c r="C710" s="3" t="s">
        <v>5476</v>
      </c>
      <c r="D710" s="6">
        <v>7500</v>
      </c>
      <c r="E710" s="6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8275</v>
      </c>
      <c r="O710" s="5">
        <f>$E710/$D710</f>
        <v>1.2648920000000001</v>
      </c>
      <c r="P710" s="6">
        <f>ROUND(E710/L710,2)</f>
        <v>64.540000000000006</v>
      </c>
      <c r="Q710" t="str">
        <f>LEFT($N710,FIND("/",$N710)-1)</f>
        <v>music</v>
      </c>
      <c r="R710" t="str">
        <f>RIGHT($N710,LEN($N710)-FIND("/",$N710))</f>
        <v>rock</v>
      </c>
      <c r="S710" s="10">
        <f>((($I710/60)/60)/24)+DATE(1970,1,1)</f>
        <v>41970.037766203706</v>
      </c>
      <c r="T710" s="10">
        <f>((($J710/60)/60)/24)+DATE(1970,1,1)</f>
        <v>41924.996099537035</v>
      </c>
    </row>
    <row r="711" spans="1:20" ht="48" x14ac:dyDescent="0.2">
      <c r="A711">
        <v>3355</v>
      </c>
      <c r="B711" s="3" t="s">
        <v>3354</v>
      </c>
      <c r="C711" s="3" t="s">
        <v>7465</v>
      </c>
      <c r="D711" s="6">
        <v>1750</v>
      </c>
      <c r="E711" s="6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5">
        <f>$E711/$D711</f>
        <v>1.2628571428571429</v>
      </c>
      <c r="P711" s="6">
        <f>ROUND(E711/L711,2)</f>
        <v>147.33000000000001</v>
      </c>
      <c r="Q711" t="str">
        <f>LEFT($N711,FIND("/",$N711)-1)</f>
        <v>theater</v>
      </c>
      <c r="R711" t="str">
        <f>RIGHT($N711,LEN($N711)-FIND("/",$N711))</f>
        <v>plays</v>
      </c>
      <c r="S711" s="10">
        <f>((($I711/60)/60)/24)+DATE(1970,1,1)</f>
        <v>42500.470138888893</v>
      </c>
      <c r="T711" s="10">
        <f>((($J711/60)/60)/24)+DATE(1970,1,1)</f>
        <v>42489.619525462964</v>
      </c>
    </row>
    <row r="712" spans="1:20" ht="32" x14ac:dyDescent="0.2">
      <c r="A712">
        <v>3212</v>
      </c>
      <c r="B712" s="3" t="s">
        <v>3212</v>
      </c>
      <c r="C712" s="3" t="s">
        <v>7322</v>
      </c>
      <c r="D712" s="6">
        <v>4000</v>
      </c>
      <c r="E712" s="6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8270</v>
      </c>
      <c r="O712" s="5">
        <f>$E712/$D712</f>
        <v>1.2625</v>
      </c>
      <c r="P712" s="6">
        <f>ROUND(E712/L712,2)</f>
        <v>53.72</v>
      </c>
      <c r="Q712" t="str">
        <f>LEFT($N712,FIND("/",$N712)-1)</f>
        <v>theater</v>
      </c>
      <c r="R712" t="str">
        <f>RIGHT($N712,LEN($N712)-FIND("/",$N712))</f>
        <v>plays</v>
      </c>
      <c r="S712" s="10">
        <f>((($I712/60)/60)/24)+DATE(1970,1,1)</f>
        <v>41859.795729166668</v>
      </c>
      <c r="T712" s="10">
        <f>((($J712/60)/60)/24)+DATE(1970,1,1)</f>
        <v>41829.795729166668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 s="6">
        <v>500</v>
      </c>
      <c r="E713" s="6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5">
        <f>$E713/$D713</f>
        <v>1.262</v>
      </c>
      <c r="P713" s="6">
        <f>ROUND(E713/L713,2)</f>
        <v>17.53</v>
      </c>
      <c r="Q713" t="str">
        <f>LEFT($N713,FIND("/",$N713)-1)</f>
        <v>theater</v>
      </c>
      <c r="R713" t="str">
        <f>RIGHT($N713,LEN($N713)-FIND("/",$N713))</f>
        <v>plays</v>
      </c>
      <c r="S713" s="10">
        <f>((($I713/60)/60)/24)+DATE(1970,1,1)</f>
        <v>42510.479861111111</v>
      </c>
      <c r="T713" s="10">
        <f>((($J713/60)/60)/24)+DATE(1970,1,1)</f>
        <v>42480.479861111111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 s="6">
        <v>500</v>
      </c>
      <c r="E714" s="6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8270</v>
      </c>
      <c r="O714" s="5">
        <f>$E714/$D714</f>
        <v>1.262</v>
      </c>
      <c r="P714" s="6">
        <f>ROUND(E714/L714,2)</f>
        <v>78.88</v>
      </c>
      <c r="Q714" t="str">
        <f>LEFT($N714,FIND("/",$N714)-1)</f>
        <v>theater</v>
      </c>
      <c r="R714" t="str">
        <f>RIGHT($N714,LEN($N714)-FIND("/",$N714))</f>
        <v>plays</v>
      </c>
      <c r="S714" s="10">
        <f>((($I714/60)/60)/24)+DATE(1970,1,1)</f>
        <v>42319.802858796291</v>
      </c>
      <c r="T714" s="10">
        <f>((($J714/60)/60)/24)+DATE(1970,1,1)</f>
        <v>42289.761192129634</v>
      </c>
    </row>
    <row r="715" spans="1:20" ht="32" x14ac:dyDescent="0.2">
      <c r="A715">
        <v>2028</v>
      </c>
      <c r="B715" s="3" t="s">
        <v>2029</v>
      </c>
      <c r="C715" s="3" t="s">
        <v>6138</v>
      </c>
      <c r="D715" s="6">
        <v>3000</v>
      </c>
      <c r="E715" s="6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8294</v>
      </c>
      <c r="O715" s="5">
        <f>$E715/$D715</f>
        <v>1.2616666666666667</v>
      </c>
      <c r="P715" s="6">
        <f>ROUND(E715/L715,2)</f>
        <v>47.91</v>
      </c>
      <c r="Q715" t="str">
        <f>LEFT($N715,FIND("/",$N715)-1)</f>
        <v>technology</v>
      </c>
      <c r="R715" t="str">
        <f>RIGHT($N715,LEN($N715)-FIND("/",$N715))</f>
        <v>hardware</v>
      </c>
      <c r="S715" s="10">
        <f>((($I715/60)/60)/24)+DATE(1970,1,1)</f>
        <v>40252.913194444445</v>
      </c>
      <c r="T715" s="10">
        <f>((($J715/60)/60)/24)+DATE(1970,1,1)</f>
        <v>40215.919050925928</v>
      </c>
    </row>
    <row r="716" spans="1:20" ht="48" x14ac:dyDescent="0.2">
      <c r="A716">
        <v>388</v>
      </c>
      <c r="B716" s="3" t="s">
        <v>389</v>
      </c>
      <c r="C716" s="3" t="s">
        <v>4498</v>
      </c>
      <c r="D716" s="6">
        <v>5000</v>
      </c>
      <c r="E716" s="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8268</v>
      </c>
      <c r="O716" s="5">
        <f>$E716/$D716</f>
        <v>1.2616000000000001</v>
      </c>
      <c r="P716" s="6">
        <f>ROUND(E716/L716,2)</f>
        <v>88.85</v>
      </c>
      <c r="Q716" t="str">
        <f>LEFT($N716,FIND("/",$N716)-1)</f>
        <v>film &amp; video</v>
      </c>
      <c r="R716" t="str">
        <f>RIGHT($N716,LEN($N716)-FIND("/",$N716))</f>
        <v>documentary</v>
      </c>
      <c r="S716" s="10">
        <f>((($I716/60)/60)/24)+DATE(1970,1,1)</f>
        <v>42579.076157407413</v>
      </c>
      <c r="T716" s="10">
        <f>((($J716/60)/60)/24)+DATE(1970,1,1)</f>
        <v>42549.076157407413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 s="6">
        <v>9000</v>
      </c>
      <c r="E717" s="6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8275</v>
      </c>
      <c r="O717" s="5">
        <f>$E717/$D717</f>
        <v>1.2614444444444444</v>
      </c>
      <c r="P717" s="6">
        <f>ROUND(E717/L717,2)</f>
        <v>61.7</v>
      </c>
      <c r="Q717" t="str">
        <f>LEFT($N717,FIND("/",$N717)-1)</f>
        <v>music</v>
      </c>
      <c r="R717" t="str">
        <f>RIGHT($N717,LEN($N717)-FIND("/",$N717))</f>
        <v>rock</v>
      </c>
      <c r="S717" s="10">
        <f>((($I717/60)/60)/24)+DATE(1970,1,1)</f>
        <v>41919.004317129627</v>
      </c>
      <c r="T717" s="10">
        <f>((($J717/60)/60)/24)+DATE(1970,1,1)</f>
        <v>41889.004317129627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 s="6">
        <v>4000</v>
      </c>
      <c r="E718" s="6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8299</v>
      </c>
      <c r="O718" s="5">
        <f>$E718/$D718</f>
        <v>1.26125</v>
      </c>
      <c r="P718" s="6">
        <f>ROUND(E718/L718,2)</f>
        <v>84.08</v>
      </c>
      <c r="Q718" t="str">
        <f>LEFT($N718,FIND("/",$N718)-1)</f>
        <v>music</v>
      </c>
      <c r="R718" t="str">
        <f>RIGHT($N718,LEN($N718)-FIND("/",$N718))</f>
        <v>classical music</v>
      </c>
      <c r="S718" s="10">
        <f>((($I718/60)/60)/24)+DATE(1970,1,1)</f>
        <v>41137.849143518521</v>
      </c>
      <c r="T718" s="10">
        <f>((($J718/60)/60)/24)+DATE(1970,1,1)</f>
        <v>41107.849143518521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 s="6">
        <v>250000</v>
      </c>
      <c r="E719" s="6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8294</v>
      </c>
      <c r="O719" s="5">
        <f>$E719/$D719</f>
        <v>1.2611835600000001</v>
      </c>
      <c r="P719" s="6">
        <f>ROUND(E719/L719,2)</f>
        <v>64.569999999999993</v>
      </c>
      <c r="Q719" t="str">
        <f>LEFT($N719,FIND("/",$N719)-1)</f>
        <v>technology</v>
      </c>
      <c r="R719" t="str">
        <f>RIGHT($N719,LEN($N719)-FIND("/",$N719))</f>
        <v>hardware</v>
      </c>
      <c r="S719" s="10">
        <f>((($I719/60)/60)/24)+DATE(1970,1,1)</f>
        <v>41774.290868055556</v>
      </c>
      <c r="T719" s="10">
        <f>((($J719/60)/60)/24)+DATE(1970,1,1)</f>
        <v>41744.290868055556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 s="6">
        <v>5000</v>
      </c>
      <c r="E720" s="6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8275</v>
      </c>
      <c r="O720" s="5">
        <f>$E720/$D720</f>
        <v>1.2602</v>
      </c>
      <c r="P720" s="6">
        <f>ROUND(E720/L720,2)</f>
        <v>88.75</v>
      </c>
      <c r="Q720" t="str">
        <f>LEFT($N720,FIND("/",$N720)-1)</f>
        <v>music</v>
      </c>
      <c r="R720" t="str">
        <f>RIGHT($N720,LEN($N720)-FIND("/",$N720))</f>
        <v>rock</v>
      </c>
      <c r="S720" s="10">
        <f>((($I720/60)/60)/24)+DATE(1970,1,1)</f>
        <v>42126.633206018523</v>
      </c>
      <c r="T720" s="10">
        <f>((($J720/60)/60)/24)+DATE(1970,1,1)</f>
        <v>42096.633206018523</v>
      </c>
    </row>
    <row r="721" spans="1:20" ht="16" x14ac:dyDescent="0.2">
      <c r="A721">
        <v>2807</v>
      </c>
      <c r="B721" s="3" t="s">
        <v>2807</v>
      </c>
      <c r="C721" s="3" t="s">
        <v>6917</v>
      </c>
      <c r="D721" s="6">
        <v>5000</v>
      </c>
      <c r="E721" s="6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8270</v>
      </c>
      <c r="O721" s="5">
        <f>$E721/$D721</f>
        <v>1.26</v>
      </c>
      <c r="P721" s="6">
        <f>ROUND(E721/L721,2)</f>
        <v>67.739999999999995</v>
      </c>
      <c r="Q721" t="str">
        <f>LEFT($N721,FIND("/",$N721)-1)</f>
        <v>theater</v>
      </c>
      <c r="R721" t="str">
        <f>RIGHT($N721,LEN($N721)-FIND("/",$N721))</f>
        <v>plays</v>
      </c>
      <c r="S721" s="10">
        <f>((($I721/60)/60)/24)+DATE(1970,1,1)</f>
        <v>42184.873124999998</v>
      </c>
      <c r="T721" s="10">
        <f>((($J721/60)/60)/24)+DATE(1970,1,1)</f>
        <v>42154.873124999998</v>
      </c>
    </row>
    <row r="722" spans="1:20" ht="48" x14ac:dyDescent="0.2">
      <c r="A722">
        <v>731</v>
      </c>
      <c r="B722" s="3" t="s">
        <v>732</v>
      </c>
      <c r="C722" s="3" t="s">
        <v>4841</v>
      </c>
      <c r="D722" s="6">
        <v>5000</v>
      </c>
      <c r="E722" s="6">
        <v>6300</v>
      </c>
      <c r="F722" t="s">
        <v>8219</v>
      </c>
      <c r="G722" t="s">
        <v>8224</v>
      </c>
      <c r="H722" t="s">
        <v>8246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8273</v>
      </c>
      <c r="O722" s="5">
        <f>$E722/$D722</f>
        <v>1.26</v>
      </c>
      <c r="P722" s="6">
        <f>ROUND(E722/L722,2)</f>
        <v>88.73</v>
      </c>
      <c r="Q722" t="str">
        <f>LEFT($N722,FIND("/",$N722)-1)</f>
        <v>publishing</v>
      </c>
      <c r="R722" t="str">
        <f>RIGHT($N722,LEN($N722)-FIND("/",$N722))</f>
        <v>nonfiction</v>
      </c>
      <c r="S722" s="10">
        <f>((($I722/60)/60)/24)+DATE(1970,1,1)</f>
        <v>40930.25</v>
      </c>
      <c r="T722" s="10">
        <f>((($J722/60)/60)/24)+DATE(1970,1,1)</f>
        <v>40879.795682870368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 s="6">
        <v>1000</v>
      </c>
      <c r="E723" s="6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8270</v>
      </c>
      <c r="O723" s="5">
        <f>$E723/$D723</f>
        <v>1.26</v>
      </c>
      <c r="P723" s="6">
        <f>ROUND(E723/L723,2)</f>
        <v>74.12</v>
      </c>
      <c r="Q723" t="str">
        <f>LEFT($N723,FIND("/",$N723)-1)</f>
        <v>theater</v>
      </c>
      <c r="R723" t="str">
        <f>RIGHT($N723,LEN($N723)-FIND("/",$N723))</f>
        <v>plays</v>
      </c>
      <c r="S723" s="10">
        <f>((($I723/60)/60)/24)+DATE(1970,1,1)</f>
        <v>41901</v>
      </c>
      <c r="T723" s="10">
        <f>((($J723/60)/60)/24)+DATE(1970,1,1)</f>
        <v>41891.96503472222</v>
      </c>
    </row>
    <row r="724" spans="1:20" ht="48" x14ac:dyDescent="0.2">
      <c r="A724">
        <v>9</v>
      </c>
      <c r="B724" s="3" t="s">
        <v>11</v>
      </c>
      <c r="C724" s="3" t="s">
        <v>4120</v>
      </c>
      <c r="D724" s="6">
        <v>500</v>
      </c>
      <c r="E724" s="6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8264</v>
      </c>
      <c r="O724" s="5">
        <f>$E724/$D724</f>
        <v>1.2599800000000001</v>
      </c>
      <c r="P724" s="6">
        <f>ROUND(E724/L724,2)</f>
        <v>31.5</v>
      </c>
      <c r="Q724" t="str">
        <f>LEFT($N724,FIND("/",$N724)-1)</f>
        <v>film &amp; video</v>
      </c>
      <c r="R724" t="str">
        <f>RIGHT($N724,LEN($N724)-FIND("/",$N724))</f>
        <v>television</v>
      </c>
      <c r="S724" s="10">
        <f>((($I724/60)/60)/24)+DATE(1970,1,1)</f>
        <v>42477.103518518517</v>
      </c>
      <c r="T724" s="10">
        <f>((($J724/60)/60)/24)+DATE(1970,1,1)</f>
        <v>42447.103518518517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 s="6">
        <v>6000</v>
      </c>
      <c r="E725" s="6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5">
        <f>$E725/$D725</f>
        <v>1.2598333333333334</v>
      </c>
      <c r="P725" s="6">
        <f>ROUND(E725/L725,2)</f>
        <v>28.63</v>
      </c>
      <c r="Q725" t="str">
        <f>LEFT($N725,FIND("/",$N725)-1)</f>
        <v>publishing</v>
      </c>
      <c r="R725" t="str">
        <f>RIGHT($N725,LEN($N725)-FIND("/",$N725))</f>
        <v>nonfiction</v>
      </c>
      <c r="S725" s="10">
        <f>((($I725/60)/60)/24)+DATE(1970,1,1)</f>
        <v>41811.717268518521</v>
      </c>
      <c r="T725" s="10">
        <f>((($J725/60)/60)/24)+DATE(1970,1,1)</f>
        <v>41781.717268518521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 s="6">
        <v>8500</v>
      </c>
      <c r="E726" s="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8296</v>
      </c>
      <c r="O726" s="5">
        <f>$E726/$D726</f>
        <v>1.2595294117647058</v>
      </c>
      <c r="P726" s="6">
        <f>ROUND(E726/L726,2)</f>
        <v>21.5</v>
      </c>
      <c r="Q726" t="str">
        <f>LEFT($N726,FIND("/",$N726)-1)</f>
        <v>games</v>
      </c>
      <c r="R726" t="str">
        <f>RIGHT($N726,LEN($N726)-FIND("/",$N726))</f>
        <v>tabletop games</v>
      </c>
      <c r="S726" s="10">
        <f>((($I726/60)/60)/24)+DATE(1970,1,1)</f>
        <v>41754.881099537037</v>
      </c>
      <c r="T726" s="10">
        <f>((($J726/60)/60)/24)+DATE(1970,1,1)</f>
        <v>41724.881099537037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 s="6">
        <v>24000</v>
      </c>
      <c r="E727" s="6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8297</v>
      </c>
      <c r="O727" s="5">
        <f>$E727/$D727</f>
        <v>1.2594166666666666</v>
      </c>
      <c r="P727" s="6">
        <f>ROUND(E727/L727,2)</f>
        <v>81.25</v>
      </c>
      <c r="Q727" t="str">
        <f>LEFT($N727,FIND("/",$N727)-1)</f>
        <v>food</v>
      </c>
      <c r="R727" t="str">
        <f>RIGHT($N727,LEN($N727)-FIND("/",$N727))</f>
        <v>small batch</v>
      </c>
      <c r="S727" s="10">
        <f>((($I727/60)/60)/24)+DATE(1970,1,1)</f>
        <v>42082.625324074077</v>
      </c>
      <c r="T727" s="10">
        <f>((($J727/60)/60)/24)+DATE(1970,1,1)</f>
        <v>42052.666990740734</v>
      </c>
    </row>
    <row r="728" spans="1:20" ht="48" x14ac:dyDescent="0.2">
      <c r="A728">
        <v>3594</v>
      </c>
      <c r="B728" s="3" t="s">
        <v>3593</v>
      </c>
      <c r="C728" s="3" t="s">
        <v>7704</v>
      </c>
      <c r="D728" s="6">
        <v>1600</v>
      </c>
      <c r="E728" s="6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8270</v>
      </c>
      <c r="O728" s="5">
        <f>$E728/$D728</f>
        <v>1.2593749999999999</v>
      </c>
      <c r="P728" s="6">
        <f>ROUND(E728/L728,2)</f>
        <v>55.97</v>
      </c>
      <c r="Q728" t="str">
        <f>LEFT($N728,FIND("/",$N728)-1)</f>
        <v>theater</v>
      </c>
      <c r="R728" t="str">
        <f>RIGHT($N728,LEN($N728)-FIND("/",$N728))</f>
        <v>plays</v>
      </c>
      <c r="S728" s="10">
        <f>((($I728/60)/60)/24)+DATE(1970,1,1)</f>
        <v>42617.066921296297</v>
      </c>
      <c r="T728" s="10">
        <f>((($J728/60)/60)/24)+DATE(1970,1,1)</f>
        <v>42592.066921296297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 s="6">
        <v>1000</v>
      </c>
      <c r="E729" s="6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5">
        <f>$E729/$D729</f>
        <v>1.2589999999999999</v>
      </c>
      <c r="P729" s="6">
        <f>ROUND(E729/L729,2)</f>
        <v>25.69</v>
      </c>
      <c r="Q729" t="str">
        <f>LEFT($N729,FIND("/",$N729)-1)</f>
        <v>theater</v>
      </c>
      <c r="R729" t="str">
        <f>RIGHT($N729,LEN($N729)-FIND("/",$N729))</f>
        <v>plays</v>
      </c>
      <c r="S729" s="10">
        <f>((($I729/60)/60)/24)+DATE(1970,1,1)</f>
        <v>42638.36583333333</v>
      </c>
      <c r="T729" s="10">
        <f>((($J729/60)/60)/24)+DATE(1970,1,1)</f>
        <v>42608.36583333333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 s="6">
        <v>3000</v>
      </c>
      <c r="E730" s="6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8270</v>
      </c>
      <c r="O730" s="5">
        <f>$E730/$D730</f>
        <v>1.2576666666666667</v>
      </c>
      <c r="P730" s="6">
        <f>ROUND(E730/L730,2)</f>
        <v>62.88</v>
      </c>
      <c r="Q730" t="str">
        <f>LEFT($N730,FIND("/",$N730)-1)</f>
        <v>theater</v>
      </c>
      <c r="R730" t="str">
        <f>RIGHT($N730,LEN($N730)-FIND("/",$N730))</f>
        <v>plays</v>
      </c>
      <c r="S730" s="10">
        <f>((($I730/60)/60)/24)+DATE(1970,1,1)</f>
        <v>41061.165972222225</v>
      </c>
      <c r="T730" s="10">
        <f>((($J730/60)/60)/24)+DATE(1970,1,1)</f>
        <v>41013.936562499999</v>
      </c>
    </row>
    <row r="731" spans="1:20" ht="48" x14ac:dyDescent="0.2">
      <c r="A731">
        <v>657</v>
      </c>
      <c r="B731" s="3" t="s">
        <v>658</v>
      </c>
      <c r="C731" s="3" t="s">
        <v>4767</v>
      </c>
      <c r="D731" s="6">
        <v>15000</v>
      </c>
      <c r="E731" s="6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8272</v>
      </c>
      <c r="O731" s="5">
        <f>$E731/$D731</f>
        <v>1.2569999999999999</v>
      </c>
      <c r="P731" s="6">
        <f>ROUND(E731/L731,2)</f>
        <v>190.45</v>
      </c>
      <c r="Q731" t="str">
        <f>LEFT($N731,FIND("/",$N731)-1)</f>
        <v>technology</v>
      </c>
      <c r="R731" t="str">
        <f>RIGHT($N731,LEN($N731)-FIND("/",$N731))</f>
        <v>wearables</v>
      </c>
      <c r="S731" s="10">
        <f>((($I731/60)/60)/24)+DATE(1970,1,1)</f>
        <v>42361.84574074074</v>
      </c>
      <c r="T731" s="10">
        <f>((($J731/60)/60)/24)+DATE(1970,1,1)</f>
        <v>42331.84574074074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 s="6">
        <v>4800</v>
      </c>
      <c r="E732" s="6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8284</v>
      </c>
      <c r="O732" s="5">
        <f>$E732/$D732</f>
        <v>1.2560416666666667</v>
      </c>
      <c r="P732" s="6">
        <f>ROUND(E732/L732,2)</f>
        <v>58.53</v>
      </c>
      <c r="Q732" t="str">
        <f>LEFT($N732,FIND("/",$N732)-1)</f>
        <v>photography</v>
      </c>
      <c r="R732" t="str">
        <f>RIGHT($N732,LEN($N732)-FIND("/",$N732))</f>
        <v>photobooks</v>
      </c>
      <c r="S732" s="10">
        <f>((($I732/60)/60)/24)+DATE(1970,1,1)</f>
        <v>42110.477500000001</v>
      </c>
      <c r="T732" s="10">
        <f>((($J732/60)/60)/24)+DATE(1970,1,1)</f>
        <v>42089.477500000001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 s="6">
        <v>2000</v>
      </c>
      <c r="E733" s="6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5">
        <f>$E733/$D733</f>
        <v>1.256</v>
      </c>
      <c r="P733" s="6">
        <f>ROUND(E733/L733,2)</f>
        <v>78.5</v>
      </c>
      <c r="Q733" t="str">
        <f>LEFT($N733,FIND("/",$N733)-1)</f>
        <v>theater</v>
      </c>
      <c r="R733" t="str">
        <f>RIGHT($N733,LEN($N733)-FIND("/",$N733))</f>
        <v>plays</v>
      </c>
      <c r="S733" s="10">
        <f>((($I733/60)/60)/24)+DATE(1970,1,1)</f>
        <v>42471.104166666672</v>
      </c>
      <c r="T733" s="10">
        <f>((($J733/60)/60)/24)+DATE(1970,1,1)</f>
        <v>42431.302002314813</v>
      </c>
    </row>
    <row r="734" spans="1:20" ht="48" x14ac:dyDescent="0.2">
      <c r="A734">
        <v>251</v>
      </c>
      <c r="B734" s="3" t="s">
        <v>252</v>
      </c>
      <c r="C734" s="3" t="s">
        <v>4361</v>
      </c>
      <c r="D734" s="6">
        <v>3500</v>
      </c>
      <c r="E734" s="6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8268</v>
      </c>
      <c r="O734" s="5">
        <f>$E734/$D734</f>
        <v>1.2557142857142858</v>
      </c>
      <c r="P734" s="6">
        <f>ROUND(E734/L734,2)</f>
        <v>57.08</v>
      </c>
      <c r="Q734" t="str">
        <f>LEFT($N734,FIND("/",$N734)-1)</f>
        <v>film &amp; video</v>
      </c>
      <c r="R734" t="str">
        <f>RIGHT($N734,LEN($N734)-FIND("/",$N734))</f>
        <v>documentary</v>
      </c>
      <c r="S734" s="10">
        <f>((($I734/60)/60)/24)+DATE(1970,1,1)</f>
        <v>41045.791666666664</v>
      </c>
      <c r="T734" s="10">
        <f>((($J734/60)/60)/24)+DATE(1970,1,1)</f>
        <v>41013.787569444445</v>
      </c>
    </row>
    <row r="735" spans="1:20" ht="32" x14ac:dyDescent="0.2">
      <c r="A735">
        <v>734</v>
      </c>
      <c r="B735" s="3" t="s">
        <v>735</v>
      </c>
      <c r="C735" s="3" t="s">
        <v>4844</v>
      </c>
      <c r="D735" s="6">
        <v>8500</v>
      </c>
      <c r="E735" s="6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5">
        <f>$E735/$D735</f>
        <v>1.2552941176470589</v>
      </c>
      <c r="P735" s="6">
        <f>ROUND(E735/L735,2)</f>
        <v>187.19</v>
      </c>
      <c r="Q735" t="str">
        <f>LEFT($N735,FIND("/",$N735)-1)</f>
        <v>publishing</v>
      </c>
      <c r="R735" t="str">
        <f>RIGHT($N735,LEN($N735)-FIND("/",$N735))</f>
        <v>nonfiction</v>
      </c>
      <c r="S735" s="10">
        <f>((($I735/60)/60)/24)+DATE(1970,1,1)</f>
        <v>42133.208333333328</v>
      </c>
      <c r="T735" s="10">
        <f>((($J735/60)/60)/24)+DATE(1970,1,1)</f>
        <v>42102.164583333331</v>
      </c>
    </row>
    <row r="736" spans="1:20" ht="48" x14ac:dyDescent="0.2">
      <c r="A736">
        <v>85</v>
      </c>
      <c r="B736" s="3" t="s">
        <v>87</v>
      </c>
      <c r="C736" s="3" t="s">
        <v>4196</v>
      </c>
      <c r="D736" s="6">
        <v>1200</v>
      </c>
      <c r="E736" s="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8265</v>
      </c>
      <c r="O736" s="5">
        <f>$E736/$D736</f>
        <v>1.2549999999999999</v>
      </c>
      <c r="P736" s="6">
        <f>ROUND(E736/L736,2)</f>
        <v>71.709999999999994</v>
      </c>
      <c r="Q736" t="str">
        <f>LEFT($N736,FIND("/",$N736)-1)</f>
        <v>film &amp; video</v>
      </c>
      <c r="R736" t="str">
        <f>RIGHT($N736,LEN($N736)-FIND("/",$N736))</f>
        <v>shorts</v>
      </c>
      <c r="S736" s="10">
        <f>((($I736/60)/60)/24)+DATE(1970,1,1)</f>
        <v>40809.125428240739</v>
      </c>
      <c r="T736" s="10">
        <f>((($J736/60)/60)/24)+DATE(1970,1,1)</f>
        <v>40779.125428240739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 s="6">
        <v>6500</v>
      </c>
      <c r="E737" s="6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5">
        <f>$E737/$D737</f>
        <v>1.2541538461538462</v>
      </c>
      <c r="P737" s="6">
        <f>ROUND(E737/L737,2)</f>
        <v>77.64</v>
      </c>
      <c r="Q737" t="str">
        <f>LEFT($N737,FIND("/",$N737)-1)</f>
        <v>music</v>
      </c>
      <c r="R737" t="str">
        <f>RIGHT($N737,LEN($N737)-FIND("/",$N737))</f>
        <v>rock</v>
      </c>
      <c r="S737" s="10">
        <f>((($I737/60)/60)/24)+DATE(1970,1,1)</f>
        <v>41686.762638888889</v>
      </c>
      <c r="T737" s="10">
        <f>((($J737/60)/60)/24)+DATE(1970,1,1)</f>
        <v>41656.762638888889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 s="6">
        <v>300</v>
      </c>
      <c r="E738" s="6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5">
        <f>$E738/$D738</f>
        <v>1.2533333333333334</v>
      </c>
      <c r="P738" s="6">
        <f>ROUND(E738/L738,2)</f>
        <v>41.78</v>
      </c>
      <c r="Q738" t="str">
        <f>LEFT($N738,FIND("/",$N738)-1)</f>
        <v>film &amp; video</v>
      </c>
      <c r="R738" t="str">
        <f>RIGHT($N738,LEN($N738)-FIND("/",$N738))</f>
        <v>documentary</v>
      </c>
      <c r="S738" s="10">
        <f>((($I738/60)/60)/24)+DATE(1970,1,1)</f>
        <v>42465.666666666672</v>
      </c>
      <c r="T738" s="10">
        <f>((($J738/60)/60)/24)+DATE(1970,1,1)</f>
        <v>42425.576898148152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 s="6">
        <v>2000</v>
      </c>
      <c r="E739" s="6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8273</v>
      </c>
      <c r="O739" s="5">
        <f>$E739/$D739</f>
        <v>1.2529999999999999</v>
      </c>
      <c r="P739" s="6">
        <f>ROUND(E739/L739,2)</f>
        <v>38.549999999999997</v>
      </c>
      <c r="Q739" t="str">
        <f>LEFT($N739,FIND("/",$N739)-1)</f>
        <v>publishing</v>
      </c>
      <c r="R739" t="str">
        <f>RIGHT($N739,LEN($N739)-FIND("/",$N739))</f>
        <v>nonfiction</v>
      </c>
      <c r="S739" s="10">
        <f>((($I739/60)/60)/24)+DATE(1970,1,1)</f>
        <v>41334.249305555553</v>
      </c>
      <c r="T739" s="10">
        <f>((($J739/60)/60)/24)+DATE(1970,1,1)</f>
        <v>41304.962233796294</v>
      </c>
    </row>
    <row r="740" spans="1:20" ht="48" x14ac:dyDescent="0.2">
      <c r="A740">
        <v>1635</v>
      </c>
      <c r="B740" s="3" t="s">
        <v>1636</v>
      </c>
      <c r="C740" s="3" t="s">
        <v>5745</v>
      </c>
      <c r="D740" s="6">
        <v>2000</v>
      </c>
      <c r="E740" s="6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8275</v>
      </c>
      <c r="O740" s="5">
        <f>$E740/$D740</f>
        <v>1.2529999999999999</v>
      </c>
      <c r="P740" s="6">
        <f>ROUND(E740/L740,2)</f>
        <v>67.73</v>
      </c>
      <c r="Q740" t="str">
        <f>LEFT($N740,FIND("/",$N740)-1)</f>
        <v>music</v>
      </c>
      <c r="R740" t="str">
        <f>RIGHT($N740,LEN($N740)-FIND("/",$N740))</f>
        <v>rock</v>
      </c>
      <c r="S740" s="10">
        <f>((($I740/60)/60)/24)+DATE(1970,1,1)</f>
        <v>42562.868761574078</v>
      </c>
      <c r="T740" s="10">
        <f>((($J740/60)/60)/24)+DATE(1970,1,1)</f>
        <v>42502.868761574078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 s="6">
        <v>2300</v>
      </c>
      <c r="E741" s="6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8291</v>
      </c>
      <c r="O741" s="5">
        <f>$E741/$D741</f>
        <v>1.2526086956521738</v>
      </c>
      <c r="P741" s="6">
        <f>ROUND(E741/L741,2)</f>
        <v>32.01</v>
      </c>
      <c r="Q741" t="str">
        <f>LEFT($N741,FIND("/",$N741)-1)</f>
        <v>music</v>
      </c>
      <c r="R741" t="str">
        <f>RIGHT($N741,LEN($N741)-FIND("/",$N741))</f>
        <v>pop</v>
      </c>
      <c r="S741" s="10">
        <f>((($I741/60)/60)/24)+DATE(1970,1,1)</f>
        <v>40622.662986111114</v>
      </c>
      <c r="T741" s="10">
        <f>((($J741/60)/60)/24)+DATE(1970,1,1)</f>
        <v>40592.704652777778</v>
      </c>
    </row>
    <row r="742" spans="1:20" ht="48" x14ac:dyDescent="0.2">
      <c r="A742">
        <v>2295</v>
      </c>
      <c r="B742" s="3" t="s">
        <v>2296</v>
      </c>
      <c r="C742" s="3" t="s">
        <v>6405</v>
      </c>
      <c r="D742" s="6">
        <v>1200</v>
      </c>
      <c r="E742" s="6">
        <v>1503</v>
      </c>
      <c r="F742" t="s">
        <v>8219</v>
      </c>
      <c r="G742" t="s">
        <v>8224</v>
      </c>
      <c r="H742" t="s">
        <v>8246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8275</v>
      </c>
      <c r="O742" s="5">
        <f>$E742/$D742</f>
        <v>1.2524999999999999</v>
      </c>
      <c r="P742" s="6">
        <f>ROUND(E742/L742,2)</f>
        <v>44.21</v>
      </c>
      <c r="Q742" t="str">
        <f>LEFT($N742,FIND("/",$N742)-1)</f>
        <v>music</v>
      </c>
      <c r="R742" t="str">
        <f>RIGHT($N742,LEN($N742)-FIND("/",$N742))</f>
        <v>rock</v>
      </c>
      <c r="S742" s="10">
        <f>((($I742/60)/60)/24)+DATE(1970,1,1)</f>
        <v>41300.954351851848</v>
      </c>
      <c r="T742" s="10">
        <f>((($J742/60)/60)/24)+DATE(1970,1,1)</f>
        <v>41270.954351851848</v>
      </c>
    </row>
    <row r="743" spans="1:20" ht="48" x14ac:dyDescent="0.2">
      <c r="A743">
        <v>1842</v>
      </c>
      <c r="B743" s="3" t="s">
        <v>1843</v>
      </c>
      <c r="C743" s="3" t="s">
        <v>5952</v>
      </c>
      <c r="D743" s="6">
        <v>2000</v>
      </c>
      <c r="E743" s="6">
        <v>2505</v>
      </c>
      <c r="F743" t="s">
        <v>8219</v>
      </c>
      <c r="G743" t="s">
        <v>8224</v>
      </c>
      <c r="H743" t="s">
        <v>8246</v>
      </c>
      <c r="I743">
        <v>1425275940</v>
      </c>
      <c r="J743">
        <v>1422371381</v>
      </c>
      <c r="K743" t="b">
        <v>0</v>
      </c>
      <c r="L743">
        <v>21</v>
      </c>
      <c r="M743" t="b">
        <v>1</v>
      </c>
      <c r="N743" t="s">
        <v>8275</v>
      </c>
      <c r="O743" s="5">
        <f>$E743/$D743</f>
        <v>1.2524999999999999</v>
      </c>
      <c r="P743" s="6">
        <f>ROUND(E743/L743,2)</f>
        <v>119.29</v>
      </c>
      <c r="Q743" t="str">
        <f>LEFT($N743,FIND("/",$N743)-1)</f>
        <v>music</v>
      </c>
      <c r="R743" t="str">
        <f>RIGHT($N743,LEN($N743)-FIND("/",$N743))</f>
        <v>rock</v>
      </c>
      <c r="S743" s="10">
        <f>((($I743/60)/60)/24)+DATE(1970,1,1)</f>
        <v>42065.249305555553</v>
      </c>
      <c r="T743" s="10">
        <f>((($J743/60)/60)/24)+DATE(1970,1,1)</f>
        <v>42031.631724537037</v>
      </c>
    </row>
    <row r="744" spans="1:20" ht="48" x14ac:dyDescent="0.2">
      <c r="A744">
        <v>333</v>
      </c>
      <c r="B744" s="3" t="s">
        <v>334</v>
      </c>
      <c r="C744" s="3" t="s">
        <v>4443</v>
      </c>
      <c r="D744" s="6">
        <v>40000</v>
      </c>
      <c r="E744" s="6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8268</v>
      </c>
      <c r="O744" s="5">
        <f>$E744/$D744</f>
        <v>1.252275</v>
      </c>
      <c r="P744" s="6">
        <f>ROUND(E744/L744,2)</f>
        <v>188.31</v>
      </c>
      <c r="Q744" t="str">
        <f>LEFT($N744,FIND("/",$N744)-1)</f>
        <v>film &amp; video</v>
      </c>
      <c r="R744" t="str">
        <f>RIGHT($N744,LEN($N744)-FIND("/",$N744))</f>
        <v>documentary</v>
      </c>
      <c r="S744" s="10">
        <f>((($I744/60)/60)/24)+DATE(1970,1,1)</f>
        <v>42467.59480324074</v>
      </c>
      <c r="T744" s="10">
        <f>((($J744/60)/60)/24)+DATE(1970,1,1)</f>
        <v>42437.636469907404</v>
      </c>
    </row>
    <row r="745" spans="1:20" ht="48" x14ac:dyDescent="0.2">
      <c r="A745">
        <v>398</v>
      </c>
      <c r="B745" s="3" t="s">
        <v>399</v>
      </c>
      <c r="C745" s="3" t="s">
        <v>4508</v>
      </c>
      <c r="D745" s="6">
        <v>7500</v>
      </c>
      <c r="E745" s="6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8268</v>
      </c>
      <c r="O745" s="5">
        <f>$E745/$D745</f>
        <v>1.2516</v>
      </c>
      <c r="P745" s="6">
        <f>ROUND(E745/L745,2)</f>
        <v>140.1</v>
      </c>
      <c r="Q745" t="str">
        <f>LEFT($N745,FIND("/",$N745)-1)</f>
        <v>film &amp; video</v>
      </c>
      <c r="R745" t="str">
        <f>RIGHT($N745,LEN($N745)-FIND("/",$N745))</f>
        <v>documentary</v>
      </c>
      <c r="S745" s="10">
        <f>((($I745/60)/60)/24)+DATE(1970,1,1)</f>
        <v>42123.793124999997</v>
      </c>
      <c r="T745" s="10">
        <f>((($J745/60)/60)/24)+DATE(1970,1,1)</f>
        <v>42078.793124999997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 s="6">
        <v>100000</v>
      </c>
      <c r="E746" s="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8294</v>
      </c>
      <c r="O746" s="5">
        <f>$E746/$D746</f>
        <v>1.2513700000000001</v>
      </c>
      <c r="P746" s="6">
        <f>ROUND(E746/L746,2)</f>
        <v>385.04</v>
      </c>
      <c r="Q746" t="str">
        <f>LEFT($N746,FIND("/",$N746)-1)</f>
        <v>technology</v>
      </c>
      <c r="R746" t="str">
        <f>RIGHT($N746,LEN($N746)-FIND("/",$N746))</f>
        <v>hardware</v>
      </c>
      <c r="S746" s="10">
        <f>((($I746/60)/60)/24)+DATE(1970,1,1)</f>
        <v>42532.569120370375</v>
      </c>
      <c r="T746" s="10">
        <f>((($J746/60)/60)/24)+DATE(1970,1,1)</f>
        <v>42502.569120370375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 s="6">
        <v>1500</v>
      </c>
      <c r="E747" s="6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8287</v>
      </c>
      <c r="O747" s="5">
        <f>$E747/$D747</f>
        <v>1.2513333333333334</v>
      </c>
      <c r="P747" s="6">
        <f>ROUND(E747/L747,2)</f>
        <v>23.17</v>
      </c>
      <c r="Q747" t="str">
        <f>LEFT($N747,FIND("/",$N747)-1)</f>
        <v>publishing</v>
      </c>
      <c r="R747" t="str">
        <f>RIGHT($N747,LEN($N747)-FIND("/",$N747))</f>
        <v>radio &amp; podcasts</v>
      </c>
      <c r="S747" s="10">
        <f>((($I747/60)/60)/24)+DATE(1970,1,1)</f>
        <v>41271.827118055553</v>
      </c>
      <c r="T747" s="10">
        <f>((($J747/60)/60)/24)+DATE(1970,1,1)</f>
        <v>41250.827118055553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 s="6">
        <v>800</v>
      </c>
      <c r="E748" s="6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8275</v>
      </c>
      <c r="O748" s="5">
        <f>$E748/$D748</f>
        <v>1.25125</v>
      </c>
      <c r="P748" s="6">
        <f>ROUND(E748/L748,2)</f>
        <v>37.07</v>
      </c>
      <c r="Q748" t="str">
        <f>LEFT($N748,FIND("/",$N748)-1)</f>
        <v>music</v>
      </c>
      <c r="R748" t="str">
        <f>RIGHT($N748,LEN($N748)-FIND("/",$N748))</f>
        <v>rock</v>
      </c>
      <c r="S748" s="10">
        <f>((($I748/60)/60)/24)+DATE(1970,1,1)</f>
        <v>41430.00037037037</v>
      </c>
      <c r="T748" s="10">
        <f>((($J748/60)/60)/24)+DATE(1970,1,1)</f>
        <v>41409.00037037037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 s="6">
        <v>800</v>
      </c>
      <c r="E749" s="6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8301</v>
      </c>
      <c r="O749" s="5">
        <f>$E749/$D749</f>
        <v>1.25125</v>
      </c>
      <c r="P749" s="6">
        <f>ROUND(E749/L749,2)</f>
        <v>91</v>
      </c>
      <c r="Q749" t="str">
        <f>LEFT($N749,FIND("/",$N749)-1)</f>
        <v>technology</v>
      </c>
      <c r="R749" t="str">
        <f>RIGHT($N749,LEN($N749)-FIND("/",$N749))</f>
        <v>makerspaces</v>
      </c>
      <c r="S749" s="10">
        <f>((($I749/60)/60)/24)+DATE(1970,1,1)</f>
        <v>42379.035833333335</v>
      </c>
      <c r="T749" s="10">
        <f>((($J749/60)/60)/24)+DATE(1970,1,1)</f>
        <v>42319.035833333335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 s="6">
        <v>25000</v>
      </c>
      <c r="E750" s="6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8294</v>
      </c>
      <c r="O750" s="5">
        <f>$E750/$D750</f>
        <v>1.2510239999999999</v>
      </c>
      <c r="P750" s="6">
        <f>ROUND(E750/L750,2)</f>
        <v>73.42</v>
      </c>
      <c r="Q750" t="str">
        <f>LEFT($N750,FIND("/",$N750)-1)</f>
        <v>technology</v>
      </c>
      <c r="R750" t="str">
        <f>RIGHT($N750,LEN($N750)-FIND("/",$N750))</f>
        <v>hardware</v>
      </c>
      <c r="S750" s="10">
        <f>((($I750/60)/60)/24)+DATE(1970,1,1)</f>
        <v>40992.166666666664</v>
      </c>
      <c r="T750" s="10">
        <f>((($J750/60)/60)/24)+DATE(1970,1,1)</f>
        <v>40961.057349537034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 s="6">
        <v>1500</v>
      </c>
      <c r="E751" s="6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8270</v>
      </c>
      <c r="O751" s="5">
        <f>$E751/$D751</f>
        <v>1.2506666666666666</v>
      </c>
      <c r="P751" s="6">
        <f>ROUND(E751/L751,2)</f>
        <v>36.08</v>
      </c>
      <c r="Q751" t="str">
        <f>LEFT($N751,FIND("/",$N751)-1)</f>
        <v>theater</v>
      </c>
      <c r="R751" t="str">
        <f>RIGHT($N751,LEN($N751)-FIND("/",$N751))</f>
        <v>plays</v>
      </c>
      <c r="S751" s="10">
        <f>((($I751/60)/60)/24)+DATE(1970,1,1)</f>
        <v>42739.134780092587</v>
      </c>
      <c r="T751" s="10">
        <f>((($J751/60)/60)/24)+DATE(1970,1,1)</f>
        <v>42709.134780092587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 s="6">
        <v>35000</v>
      </c>
      <c r="E752" s="6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8268</v>
      </c>
      <c r="O752" s="5">
        <f>$E752/$D752</f>
        <v>1.2502285714285715</v>
      </c>
      <c r="P752" s="6">
        <f>ROUND(E752/L752,2)</f>
        <v>146.35</v>
      </c>
      <c r="Q752" t="str">
        <f>LEFT($N752,FIND("/",$N752)-1)</f>
        <v>film &amp; video</v>
      </c>
      <c r="R752" t="str">
        <f>RIGHT($N752,LEN($N752)-FIND("/",$N752))</f>
        <v>documentary</v>
      </c>
      <c r="S752" s="10">
        <f>((($I752/60)/60)/24)+DATE(1970,1,1)</f>
        <v>42802.875</v>
      </c>
      <c r="T752" s="10">
        <f>((($J752/60)/60)/24)+DATE(1970,1,1)</f>
        <v>42772.669062500005</v>
      </c>
    </row>
    <row r="753" spans="1:20" ht="48" x14ac:dyDescent="0.2">
      <c r="A753">
        <v>2926</v>
      </c>
      <c r="B753" s="3" t="s">
        <v>2926</v>
      </c>
      <c r="C753" s="3" t="s">
        <v>7036</v>
      </c>
      <c r="D753" s="6">
        <v>3000</v>
      </c>
      <c r="E753" s="6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8304</v>
      </c>
      <c r="O753" s="5">
        <f>$E753/$D753</f>
        <v>1.25</v>
      </c>
      <c r="P753" s="6">
        <f>ROUND(E753/L753,2)</f>
        <v>75</v>
      </c>
      <c r="Q753" t="str">
        <f>LEFT($N753,FIND("/",$N753)-1)</f>
        <v>theater</v>
      </c>
      <c r="R753" t="str">
        <f>RIGHT($N753,LEN($N753)-FIND("/",$N753))</f>
        <v>musical</v>
      </c>
      <c r="S753" s="10">
        <f>((($I753/60)/60)/24)+DATE(1970,1,1)</f>
        <v>42058.765960648147</v>
      </c>
      <c r="T753" s="10">
        <f>((($J753/60)/60)/24)+DATE(1970,1,1)</f>
        <v>42044.765960648147</v>
      </c>
    </row>
    <row r="754" spans="1:20" ht="48" x14ac:dyDescent="0.2">
      <c r="A754">
        <v>3227</v>
      </c>
      <c r="B754" s="3" t="s">
        <v>3227</v>
      </c>
      <c r="C754" s="3" t="s">
        <v>7337</v>
      </c>
      <c r="D754" s="6">
        <v>1200</v>
      </c>
      <c r="E754" s="6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8270</v>
      </c>
      <c r="O754" s="5">
        <f>$E754/$D754</f>
        <v>1.25</v>
      </c>
      <c r="P754" s="6">
        <f>ROUND(E754/L754,2)</f>
        <v>50</v>
      </c>
      <c r="Q754" t="str">
        <f>LEFT($N754,FIND("/",$N754)-1)</f>
        <v>theater</v>
      </c>
      <c r="R754" t="str">
        <f>RIGHT($N754,LEN($N754)-FIND("/",$N754))</f>
        <v>plays</v>
      </c>
      <c r="S754" s="10">
        <f>((($I754/60)/60)/24)+DATE(1970,1,1)</f>
        <v>42752.882361111115</v>
      </c>
      <c r="T754" s="10">
        <f>((($J754/60)/60)/24)+DATE(1970,1,1)</f>
        <v>42722.882361111115</v>
      </c>
    </row>
    <row r="755" spans="1:20" ht="32" x14ac:dyDescent="0.2">
      <c r="A755">
        <v>2492</v>
      </c>
      <c r="B755" s="3" t="s">
        <v>2492</v>
      </c>
      <c r="C755" s="3" t="s">
        <v>6602</v>
      </c>
      <c r="D755" s="6">
        <v>600</v>
      </c>
      <c r="E755" s="6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8278</v>
      </c>
      <c r="O755" s="5">
        <f>$E755/$D755</f>
        <v>1.25</v>
      </c>
      <c r="P755" s="6">
        <f>ROUND(E755/L755,2)</f>
        <v>27.78</v>
      </c>
      <c r="Q755" t="str">
        <f>LEFT($N755,FIND("/",$N755)-1)</f>
        <v>music</v>
      </c>
      <c r="R755" t="str">
        <f>RIGHT($N755,LEN($N755)-FIND("/",$N755))</f>
        <v>indie rock</v>
      </c>
      <c r="S755" s="10">
        <f>((($I755/60)/60)/24)+DATE(1970,1,1)</f>
        <v>41076.415972222225</v>
      </c>
      <c r="T755" s="10">
        <f>((($J755/60)/60)/24)+DATE(1970,1,1)</f>
        <v>41024.985972222225</v>
      </c>
    </row>
    <row r="756" spans="1:20" ht="48" x14ac:dyDescent="0.2">
      <c r="A756">
        <v>1345</v>
      </c>
      <c r="B756" s="3" t="s">
        <v>1346</v>
      </c>
      <c r="C756" s="3" t="s">
        <v>5455</v>
      </c>
      <c r="D756" s="6">
        <v>300</v>
      </c>
      <c r="E756" s="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8273</v>
      </c>
      <c r="O756" s="5">
        <f>$E756/$D756</f>
        <v>1.25</v>
      </c>
      <c r="P756" s="6">
        <f>ROUND(E756/L756,2)</f>
        <v>53.57</v>
      </c>
      <c r="Q756" t="str">
        <f>LEFT($N756,FIND("/",$N756)-1)</f>
        <v>publishing</v>
      </c>
      <c r="R756" t="str">
        <f>RIGHT($N756,LEN($N756)-FIND("/",$N756))</f>
        <v>nonfiction</v>
      </c>
      <c r="S756" s="10">
        <f>((($I756/60)/60)/24)+DATE(1970,1,1)</f>
        <v>41834.814340277779</v>
      </c>
      <c r="T756" s="10">
        <f>((($J756/60)/60)/24)+DATE(1970,1,1)</f>
        <v>41799.814340277779</v>
      </c>
    </row>
    <row r="757" spans="1:20" ht="48" x14ac:dyDescent="0.2">
      <c r="A757">
        <v>1523</v>
      </c>
      <c r="B757" s="3" t="s">
        <v>1524</v>
      </c>
      <c r="C757" s="3" t="s">
        <v>5633</v>
      </c>
      <c r="D757" s="6">
        <v>18500</v>
      </c>
      <c r="E757" s="6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8284</v>
      </c>
      <c r="O757" s="5">
        <f>$E757/$D757</f>
        <v>1.2484324324324325</v>
      </c>
      <c r="P757" s="6">
        <f>ROUND(E757/L757,2)</f>
        <v>95.83</v>
      </c>
      <c r="Q757" t="str">
        <f>LEFT($N757,FIND("/",$N757)-1)</f>
        <v>photography</v>
      </c>
      <c r="R757" t="str">
        <f>RIGHT($N757,LEN($N757)-FIND("/",$N757))</f>
        <v>photobooks</v>
      </c>
      <c r="S757" s="10">
        <f>((($I757/60)/60)/24)+DATE(1970,1,1)</f>
        <v>41996</v>
      </c>
      <c r="T757" s="10">
        <f>((($J757/60)/60)/24)+DATE(1970,1,1)</f>
        <v>41964.751342592594</v>
      </c>
    </row>
    <row r="758" spans="1:20" ht="32" x14ac:dyDescent="0.2">
      <c r="A758">
        <v>3222</v>
      </c>
      <c r="B758" s="3" t="s">
        <v>3222</v>
      </c>
      <c r="C758" s="3" t="s">
        <v>7332</v>
      </c>
      <c r="D758" s="6">
        <v>2500</v>
      </c>
      <c r="E758" s="6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8270</v>
      </c>
      <c r="O758" s="5">
        <f>$E758/$D758</f>
        <v>1.248</v>
      </c>
      <c r="P758" s="6">
        <f>ROUND(E758/L758,2)</f>
        <v>37.14</v>
      </c>
      <c r="Q758" t="str">
        <f>LEFT($N758,FIND("/",$N758)-1)</f>
        <v>theater</v>
      </c>
      <c r="R758" t="str">
        <f>RIGHT($N758,LEN($N758)-FIND("/",$N758))</f>
        <v>plays</v>
      </c>
      <c r="S758" s="10">
        <f>((($I758/60)/60)/24)+DATE(1970,1,1)</f>
        <v>42301.895138888889</v>
      </c>
      <c r="T758" s="10">
        <f>((($J758/60)/60)/24)+DATE(1970,1,1)</f>
        <v>42270.582141203704</v>
      </c>
    </row>
    <row r="759" spans="1:20" ht="48" x14ac:dyDescent="0.2">
      <c r="A759">
        <v>3616</v>
      </c>
      <c r="B759" s="3" t="s">
        <v>3614</v>
      </c>
      <c r="C759" s="3" t="s">
        <v>7726</v>
      </c>
      <c r="D759" s="6">
        <v>2500</v>
      </c>
      <c r="E759" s="6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5">
        <f>$E759/$D759</f>
        <v>1.248</v>
      </c>
      <c r="P759" s="6">
        <f>ROUND(E759/L759,2)</f>
        <v>69.33</v>
      </c>
      <c r="Q759" t="str">
        <f>LEFT($N759,FIND("/",$N759)-1)</f>
        <v>theater</v>
      </c>
      <c r="R759" t="str">
        <f>RIGHT($N759,LEN($N759)-FIND("/",$N759))</f>
        <v>plays</v>
      </c>
      <c r="S759" s="10">
        <f>((($I759/60)/60)/24)+DATE(1970,1,1)</f>
        <v>42082.908148148148</v>
      </c>
      <c r="T759" s="10">
        <f>((($J759/60)/60)/24)+DATE(1970,1,1)</f>
        <v>42052.949814814812</v>
      </c>
    </row>
    <row r="760" spans="1:20" ht="32" x14ac:dyDescent="0.2">
      <c r="A760">
        <v>1643</v>
      </c>
      <c r="B760" s="3" t="s">
        <v>1644</v>
      </c>
      <c r="C760" s="3" t="s">
        <v>5753</v>
      </c>
      <c r="D760" s="6">
        <v>5000</v>
      </c>
      <c r="E760" s="6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8291</v>
      </c>
      <c r="O760" s="5">
        <f>$E760/$D760</f>
        <v>1.2470000000000001</v>
      </c>
      <c r="P760" s="6">
        <f>ROUND(E760/L760,2)</f>
        <v>168.51</v>
      </c>
      <c r="Q760" t="str">
        <f>LEFT($N760,FIND("/",$N760)-1)</f>
        <v>music</v>
      </c>
      <c r="R760" t="str">
        <f>RIGHT($N760,LEN($N760)-FIND("/",$N760))</f>
        <v>pop</v>
      </c>
      <c r="S760" s="10">
        <f>((($I760/60)/60)/24)+DATE(1970,1,1)</f>
        <v>41176.824212962965</v>
      </c>
      <c r="T760" s="10">
        <f>((($J760/60)/60)/24)+DATE(1970,1,1)</f>
        <v>41146.824212962965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 s="6">
        <v>3000</v>
      </c>
      <c r="E761" s="6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8270</v>
      </c>
      <c r="O761" s="5">
        <f>$E761/$D761</f>
        <v>1.244</v>
      </c>
      <c r="P761" s="6">
        <f>ROUND(E761/L761,2)</f>
        <v>47.85</v>
      </c>
      <c r="Q761" t="str">
        <f>LEFT($N761,FIND("/",$N761)-1)</f>
        <v>theater</v>
      </c>
      <c r="R761" t="str">
        <f>RIGHT($N761,LEN($N761)-FIND("/",$N761))</f>
        <v>plays</v>
      </c>
      <c r="S761" s="10">
        <f>((($I761/60)/60)/24)+DATE(1970,1,1)</f>
        <v>42624.846828703703</v>
      </c>
      <c r="T761" s="10">
        <f>((($J761/60)/60)/24)+DATE(1970,1,1)</f>
        <v>42584.846828703703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 s="6">
        <v>978</v>
      </c>
      <c r="E762" s="6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8270</v>
      </c>
      <c r="O762" s="5">
        <f>$E762/$D762</f>
        <v>1.2433537832310839</v>
      </c>
      <c r="P762" s="6">
        <f>ROUND(E762/L762,2)</f>
        <v>45.04</v>
      </c>
      <c r="Q762" t="str">
        <f>LEFT($N762,FIND("/",$N762)-1)</f>
        <v>theater</v>
      </c>
      <c r="R762" t="str">
        <f>RIGHT($N762,LEN($N762)-FIND("/",$N762))</f>
        <v>plays</v>
      </c>
      <c r="S762" s="10">
        <f>((($I762/60)/60)/24)+DATE(1970,1,1)</f>
        <v>42038.185416666667</v>
      </c>
      <c r="T762" s="10">
        <f>((($J762/60)/60)/24)+DATE(1970,1,1)</f>
        <v>42011.202581018515</v>
      </c>
    </row>
    <row r="763" spans="1:20" ht="48" x14ac:dyDescent="0.2">
      <c r="A763">
        <v>3168</v>
      </c>
      <c r="B763" s="3" t="s">
        <v>3168</v>
      </c>
      <c r="C763" s="3" t="s">
        <v>7278</v>
      </c>
      <c r="D763" s="6">
        <v>2500</v>
      </c>
      <c r="E763" s="6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8270</v>
      </c>
      <c r="O763" s="5">
        <f>$E763/$D763</f>
        <v>1.242</v>
      </c>
      <c r="P763" s="6">
        <f>ROUND(E763/L763,2)</f>
        <v>50.9</v>
      </c>
      <c r="Q763" t="str">
        <f>LEFT($N763,FIND("/",$N763)-1)</f>
        <v>theater</v>
      </c>
      <c r="R763" t="str">
        <f>RIGHT($N763,LEN($N763)-FIND("/",$N763))</f>
        <v>plays</v>
      </c>
      <c r="S763" s="10">
        <f>((($I763/60)/60)/24)+DATE(1970,1,1)</f>
        <v>41803.916666666664</v>
      </c>
      <c r="T763" s="10">
        <f>((($J763/60)/60)/24)+DATE(1970,1,1)</f>
        <v>41772.105937500004</v>
      </c>
    </row>
    <row r="764" spans="1:20" ht="48" x14ac:dyDescent="0.2">
      <c r="A764">
        <v>362</v>
      </c>
      <c r="B764" s="3" t="s">
        <v>363</v>
      </c>
      <c r="C764" s="3" t="s">
        <v>4472</v>
      </c>
      <c r="D764" s="6">
        <v>9665</v>
      </c>
      <c r="E764" s="6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8268</v>
      </c>
      <c r="O764" s="5">
        <f>$E764/$D764</f>
        <v>1.2415933781686497</v>
      </c>
      <c r="P764" s="6">
        <f>ROUND(E764/L764,2)</f>
        <v>139.53</v>
      </c>
      <c r="Q764" t="str">
        <f>LEFT($N764,FIND("/",$N764)-1)</f>
        <v>film &amp; video</v>
      </c>
      <c r="R764" t="str">
        <f>RIGHT($N764,LEN($N764)-FIND("/",$N764))</f>
        <v>documentary</v>
      </c>
      <c r="S764" s="10">
        <f>((($I764/60)/60)/24)+DATE(1970,1,1)</f>
        <v>41859</v>
      </c>
      <c r="T764" s="10">
        <f>((($J764/60)/60)/24)+DATE(1970,1,1)</f>
        <v>41837.210543981484</v>
      </c>
    </row>
    <row r="765" spans="1:20" ht="48" x14ac:dyDescent="0.2">
      <c r="A765">
        <v>1384</v>
      </c>
      <c r="B765" s="3" t="s">
        <v>1385</v>
      </c>
      <c r="C765" s="3" t="s">
        <v>5494</v>
      </c>
      <c r="D765" s="6">
        <v>3500</v>
      </c>
      <c r="E765" s="6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8275</v>
      </c>
      <c r="O765" s="5">
        <f>$E765/$D765</f>
        <v>1.2408571428571429</v>
      </c>
      <c r="P765" s="6">
        <f>ROUND(E765/L765,2)</f>
        <v>68.94</v>
      </c>
      <c r="Q765" t="str">
        <f>LEFT($N765,FIND("/",$N765)-1)</f>
        <v>music</v>
      </c>
      <c r="R765" t="str">
        <f>RIGHT($N765,LEN($N765)-FIND("/",$N765))</f>
        <v>rock</v>
      </c>
      <c r="S765" s="10">
        <f>((($I765/60)/60)/24)+DATE(1970,1,1)</f>
        <v>42190.735208333332</v>
      </c>
      <c r="T765" s="10">
        <f>((($J765/60)/60)/24)+DATE(1970,1,1)</f>
        <v>42160.735208333332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 s="6">
        <v>10000</v>
      </c>
      <c r="E766" s="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8275</v>
      </c>
      <c r="O766" s="5">
        <f>$E766/$D766</f>
        <v>1.2400610000000001</v>
      </c>
      <c r="P766" s="6">
        <f>ROUND(E766/L766,2)</f>
        <v>92.54</v>
      </c>
      <c r="Q766" t="str">
        <f>LEFT($N766,FIND("/",$N766)-1)</f>
        <v>music</v>
      </c>
      <c r="R766" t="str">
        <f>RIGHT($N766,LEN($N766)-FIND("/",$N766))</f>
        <v>rock</v>
      </c>
      <c r="S766" s="10">
        <f>((($I766/60)/60)/24)+DATE(1970,1,1)</f>
        <v>40594.994837962964</v>
      </c>
      <c r="T766" s="10">
        <f>((($J766/60)/60)/24)+DATE(1970,1,1)</f>
        <v>40564.994837962964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 s="6">
        <v>3500</v>
      </c>
      <c r="E767" s="6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8270</v>
      </c>
      <c r="O767" s="5">
        <f>$E767/$D767</f>
        <v>1.24</v>
      </c>
      <c r="P767" s="6">
        <f>ROUND(E767/L767,2)</f>
        <v>135.63</v>
      </c>
      <c r="Q767" t="str">
        <f>LEFT($N767,FIND("/",$N767)-1)</f>
        <v>theater</v>
      </c>
      <c r="R767" t="str">
        <f>RIGHT($N767,LEN($N767)-FIND("/",$N767))</f>
        <v>plays</v>
      </c>
      <c r="S767" s="10">
        <f>((($I767/60)/60)/24)+DATE(1970,1,1)</f>
        <v>42199.814340277779</v>
      </c>
      <c r="T767" s="10">
        <f>((($J767/60)/60)/24)+DATE(1970,1,1)</f>
        <v>42169.814340277779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 s="6">
        <v>500</v>
      </c>
      <c r="E768" s="6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8275</v>
      </c>
      <c r="O768" s="5">
        <f>$E768/$D768</f>
        <v>1.24</v>
      </c>
      <c r="P768" s="6">
        <f>ROUND(E768/L768,2)</f>
        <v>38.75</v>
      </c>
      <c r="Q768" t="str">
        <f>LEFT($N768,FIND("/",$N768)-1)</f>
        <v>music</v>
      </c>
      <c r="R768" t="str">
        <f>RIGHT($N768,LEN($N768)-FIND("/",$N768))</f>
        <v>rock</v>
      </c>
      <c r="S768" s="10">
        <f>((($I768/60)/60)/24)+DATE(1970,1,1)</f>
        <v>41102.739953703705</v>
      </c>
      <c r="T768" s="10">
        <f>((($J768/60)/60)/24)+DATE(1970,1,1)</f>
        <v>41072.739953703705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 s="6">
        <v>100</v>
      </c>
      <c r="E769" s="6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5">
        <f>$E769/$D769</f>
        <v>1.24</v>
      </c>
      <c r="P769" s="6">
        <f>ROUND(E769/L769,2)</f>
        <v>8.86</v>
      </c>
      <c r="Q769" t="str">
        <f>LEFT($N769,FIND("/",$N769)-1)</f>
        <v>theater</v>
      </c>
      <c r="R769" t="str">
        <f>RIGHT($N769,LEN($N769)-FIND("/",$N769))</f>
        <v>plays</v>
      </c>
      <c r="S769" s="10">
        <f>((($I769/60)/60)/24)+DATE(1970,1,1)</f>
        <v>42094.957638888889</v>
      </c>
      <c r="T769" s="10">
        <f>((($J769/60)/60)/24)+DATE(1970,1,1)</f>
        <v>42067.011643518519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 s="6">
        <v>451</v>
      </c>
      <c r="E770" s="6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8278</v>
      </c>
      <c r="O770" s="5">
        <f>$E770/$D770</f>
        <v>1.2394678492239468</v>
      </c>
      <c r="P770" s="6">
        <f>ROUND(E770/L770,2)</f>
        <v>43</v>
      </c>
      <c r="Q770" t="str">
        <f>LEFT($N770,FIND("/",$N770)-1)</f>
        <v>music</v>
      </c>
      <c r="R770" t="str">
        <f>RIGHT($N770,LEN($N770)-FIND("/",$N770))</f>
        <v>indie rock</v>
      </c>
      <c r="S770" s="10">
        <f>((($I770/60)/60)/24)+DATE(1970,1,1)</f>
        <v>41011.710243055553</v>
      </c>
      <c r="T770" s="10">
        <f>((($J770/60)/60)/24)+DATE(1970,1,1)</f>
        <v>40981.710243055553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 s="6">
        <v>1800</v>
      </c>
      <c r="E771" s="6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8265</v>
      </c>
      <c r="O771" s="5">
        <f>$E771/$D771</f>
        <v>1.2394444444444443</v>
      </c>
      <c r="P771" s="6">
        <f>ROUND(E771/L771,2)</f>
        <v>69.72</v>
      </c>
      <c r="Q771" t="str">
        <f>LEFT($N771,FIND("/",$N771)-1)</f>
        <v>film &amp; video</v>
      </c>
      <c r="R771" t="str">
        <f>RIGHT($N771,LEN($N771)-FIND("/",$N771))</f>
        <v>shorts</v>
      </c>
      <c r="S771" s="10">
        <f>((($I771/60)/60)/24)+DATE(1970,1,1)</f>
        <v>41057.271493055552</v>
      </c>
      <c r="T771" s="10">
        <f>((($J771/60)/60)/24)+DATE(1970,1,1)</f>
        <v>40997.271493055552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 s="6">
        <v>30000</v>
      </c>
      <c r="E772" s="6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8294</v>
      </c>
      <c r="O772" s="5">
        <f>$E772/$D772</f>
        <v>1.236801</v>
      </c>
      <c r="P772" s="6">
        <f>ROUND(E772/L772,2)</f>
        <v>194.26</v>
      </c>
      <c r="Q772" t="str">
        <f>LEFT($N772,FIND("/",$N772)-1)</f>
        <v>technology</v>
      </c>
      <c r="R772" t="str">
        <f>RIGHT($N772,LEN($N772)-FIND("/",$N772))</f>
        <v>hardware</v>
      </c>
      <c r="S772" s="10">
        <f>((($I772/60)/60)/24)+DATE(1970,1,1)</f>
        <v>41563.165972222225</v>
      </c>
      <c r="T772" s="10">
        <f>((($J772/60)/60)/24)+DATE(1970,1,1)</f>
        <v>41535.812708333331</v>
      </c>
    </row>
    <row r="773" spans="1:20" ht="48" x14ac:dyDescent="0.2">
      <c r="A773">
        <v>3011</v>
      </c>
      <c r="B773" s="3" t="s">
        <v>3011</v>
      </c>
      <c r="C773" s="3" t="s">
        <v>7121</v>
      </c>
      <c r="D773" s="6">
        <v>300</v>
      </c>
      <c r="E773" s="6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5">
        <f>$E773/$D773</f>
        <v>1.2366666666666666</v>
      </c>
      <c r="P773" s="6">
        <f>ROUND(E773/L773,2)</f>
        <v>14.84</v>
      </c>
      <c r="Q773" t="str">
        <f>LEFT($N773,FIND("/",$N773)-1)</f>
        <v>theater</v>
      </c>
      <c r="R773" t="str">
        <f>RIGHT($N773,LEN($N773)-FIND("/",$N773))</f>
        <v>spaces</v>
      </c>
      <c r="S773" s="10">
        <f>((($I773/60)/60)/24)+DATE(1970,1,1)</f>
        <v>42361.957638888889</v>
      </c>
      <c r="T773" s="10">
        <f>((($J773/60)/60)/24)+DATE(1970,1,1)</f>
        <v>42334.468935185185</v>
      </c>
    </row>
    <row r="774" spans="1:20" ht="48" x14ac:dyDescent="0.2">
      <c r="A774">
        <v>1509</v>
      </c>
      <c r="B774" s="3" t="s">
        <v>1510</v>
      </c>
      <c r="C774" s="3" t="s">
        <v>5619</v>
      </c>
      <c r="D774" s="6">
        <v>17500</v>
      </c>
      <c r="E774" s="6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5">
        <f>$E774/$D774</f>
        <v>1.2364125714285714</v>
      </c>
      <c r="P774" s="6">
        <f>ROUND(E774/L774,2)</f>
        <v>110.39</v>
      </c>
      <c r="Q774" t="str">
        <f>LEFT($N774,FIND("/",$N774)-1)</f>
        <v>photography</v>
      </c>
      <c r="R774" t="str">
        <f>RIGHT($N774,LEN($N774)-FIND("/",$N774))</f>
        <v>photobooks</v>
      </c>
      <c r="S774" s="10">
        <f>((($I774/60)/60)/24)+DATE(1970,1,1)</f>
        <v>42780.957638888889</v>
      </c>
      <c r="T774" s="10">
        <f>((($J774/60)/60)/24)+DATE(1970,1,1)</f>
        <v>42751.533391203702</v>
      </c>
    </row>
    <row r="775" spans="1:20" ht="48" x14ac:dyDescent="0.2">
      <c r="A775">
        <v>1934</v>
      </c>
      <c r="B775" s="3" t="s">
        <v>1935</v>
      </c>
      <c r="C775" s="3" t="s">
        <v>6044</v>
      </c>
      <c r="D775" s="6">
        <v>5000</v>
      </c>
      <c r="E775" s="6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8278</v>
      </c>
      <c r="O775" s="5">
        <f>$E775/$D775</f>
        <v>1.2362</v>
      </c>
      <c r="P775" s="6">
        <f>ROUND(E775/L775,2)</f>
        <v>80.27</v>
      </c>
      <c r="Q775" t="str">
        <f>LEFT($N775,FIND("/",$N775)-1)</f>
        <v>music</v>
      </c>
      <c r="R775" t="str">
        <f>RIGHT($N775,LEN($N775)-FIND("/",$N775))</f>
        <v>indie rock</v>
      </c>
      <c r="S775" s="10">
        <f>((($I775/60)/60)/24)+DATE(1970,1,1)</f>
        <v>40902.208333333336</v>
      </c>
      <c r="T775" s="10">
        <f>((($J775/60)/60)/24)+DATE(1970,1,1)</f>
        <v>40865.867141203707</v>
      </c>
    </row>
    <row r="776" spans="1:20" ht="48" x14ac:dyDescent="0.2">
      <c r="A776">
        <v>1282</v>
      </c>
      <c r="B776" s="3" t="s">
        <v>1283</v>
      </c>
      <c r="C776" s="3" t="s">
        <v>5392</v>
      </c>
      <c r="D776" s="6">
        <v>15000</v>
      </c>
      <c r="E776" s="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8275</v>
      </c>
      <c r="O776" s="5">
        <f>$E776/$D776</f>
        <v>1.2361333333333333</v>
      </c>
      <c r="P776" s="6">
        <f>ROUND(E776/L776,2)</f>
        <v>67.67</v>
      </c>
      <c r="Q776" t="str">
        <f>LEFT($N776,FIND("/",$N776)-1)</f>
        <v>music</v>
      </c>
      <c r="R776" t="str">
        <f>RIGHT($N776,LEN($N776)-FIND("/",$N776))</f>
        <v>rock</v>
      </c>
      <c r="S776" s="10">
        <f>((($I776/60)/60)/24)+DATE(1970,1,1)</f>
        <v>41617.207638888889</v>
      </c>
      <c r="T776" s="10">
        <f>((($J776/60)/60)/24)+DATE(1970,1,1)</f>
        <v>41586.475173611114</v>
      </c>
    </row>
    <row r="777" spans="1:20" ht="48" x14ac:dyDescent="0.2">
      <c r="A777">
        <v>3409</v>
      </c>
      <c r="B777" s="3" t="s">
        <v>3408</v>
      </c>
      <c r="C777" s="3" t="s">
        <v>7519</v>
      </c>
      <c r="D777" s="6">
        <v>500</v>
      </c>
      <c r="E777" s="6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5">
        <f>$E777/$D777</f>
        <v>1.236</v>
      </c>
      <c r="P777" s="6">
        <f>ROUND(E777/L777,2)</f>
        <v>29.43</v>
      </c>
      <c r="Q777" t="str">
        <f>LEFT($N777,FIND("/",$N777)-1)</f>
        <v>theater</v>
      </c>
      <c r="R777" t="str">
        <f>RIGHT($N777,LEN($N777)-FIND("/",$N777))</f>
        <v>plays</v>
      </c>
      <c r="S777" s="10">
        <f>((($I777/60)/60)/24)+DATE(1970,1,1)</f>
        <v>42582.873611111107</v>
      </c>
      <c r="T777" s="10">
        <f>((($J777/60)/60)/24)+DATE(1970,1,1)</f>
        <v>42544.814328703709</v>
      </c>
    </row>
    <row r="778" spans="1:20" ht="48" x14ac:dyDescent="0.2">
      <c r="A778">
        <v>2085</v>
      </c>
      <c r="B778" s="3" t="s">
        <v>2086</v>
      </c>
      <c r="C778" s="3" t="s">
        <v>6195</v>
      </c>
      <c r="D778" s="6">
        <v>6000</v>
      </c>
      <c r="E778" s="6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8278</v>
      </c>
      <c r="O778" s="5">
        <f>$E778/$D778</f>
        <v>1.2353333333333334</v>
      </c>
      <c r="P778" s="6">
        <f>ROUND(E778/L778,2)</f>
        <v>89.3</v>
      </c>
      <c r="Q778" t="str">
        <f>LEFT($N778,FIND("/",$N778)-1)</f>
        <v>music</v>
      </c>
      <c r="R778" t="str">
        <f>RIGHT($N778,LEN($N778)-FIND("/",$N778))</f>
        <v>indie rock</v>
      </c>
      <c r="S778" s="10">
        <f>((($I778/60)/60)/24)+DATE(1970,1,1)</f>
        <v>41105.835497685184</v>
      </c>
      <c r="T778" s="10">
        <f>((($J778/60)/60)/24)+DATE(1970,1,1)</f>
        <v>41075.835497685184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 s="6">
        <v>10000</v>
      </c>
      <c r="E779" s="6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8294</v>
      </c>
      <c r="O779" s="5">
        <f>$E779/$D779</f>
        <v>1.2353000000000001</v>
      </c>
      <c r="P779" s="6">
        <f>ROUND(E779/L779,2)</f>
        <v>88.24</v>
      </c>
      <c r="Q779" t="str">
        <f>LEFT($N779,FIND("/",$N779)-1)</f>
        <v>technology</v>
      </c>
      <c r="R779" t="str">
        <f>RIGHT($N779,LEN($N779)-FIND("/",$N779))</f>
        <v>hardware</v>
      </c>
      <c r="S779" s="10">
        <f>((($I779/60)/60)/24)+DATE(1970,1,1)</f>
        <v>42391.708032407405</v>
      </c>
      <c r="T779" s="10">
        <f>((($J779/60)/60)/24)+DATE(1970,1,1)</f>
        <v>42331.708032407405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 s="6">
        <v>10050</v>
      </c>
      <c r="E780" s="6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5">
        <f>$E780/$D780</f>
        <v>1.2348756218905472</v>
      </c>
      <c r="P780" s="6">
        <f>ROUND(E780/L780,2)</f>
        <v>94.74</v>
      </c>
      <c r="Q780" t="str">
        <f>LEFT($N780,FIND("/",$N780)-1)</f>
        <v>photography</v>
      </c>
      <c r="R780" t="str">
        <f>RIGHT($N780,LEN($N780)-FIND("/",$N780))</f>
        <v>photobooks</v>
      </c>
      <c r="S780" s="10">
        <f>((($I780/60)/60)/24)+DATE(1970,1,1)</f>
        <v>42795.791666666672</v>
      </c>
      <c r="T780" s="10">
        <f>((($J780/60)/60)/24)+DATE(1970,1,1)</f>
        <v>42758.975937499999</v>
      </c>
    </row>
    <row r="781" spans="1:20" ht="48" x14ac:dyDescent="0.2">
      <c r="A781">
        <v>3703</v>
      </c>
      <c r="B781" s="3" t="s">
        <v>3700</v>
      </c>
      <c r="C781" s="3" t="s">
        <v>7813</v>
      </c>
      <c r="D781" s="6">
        <v>1050</v>
      </c>
      <c r="E781" s="6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8270</v>
      </c>
      <c r="O781" s="5">
        <f>$E781/$D781</f>
        <v>1.2342857142857142</v>
      </c>
      <c r="P781" s="6">
        <f>ROUND(E781/L781,2)</f>
        <v>43.2</v>
      </c>
      <c r="Q781" t="str">
        <f>LEFT($N781,FIND("/",$N781)-1)</f>
        <v>theater</v>
      </c>
      <c r="R781" t="str">
        <f>RIGHT($N781,LEN($N781)-FIND("/",$N781))</f>
        <v>plays</v>
      </c>
      <c r="S781" s="10">
        <f>((($I781/60)/60)/24)+DATE(1970,1,1)</f>
        <v>42595.290972222225</v>
      </c>
      <c r="T781" s="10">
        <f>((($J781/60)/60)/24)+DATE(1970,1,1)</f>
        <v>42556.504490740743</v>
      </c>
    </row>
    <row r="782" spans="1:20" ht="48" x14ac:dyDescent="0.2">
      <c r="A782">
        <v>29</v>
      </c>
      <c r="B782" s="3" t="s">
        <v>31</v>
      </c>
      <c r="C782" s="3" t="s">
        <v>4140</v>
      </c>
      <c r="D782" s="6">
        <v>3000</v>
      </c>
      <c r="E782" s="6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5">
        <f>$E782/$D782</f>
        <v>1.2333333333333334</v>
      </c>
      <c r="P782" s="6">
        <f>ROUND(E782/L782,2)</f>
        <v>31.62</v>
      </c>
      <c r="Q782" t="str">
        <f>LEFT($N782,FIND("/",$N782)-1)</f>
        <v>film &amp; video</v>
      </c>
      <c r="R782" t="str">
        <f>RIGHT($N782,LEN($N782)-FIND("/",$N782))</f>
        <v>television</v>
      </c>
      <c r="S782" s="10">
        <f>((($I782/60)/60)/24)+DATE(1970,1,1)</f>
        <v>41842.67324074074</v>
      </c>
      <c r="T782" s="10">
        <f>((($J782/60)/60)/24)+DATE(1970,1,1)</f>
        <v>41812.67324074074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 s="6">
        <v>14500</v>
      </c>
      <c r="E783" s="6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8268</v>
      </c>
      <c r="O783" s="5">
        <f>$E783/$D783</f>
        <v>1.2327586206896552</v>
      </c>
      <c r="P783" s="6">
        <f>ROUND(E783/L783,2)</f>
        <v>99.86</v>
      </c>
      <c r="Q783" t="str">
        <f>LEFT($N783,FIND("/",$N783)-1)</f>
        <v>film &amp; video</v>
      </c>
      <c r="R783" t="str">
        <f>RIGHT($N783,LEN($N783)-FIND("/",$N783))</f>
        <v>documentary</v>
      </c>
      <c r="S783" s="10">
        <f>((($I783/60)/60)/24)+DATE(1970,1,1)</f>
        <v>42144.944328703699</v>
      </c>
      <c r="T783" s="10">
        <f>((($J783/60)/60)/24)+DATE(1970,1,1)</f>
        <v>42114.944328703699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 s="6">
        <v>2300</v>
      </c>
      <c r="E784" s="6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8275</v>
      </c>
      <c r="O784" s="5">
        <f>$E784/$D784</f>
        <v>1.232608695652174</v>
      </c>
      <c r="P784" s="6">
        <f>ROUND(E784/L784,2)</f>
        <v>74.61</v>
      </c>
      <c r="Q784" t="str">
        <f>LEFT($N784,FIND("/",$N784)-1)</f>
        <v>music</v>
      </c>
      <c r="R784" t="str">
        <f>RIGHT($N784,LEN($N784)-FIND("/",$N784))</f>
        <v>rock</v>
      </c>
      <c r="S784" s="10">
        <f>((($I784/60)/60)/24)+DATE(1970,1,1)</f>
        <v>40692.041666666664</v>
      </c>
      <c r="T784" s="10">
        <f>((($J784/60)/60)/24)+DATE(1970,1,1)</f>
        <v>40665.949976851851</v>
      </c>
    </row>
    <row r="785" spans="1:20" ht="48" x14ac:dyDescent="0.2">
      <c r="A785">
        <v>532</v>
      </c>
      <c r="B785" s="3" t="s">
        <v>533</v>
      </c>
      <c r="C785" s="3" t="s">
        <v>4642</v>
      </c>
      <c r="D785" s="6">
        <v>10000</v>
      </c>
      <c r="E785" s="6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8270</v>
      </c>
      <c r="O785" s="5">
        <f>$E785/$D785</f>
        <v>1.2324999999999999</v>
      </c>
      <c r="P785" s="6">
        <f>ROUND(E785/L785,2)</f>
        <v>71.239999999999995</v>
      </c>
      <c r="Q785" t="str">
        <f>LEFT($N785,FIND("/",$N785)-1)</f>
        <v>theater</v>
      </c>
      <c r="R785" t="str">
        <f>RIGHT($N785,LEN($N785)-FIND("/",$N785))</f>
        <v>plays</v>
      </c>
      <c r="S785" s="10">
        <f>((($I785/60)/60)/24)+DATE(1970,1,1)</f>
        <v>42503.007037037038</v>
      </c>
      <c r="T785" s="10">
        <f>((($J785/60)/60)/24)+DATE(1970,1,1)</f>
        <v>42473.007037037038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 s="6">
        <v>3500</v>
      </c>
      <c r="E786" s="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8301</v>
      </c>
      <c r="O786" s="5">
        <f>$E786/$D786</f>
        <v>1.2314285714285715</v>
      </c>
      <c r="P786" s="6">
        <f>ROUND(E786/L786,2)</f>
        <v>93.7</v>
      </c>
      <c r="Q786" t="str">
        <f>LEFT($N786,FIND("/",$N786)-1)</f>
        <v>technology</v>
      </c>
      <c r="R786" t="str">
        <f>RIGHT($N786,LEN($N786)-FIND("/",$N786))</f>
        <v>makerspaces</v>
      </c>
      <c r="S786" s="10">
        <f>((($I786/60)/60)/24)+DATE(1970,1,1)</f>
        <v>42128.895532407405</v>
      </c>
      <c r="T786" s="10">
        <f>((($J786/60)/60)/24)+DATE(1970,1,1)</f>
        <v>42083.895532407405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 s="6">
        <v>5400</v>
      </c>
      <c r="E787" s="6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8268</v>
      </c>
      <c r="O787" s="5">
        <f>$E787/$D787</f>
        <v>1.2307407407407407</v>
      </c>
      <c r="P787" s="6">
        <f>ROUND(E787/L787,2)</f>
        <v>114.59</v>
      </c>
      <c r="Q787" t="str">
        <f>LEFT($N787,FIND("/",$N787)-1)</f>
        <v>film &amp; video</v>
      </c>
      <c r="R787" t="str">
        <f>RIGHT($N787,LEN($N787)-FIND("/",$N787))</f>
        <v>documentary</v>
      </c>
      <c r="S787" s="10">
        <f>((($I787/60)/60)/24)+DATE(1970,1,1)</f>
        <v>42725.332638888889</v>
      </c>
      <c r="T787" s="10">
        <f>((($J787/60)/60)/24)+DATE(1970,1,1)</f>
        <v>42697.32136574074</v>
      </c>
    </row>
    <row r="788" spans="1:20" ht="48" x14ac:dyDescent="0.2">
      <c r="A788">
        <v>3540</v>
      </c>
      <c r="B788" s="3" t="s">
        <v>3539</v>
      </c>
      <c r="C788" s="3" t="s">
        <v>7650</v>
      </c>
      <c r="D788" s="6">
        <v>300</v>
      </c>
      <c r="E788" s="6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5">
        <f>$E788/$D788</f>
        <v>1.23</v>
      </c>
      <c r="P788" s="6">
        <f>ROUND(E788/L788,2)</f>
        <v>46.13</v>
      </c>
      <c r="Q788" t="str">
        <f>LEFT($N788,FIND("/",$N788)-1)</f>
        <v>theater</v>
      </c>
      <c r="R788" t="str">
        <f>RIGHT($N788,LEN($N788)-FIND("/",$N788))</f>
        <v>plays</v>
      </c>
      <c r="S788" s="10">
        <f>((($I788/60)/60)/24)+DATE(1970,1,1)</f>
        <v>42547.003368055557</v>
      </c>
      <c r="T788" s="10">
        <f>((($J788/60)/60)/24)+DATE(1970,1,1)</f>
        <v>42517.003368055557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 s="6">
        <v>44000</v>
      </c>
      <c r="E789" s="6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8264</v>
      </c>
      <c r="O789" s="5">
        <f>$E789/$D789</f>
        <v>1.2299154545454545</v>
      </c>
      <c r="P789" s="6">
        <f>ROUND(E789/L789,2)</f>
        <v>190.55</v>
      </c>
      <c r="Q789" t="str">
        <f>LEFT($N789,FIND("/",$N789)-1)</f>
        <v>film &amp; video</v>
      </c>
      <c r="R789" t="str">
        <f>RIGHT($N789,LEN($N789)-FIND("/",$N789))</f>
        <v>television</v>
      </c>
      <c r="S789" s="10">
        <f>((($I789/60)/60)/24)+DATE(1970,1,1)</f>
        <v>42357.834247685183</v>
      </c>
      <c r="T789" s="10">
        <f>((($J789/60)/60)/24)+DATE(1970,1,1)</f>
        <v>42327.834247685183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 s="6">
        <v>8000</v>
      </c>
      <c r="E790" s="6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5">
        <f>$E790/$D790</f>
        <v>1.2290000000000001</v>
      </c>
      <c r="P790" s="6">
        <f>ROUND(E790/L790,2)</f>
        <v>169.52</v>
      </c>
      <c r="Q790" t="str">
        <f>LEFT($N790,FIND("/",$N790)-1)</f>
        <v>technology</v>
      </c>
      <c r="R790" t="str">
        <f>RIGHT($N790,LEN($N790)-FIND("/",$N790))</f>
        <v>hardware</v>
      </c>
      <c r="S790" s="10">
        <f>((($I790/60)/60)/24)+DATE(1970,1,1)</f>
        <v>41752.666354166664</v>
      </c>
      <c r="T790" s="10">
        <f>((($J790/60)/60)/24)+DATE(1970,1,1)</f>
        <v>41722.666354166664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 s="6">
        <v>2000</v>
      </c>
      <c r="E791" s="6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8279</v>
      </c>
      <c r="O791" s="5">
        <f>$E791/$D791</f>
        <v>1.2283299999999999</v>
      </c>
      <c r="P791" s="6">
        <f>ROUND(E791/L791,2)</f>
        <v>32.32</v>
      </c>
      <c r="Q791" t="str">
        <f>LEFT($N791,FIND("/",$N791)-1)</f>
        <v>music</v>
      </c>
      <c r="R791" t="str">
        <f>RIGHT($N791,LEN($N791)-FIND("/",$N791))</f>
        <v>electronic music</v>
      </c>
      <c r="S791" s="10">
        <f>((($I791/60)/60)/24)+DATE(1970,1,1)</f>
        <v>41150</v>
      </c>
      <c r="T791" s="10">
        <f>((($J791/60)/60)/24)+DATE(1970,1,1)</f>
        <v>41127.812303240738</v>
      </c>
    </row>
    <row r="792" spans="1:20" ht="48" x14ac:dyDescent="0.2">
      <c r="A792">
        <v>2554</v>
      </c>
      <c r="B792" s="3" t="s">
        <v>2554</v>
      </c>
      <c r="C792" s="3" t="s">
        <v>6664</v>
      </c>
      <c r="D792" s="6">
        <v>3000</v>
      </c>
      <c r="E792" s="6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8299</v>
      </c>
      <c r="O792" s="5">
        <f>$E792/$D792</f>
        <v>1.228</v>
      </c>
      <c r="P792" s="6">
        <f>ROUND(E792/L792,2)</f>
        <v>54.99</v>
      </c>
      <c r="Q792" t="str">
        <f>LEFT($N792,FIND("/",$N792)-1)</f>
        <v>music</v>
      </c>
      <c r="R792" t="str">
        <f>RIGHT($N792,LEN($N792)-FIND("/",$N792))</f>
        <v>classical music</v>
      </c>
      <c r="S792" s="10">
        <f>((($I792/60)/60)/24)+DATE(1970,1,1)</f>
        <v>42156.165972222225</v>
      </c>
      <c r="T792" s="10">
        <f>((($J792/60)/60)/24)+DATE(1970,1,1)</f>
        <v>42125.078275462962</v>
      </c>
    </row>
    <row r="793" spans="1:20" ht="48" x14ac:dyDescent="0.2">
      <c r="A793">
        <v>1355</v>
      </c>
      <c r="B793" s="3" t="s">
        <v>1356</v>
      </c>
      <c r="C793" s="3" t="s">
        <v>5465</v>
      </c>
      <c r="D793" s="6">
        <v>2500</v>
      </c>
      <c r="E793" s="6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5">
        <f>$E793/$D793</f>
        <v>1.2267999999999999</v>
      </c>
      <c r="P793" s="6">
        <f>ROUND(E793/L793,2)</f>
        <v>25.35</v>
      </c>
      <c r="Q793" t="str">
        <f>LEFT($N793,FIND("/",$N793)-1)</f>
        <v>publishing</v>
      </c>
      <c r="R793" t="str">
        <f>RIGHT($N793,LEN($N793)-FIND("/",$N793))</f>
        <v>nonfiction</v>
      </c>
      <c r="S793" s="10">
        <f>((($I793/60)/60)/24)+DATE(1970,1,1)</f>
        <v>41243.416666666664</v>
      </c>
      <c r="T793" s="10">
        <f>((($J793/60)/60)/24)+DATE(1970,1,1)</f>
        <v>41213.254687499997</v>
      </c>
    </row>
    <row r="794" spans="1:20" ht="48" x14ac:dyDescent="0.2">
      <c r="A794">
        <v>1664</v>
      </c>
      <c r="B794" s="3" t="s">
        <v>1665</v>
      </c>
      <c r="C794" s="3" t="s">
        <v>5774</v>
      </c>
      <c r="D794" s="6">
        <v>2500</v>
      </c>
      <c r="E794" s="6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8291</v>
      </c>
      <c r="O794" s="5">
        <f>$E794/$D794</f>
        <v>1.2240879999999998</v>
      </c>
      <c r="P794" s="6">
        <f>ROUND(E794/L794,2)</f>
        <v>34.380000000000003</v>
      </c>
      <c r="Q794" t="str">
        <f>LEFT($N794,FIND("/",$N794)-1)</f>
        <v>music</v>
      </c>
      <c r="R794" t="str">
        <f>RIGHT($N794,LEN($N794)-FIND("/",$N794))</f>
        <v>pop</v>
      </c>
      <c r="S794" s="10">
        <f>((($I794/60)/60)/24)+DATE(1970,1,1)</f>
        <v>40984.165972222225</v>
      </c>
      <c r="T794" s="10">
        <f>((($J794/60)/60)/24)+DATE(1970,1,1)</f>
        <v>40939.761782407404</v>
      </c>
    </row>
    <row r="795" spans="1:20" ht="48" x14ac:dyDescent="0.2">
      <c r="A795">
        <v>737</v>
      </c>
      <c r="B795" s="3" t="s">
        <v>738</v>
      </c>
      <c r="C795" s="3" t="s">
        <v>4847</v>
      </c>
      <c r="D795" s="6">
        <v>5000</v>
      </c>
      <c r="E795" s="6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8273</v>
      </c>
      <c r="O795" s="5">
        <f>$E795/$D795</f>
        <v>1.224</v>
      </c>
      <c r="P795" s="6">
        <f>ROUND(E795/L795,2)</f>
        <v>56.67</v>
      </c>
      <c r="Q795" t="str">
        <f>LEFT($N795,FIND("/",$N795)-1)</f>
        <v>publishing</v>
      </c>
      <c r="R795" t="str">
        <f>RIGHT($N795,LEN($N795)-FIND("/",$N795))</f>
        <v>nonfiction</v>
      </c>
      <c r="S795" s="10">
        <f>((($I795/60)/60)/24)+DATE(1970,1,1)</f>
        <v>41684.833333333336</v>
      </c>
      <c r="T795" s="10">
        <f>((($J795/60)/60)/24)+DATE(1970,1,1)</f>
        <v>41667.275312500002</v>
      </c>
    </row>
    <row r="796" spans="1:20" ht="48" x14ac:dyDescent="0.2">
      <c r="A796">
        <v>3308</v>
      </c>
      <c r="B796" s="3" t="s">
        <v>3308</v>
      </c>
      <c r="C796" s="3" t="s">
        <v>7418</v>
      </c>
      <c r="D796" s="6">
        <v>3500</v>
      </c>
      <c r="E796" s="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8270</v>
      </c>
      <c r="O796" s="5">
        <f>$E796/$D796</f>
        <v>1.2228571428571429</v>
      </c>
      <c r="P796" s="6">
        <f>ROUND(E796/L796,2)</f>
        <v>75.09</v>
      </c>
      <c r="Q796" t="str">
        <f>LEFT($N796,FIND("/",$N796)-1)</f>
        <v>theater</v>
      </c>
      <c r="R796" t="str">
        <f>RIGHT($N796,LEN($N796)-FIND("/",$N796))</f>
        <v>plays</v>
      </c>
      <c r="S796" s="10">
        <f>((($I796/60)/60)/24)+DATE(1970,1,1)</f>
        <v>42473.876909722225</v>
      </c>
      <c r="T796" s="10">
        <f>((($J796/60)/60)/24)+DATE(1970,1,1)</f>
        <v>42452.876909722225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 s="6">
        <v>3500</v>
      </c>
      <c r="E797" s="6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8275</v>
      </c>
      <c r="O797" s="5">
        <f>$E797/$D797</f>
        <v>1.2214285714285715</v>
      </c>
      <c r="P797" s="6">
        <f>ROUND(E797/L797,2)</f>
        <v>85.5</v>
      </c>
      <c r="Q797" t="str">
        <f>LEFT($N797,FIND("/",$N797)-1)</f>
        <v>music</v>
      </c>
      <c r="R797" t="str">
        <f>RIGHT($N797,LEN($N797)-FIND("/",$N797))</f>
        <v>rock</v>
      </c>
      <c r="S797" s="10">
        <f>((($I797/60)/60)/24)+DATE(1970,1,1)</f>
        <v>41400.292303240742</v>
      </c>
      <c r="T797" s="10">
        <f>((($J797/60)/60)/24)+DATE(1970,1,1)</f>
        <v>41370.292303240742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 s="6">
        <v>750</v>
      </c>
      <c r="E798" s="6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8275</v>
      </c>
      <c r="O798" s="5">
        <f>$E798/$D798</f>
        <v>1.2213333333333334</v>
      </c>
      <c r="P798" s="6">
        <f>ROUND(E798/L798,2)</f>
        <v>53.88</v>
      </c>
      <c r="Q798" t="str">
        <f>LEFT($N798,FIND("/",$N798)-1)</f>
        <v>music</v>
      </c>
      <c r="R798" t="str">
        <f>RIGHT($N798,LEN($N798)-FIND("/",$N798))</f>
        <v>rock</v>
      </c>
      <c r="S798" s="10">
        <f>((($I798/60)/60)/24)+DATE(1970,1,1)</f>
        <v>42795.125</v>
      </c>
      <c r="T798" s="10">
        <f>((($J798/60)/60)/24)+DATE(1970,1,1)</f>
        <v>42752.144976851851</v>
      </c>
    </row>
    <row r="799" spans="1:20" ht="48" x14ac:dyDescent="0.2">
      <c r="A799">
        <v>721</v>
      </c>
      <c r="B799" s="3" t="s">
        <v>722</v>
      </c>
      <c r="C799" s="3" t="s">
        <v>4831</v>
      </c>
      <c r="D799" s="6">
        <v>8200</v>
      </c>
      <c r="E799" s="6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8273</v>
      </c>
      <c r="O799" s="5">
        <f>$E799/$D799</f>
        <v>1.2210975609756098</v>
      </c>
      <c r="P799" s="6">
        <f>ROUND(E799/L799,2)</f>
        <v>84.14</v>
      </c>
      <c r="Q799" t="str">
        <f>LEFT($N799,FIND("/",$N799)-1)</f>
        <v>publishing</v>
      </c>
      <c r="R799" t="str">
        <f>RIGHT($N799,LEN($N799)-FIND("/",$N799))</f>
        <v>nonfiction</v>
      </c>
      <c r="S799" s="10">
        <f>((($I799/60)/60)/24)+DATE(1970,1,1)</f>
        <v>41852.571840277778</v>
      </c>
      <c r="T799" s="10">
        <f>((($J799/60)/60)/24)+DATE(1970,1,1)</f>
        <v>41807.571840277778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 s="6">
        <v>2800</v>
      </c>
      <c r="E800" s="6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8275</v>
      </c>
      <c r="O800" s="5">
        <f>$E800/$D800</f>
        <v>1.2210714285714286</v>
      </c>
      <c r="P800" s="6">
        <f>ROUND(E800/L800,2)</f>
        <v>48.84</v>
      </c>
      <c r="Q800" t="str">
        <f>LEFT($N800,FIND("/",$N800)-1)</f>
        <v>music</v>
      </c>
      <c r="R800" t="str">
        <f>RIGHT($N800,LEN($N800)-FIND("/",$N800))</f>
        <v>rock</v>
      </c>
      <c r="S800" s="10">
        <f>((($I800/60)/60)/24)+DATE(1970,1,1)</f>
        <v>40985.80364583333</v>
      </c>
      <c r="T800" s="10">
        <f>((($J800/60)/60)/24)+DATE(1970,1,1)</f>
        <v>40945.845312500001</v>
      </c>
    </row>
    <row r="801" spans="1:20" ht="48" x14ac:dyDescent="0.2">
      <c r="A801">
        <v>3571</v>
      </c>
      <c r="B801" s="3" t="s">
        <v>3570</v>
      </c>
      <c r="C801" s="3" t="s">
        <v>7681</v>
      </c>
      <c r="D801" s="6">
        <v>1500</v>
      </c>
      <c r="E801" s="6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5">
        <f>$E801/$D801</f>
        <v>1.2206666666666666</v>
      </c>
      <c r="P801" s="6">
        <f>ROUND(E801/L801,2)</f>
        <v>73.239999999999995</v>
      </c>
      <c r="Q801" t="str">
        <f>LEFT($N801,FIND("/",$N801)-1)</f>
        <v>theater</v>
      </c>
      <c r="R801" t="str">
        <f>RIGHT($N801,LEN($N801)-FIND("/",$N801))</f>
        <v>plays</v>
      </c>
      <c r="S801" s="10">
        <f>((($I801/60)/60)/24)+DATE(1970,1,1)</f>
        <v>41942.858946759261</v>
      </c>
      <c r="T801" s="10">
        <f>((($J801/60)/60)/24)+DATE(1970,1,1)</f>
        <v>41912.858946759261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 s="6">
        <v>25000</v>
      </c>
      <c r="E802" s="6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8268</v>
      </c>
      <c r="O802" s="5">
        <f>$E802/$D802</f>
        <v>1.2202</v>
      </c>
      <c r="P802" s="6">
        <f>ROUND(E802/L802,2)</f>
        <v>709.42</v>
      </c>
      <c r="Q802" t="str">
        <f>LEFT($N802,FIND("/",$N802)-1)</f>
        <v>film &amp; video</v>
      </c>
      <c r="R802" t="str">
        <f>RIGHT($N802,LEN($N802)-FIND("/",$N802))</f>
        <v>documentary</v>
      </c>
      <c r="S802" s="10">
        <f>((($I802/60)/60)/24)+DATE(1970,1,1)</f>
        <v>42741.795138888891</v>
      </c>
      <c r="T802" s="10">
        <f>((($J802/60)/60)/24)+DATE(1970,1,1)</f>
        <v>42711.795138888891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 s="6">
        <v>1100</v>
      </c>
      <c r="E803" s="6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5">
        <f>$E803/$D803</f>
        <v>1.2200090909090908</v>
      </c>
      <c r="P803" s="6">
        <f>ROUND(E803/L803,2)</f>
        <v>28.55</v>
      </c>
      <c r="Q803" t="str">
        <f>LEFT($N803,FIND("/",$N803)-1)</f>
        <v>music</v>
      </c>
      <c r="R803" t="str">
        <f>RIGHT($N803,LEN($N803)-FIND("/",$N803))</f>
        <v>metal</v>
      </c>
      <c r="S803" s="10">
        <f>((($I803/60)/60)/24)+DATE(1970,1,1)</f>
        <v>41708.583333333336</v>
      </c>
      <c r="T803" s="10">
        <f>((($J803/60)/60)/24)+DATE(1970,1,1)</f>
        <v>41694.391840277778</v>
      </c>
    </row>
    <row r="804" spans="1:20" ht="48" x14ac:dyDescent="0.2">
      <c r="A804">
        <v>1294</v>
      </c>
      <c r="B804" s="3" t="s">
        <v>1295</v>
      </c>
      <c r="C804" s="3" t="s">
        <v>5404</v>
      </c>
      <c r="D804" s="6">
        <v>500</v>
      </c>
      <c r="E804" s="6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5">
        <f>$E804/$D804</f>
        <v>1.22</v>
      </c>
      <c r="P804" s="6">
        <f>ROUND(E804/L804,2)</f>
        <v>27.73</v>
      </c>
      <c r="Q804" t="str">
        <f>LEFT($N804,FIND("/",$N804)-1)</f>
        <v>theater</v>
      </c>
      <c r="R804" t="str">
        <f>RIGHT($N804,LEN($N804)-FIND("/",$N804))</f>
        <v>plays</v>
      </c>
      <c r="S804" s="10">
        <f>((($I804/60)/60)/24)+DATE(1970,1,1)</f>
        <v>42296.458333333328</v>
      </c>
      <c r="T804" s="10">
        <f>((($J804/60)/60)/24)+DATE(1970,1,1)</f>
        <v>42278.453668981485</v>
      </c>
    </row>
    <row r="805" spans="1:20" ht="48" x14ac:dyDescent="0.2">
      <c r="A805">
        <v>3404</v>
      </c>
      <c r="B805" s="3" t="s">
        <v>3403</v>
      </c>
      <c r="C805" s="3" t="s">
        <v>7514</v>
      </c>
      <c r="D805" s="6">
        <v>500</v>
      </c>
      <c r="E805" s="6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8270</v>
      </c>
      <c r="O805" s="5">
        <f>$E805/$D805</f>
        <v>1.22</v>
      </c>
      <c r="P805" s="6">
        <f>ROUND(E805/L805,2)</f>
        <v>203.33</v>
      </c>
      <c r="Q805" t="str">
        <f>LEFT($N805,FIND("/",$N805)-1)</f>
        <v>theater</v>
      </c>
      <c r="R805" t="str">
        <f>RIGHT($N805,LEN($N805)-FIND("/",$N805))</f>
        <v>plays</v>
      </c>
      <c r="S805" s="10">
        <f>((($I805/60)/60)/24)+DATE(1970,1,1)</f>
        <v>42172.503495370373</v>
      </c>
      <c r="T805" s="10">
        <f>((($J805/60)/60)/24)+DATE(1970,1,1)</f>
        <v>42152.503495370373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 s="6">
        <v>2500</v>
      </c>
      <c r="E806" s="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8275</v>
      </c>
      <c r="O806" s="5">
        <f>$E806/$D806</f>
        <v>1.218</v>
      </c>
      <c r="P806" s="6">
        <f>ROUND(E806/L806,2)</f>
        <v>49.11</v>
      </c>
      <c r="Q806" t="str">
        <f>LEFT($N806,FIND("/",$N806)-1)</f>
        <v>music</v>
      </c>
      <c r="R806" t="str">
        <f>RIGHT($N806,LEN($N806)-FIND("/",$N806))</f>
        <v>rock</v>
      </c>
      <c r="S806" s="10">
        <f>((($I806/60)/60)/24)+DATE(1970,1,1)</f>
        <v>41760.998402777775</v>
      </c>
      <c r="T806" s="10">
        <f>((($J806/60)/60)/24)+DATE(1970,1,1)</f>
        <v>41730.998402777775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 s="6">
        <v>1000</v>
      </c>
      <c r="E807" s="6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8270</v>
      </c>
      <c r="O807" s="5">
        <f>$E807/$D807</f>
        <v>1.218</v>
      </c>
      <c r="P807" s="6">
        <f>ROUND(E807/L807,2)</f>
        <v>60.9</v>
      </c>
      <c r="Q807" t="str">
        <f>LEFT($N807,FIND("/",$N807)-1)</f>
        <v>theater</v>
      </c>
      <c r="R807" t="str">
        <f>RIGHT($N807,LEN($N807)-FIND("/",$N807))</f>
        <v>plays</v>
      </c>
      <c r="S807" s="10">
        <f>((($I807/60)/60)/24)+DATE(1970,1,1)</f>
        <v>42064.290972222225</v>
      </c>
      <c r="T807" s="10">
        <f>((($J807/60)/60)/24)+DATE(1970,1,1)</f>
        <v>42036.24428240741</v>
      </c>
    </row>
    <row r="808" spans="1:20" ht="48" x14ac:dyDescent="0.2">
      <c r="A808">
        <v>3468</v>
      </c>
      <c r="B808" s="3" t="s">
        <v>3467</v>
      </c>
      <c r="C808" s="3" t="s">
        <v>7578</v>
      </c>
      <c r="D808" s="6">
        <v>10000</v>
      </c>
      <c r="E808" s="6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8270</v>
      </c>
      <c r="O808" s="5">
        <f>$E808/$D808</f>
        <v>1.2178</v>
      </c>
      <c r="P808" s="6">
        <f>ROUND(E808/L808,2)</f>
        <v>716.35</v>
      </c>
      <c r="Q808" t="str">
        <f>LEFT($N808,FIND("/",$N808)-1)</f>
        <v>theater</v>
      </c>
      <c r="R808" t="str">
        <f>RIGHT($N808,LEN($N808)-FIND("/",$N808))</f>
        <v>plays</v>
      </c>
      <c r="S808" s="10">
        <f>((($I808/60)/60)/24)+DATE(1970,1,1)</f>
        <v>42634.125</v>
      </c>
      <c r="T808" s="10">
        <f>((($J808/60)/60)/24)+DATE(1970,1,1)</f>
        <v>42605.765381944439</v>
      </c>
    </row>
    <row r="809" spans="1:20" ht="48" x14ac:dyDescent="0.2">
      <c r="A809">
        <v>3810</v>
      </c>
      <c r="B809" s="3" t="s">
        <v>3807</v>
      </c>
      <c r="C809" s="3" t="s">
        <v>7920</v>
      </c>
      <c r="D809" s="6">
        <v>1500</v>
      </c>
      <c r="E809" s="6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8270</v>
      </c>
      <c r="O809" s="5">
        <f>$E809/$D809</f>
        <v>1.2173333333333334</v>
      </c>
      <c r="P809" s="6">
        <f>ROUND(E809/L809,2)</f>
        <v>70.23</v>
      </c>
      <c r="Q809" t="str">
        <f>LEFT($N809,FIND("/",$N809)-1)</f>
        <v>theater</v>
      </c>
      <c r="R809" t="str">
        <f>RIGHT($N809,LEN($N809)-FIND("/",$N809))</f>
        <v>plays</v>
      </c>
      <c r="S809" s="10">
        <f>((($I809/60)/60)/24)+DATE(1970,1,1)</f>
        <v>42084.807384259257</v>
      </c>
      <c r="T809" s="10">
        <f>((($J809/60)/60)/24)+DATE(1970,1,1)</f>
        <v>42054.849050925928</v>
      </c>
    </row>
    <row r="810" spans="1:20" ht="48" x14ac:dyDescent="0.2">
      <c r="A810">
        <v>2985</v>
      </c>
      <c r="B810" s="3" t="s">
        <v>2985</v>
      </c>
      <c r="C810" s="3" t="s">
        <v>7095</v>
      </c>
      <c r="D810" s="6">
        <v>10000</v>
      </c>
      <c r="E810" s="6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5">
        <f>$E810/$D810</f>
        <v>1.2164999999999999</v>
      </c>
      <c r="P810" s="6">
        <f>ROUND(E810/L810,2)</f>
        <v>109.59</v>
      </c>
      <c r="Q810" t="str">
        <f>LEFT($N810,FIND("/",$N810)-1)</f>
        <v>theater</v>
      </c>
      <c r="R810" t="str">
        <f>RIGHT($N810,LEN($N810)-FIND("/",$N810))</f>
        <v>spaces</v>
      </c>
      <c r="S810" s="10">
        <f>((($I810/60)/60)/24)+DATE(1970,1,1)</f>
        <v>42674.166666666672</v>
      </c>
      <c r="T810" s="10">
        <f>((($J810/60)/60)/24)+DATE(1970,1,1)</f>
        <v>42654.973703703698</v>
      </c>
    </row>
    <row r="811" spans="1:20" ht="32" x14ac:dyDescent="0.2">
      <c r="A811">
        <v>3281</v>
      </c>
      <c r="B811" s="3" t="s">
        <v>3281</v>
      </c>
      <c r="C811" s="3" t="s">
        <v>7391</v>
      </c>
      <c r="D811" s="6">
        <v>5000</v>
      </c>
      <c r="E811" s="6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8270</v>
      </c>
      <c r="O811" s="5">
        <f>$E811/$D811</f>
        <v>1.216</v>
      </c>
      <c r="P811" s="6">
        <f>ROUND(E811/L811,2)</f>
        <v>129.36000000000001</v>
      </c>
      <c r="Q811" t="str">
        <f>LEFT($N811,FIND("/",$N811)-1)</f>
        <v>theater</v>
      </c>
      <c r="R811" t="str">
        <f>RIGHT($N811,LEN($N811)-FIND("/",$N811))</f>
        <v>plays</v>
      </c>
      <c r="S811" s="10">
        <f>((($I811/60)/60)/24)+DATE(1970,1,1)</f>
        <v>42249.019733796296</v>
      </c>
      <c r="T811" s="10">
        <f>((($J811/60)/60)/24)+DATE(1970,1,1)</f>
        <v>42219.019733796296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 s="6">
        <v>18000</v>
      </c>
      <c r="E812" s="6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8275</v>
      </c>
      <c r="O812" s="5">
        <f>$E812/$D812</f>
        <v>1.215816111111111</v>
      </c>
      <c r="P812" s="6">
        <f>ROUND(E812/L812,2)</f>
        <v>64.37</v>
      </c>
      <c r="Q812" t="str">
        <f>LEFT($N812,FIND("/",$N812)-1)</f>
        <v>music</v>
      </c>
      <c r="R812" t="str">
        <f>RIGHT($N812,LEN($N812)-FIND("/",$N812))</f>
        <v>rock</v>
      </c>
      <c r="S812" s="10">
        <f>((($I812/60)/60)/24)+DATE(1970,1,1)</f>
        <v>42776.208333333328</v>
      </c>
      <c r="T812" s="10">
        <f>((($J812/60)/60)/24)+DATE(1970,1,1)</f>
        <v>42745.600243055553</v>
      </c>
    </row>
    <row r="813" spans="1:20" ht="48" x14ac:dyDescent="0.2">
      <c r="A813">
        <v>2490</v>
      </c>
      <c r="B813" s="3" t="s">
        <v>2490</v>
      </c>
      <c r="C813" s="3" t="s">
        <v>6600</v>
      </c>
      <c r="D813" s="6">
        <v>500</v>
      </c>
      <c r="E813" s="6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8278</v>
      </c>
      <c r="O813" s="5">
        <f>$E813/$D813</f>
        <v>1.214</v>
      </c>
      <c r="P813" s="6">
        <f>ROUND(E813/L813,2)</f>
        <v>37.94</v>
      </c>
      <c r="Q813" t="str">
        <f>LEFT($N813,FIND("/",$N813)-1)</f>
        <v>music</v>
      </c>
      <c r="R813" t="str">
        <f>RIGHT($N813,LEN($N813)-FIND("/",$N813))</f>
        <v>indie rock</v>
      </c>
      <c r="S813" s="10">
        <f>((($I813/60)/60)/24)+DATE(1970,1,1)</f>
        <v>41083.227731481478</v>
      </c>
      <c r="T813" s="10">
        <f>((($J813/60)/60)/24)+DATE(1970,1,1)</f>
        <v>41023.227731481478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 s="6">
        <v>3000</v>
      </c>
      <c r="E814" s="6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8275</v>
      </c>
      <c r="O814" s="5">
        <f>$E814/$D814</f>
        <v>1.2136666666666667</v>
      </c>
      <c r="P814" s="6">
        <f>ROUND(E814/L814,2)</f>
        <v>46.09</v>
      </c>
      <c r="Q814" t="str">
        <f>LEFT($N814,FIND("/",$N814)-1)</f>
        <v>music</v>
      </c>
      <c r="R814" t="str">
        <f>RIGHT($N814,LEN($N814)-FIND("/",$N814))</f>
        <v>rock</v>
      </c>
      <c r="S814" s="10">
        <f>((($I814/60)/60)/24)+DATE(1970,1,1)</f>
        <v>41089.185682870368</v>
      </c>
      <c r="T814" s="10">
        <f>((($J814/60)/60)/24)+DATE(1970,1,1)</f>
        <v>41059.185682870368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 s="6">
        <v>1500</v>
      </c>
      <c r="E815" s="6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8270</v>
      </c>
      <c r="O815" s="5">
        <f>$E815/$D815</f>
        <v>1.2133333333333334</v>
      </c>
      <c r="P815" s="6">
        <f>ROUND(E815/L815,2)</f>
        <v>140</v>
      </c>
      <c r="Q815" t="str">
        <f>LEFT($N815,FIND("/",$N815)-1)</f>
        <v>theater</v>
      </c>
      <c r="R815" t="str">
        <f>RIGHT($N815,LEN($N815)-FIND("/",$N815))</f>
        <v>plays</v>
      </c>
      <c r="S815" s="10">
        <f>((($I815/60)/60)/24)+DATE(1970,1,1)</f>
        <v>41894.913761574076</v>
      </c>
      <c r="T815" s="10">
        <f>((($J815/60)/60)/24)+DATE(1970,1,1)</f>
        <v>41879.913761574076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 s="6">
        <v>15000</v>
      </c>
      <c r="E816" s="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8302</v>
      </c>
      <c r="O816" s="5">
        <f>$E816/$D816</f>
        <v>1.2123333333333333</v>
      </c>
      <c r="P816" s="6">
        <f>ROUND(E816/L816,2)</f>
        <v>80.459999999999994</v>
      </c>
      <c r="Q816" t="str">
        <f>LEFT($N816,FIND("/",$N816)-1)</f>
        <v>theater</v>
      </c>
      <c r="R816" t="str">
        <f>RIGHT($N816,LEN($N816)-FIND("/",$N816))</f>
        <v>spaces</v>
      </c>
      <c r="S816" s="10">
        <f>((($I816/60)/60)/24)+DATE(1970,1,1)</f>
        <v>41786.125</v>
      </c>
      <c r="T816" s="10">
        <f>((($J816/60)/60)/24)+DATE(1970,1,1)</f>
        <v>41758.833564814813</v>
      </c>
    </row>
    <row r="817" spans="1:20" ht="80" x14ac:dyDescent="0.2">
      <c r="A817">
        <v>3290</v>
      </c>
      <c r="B817" s="3" t="s">
        <v>3290</v>
      </c>
      <c r="C817" s="3" t="s">
        <v>7400</v>
      </c>
      <c r="D817" s="6">
        <v>2000</v>
      </c>
      <c r="E817" s="6">
        <v>2424</v>
      </c>
      <c r="F817" t="s">
        <v>8219</v>
      </c>
      <c r="G817" t="s">
        <v>8225</v>
      </c>
      <c r="H817" t="s">
        <v>8247</v>
      </c>
      <c r="I817">
        <v>1489234891</v>
      </c>
      <c r="J817">
        <v>1486642891</v>
      </c>
      <c r="K817" t="b">
        <v>0</v>
      </c>
      <c r="L817">
        <v>72</v>
      </c>
      <c r="M817" t="b">
        <v>1</v>
      </c>
      <c r="N817" t="s">
        <v>8270</v>
      </c>
      <c r="O817" s="5">
        <f>$E817/$D817</f>
        <v>1.212</v>
      </c>
      <c r="P817" s="6">
        <f>ROUND(E817/L817,2)</f>
        <v>33.67</v>
      </c>
      <c r="Q817" t="str">
        <f>LEFT($N817,FIND("/",$N817)-1)</f>
        <v>theater</v>
      </c>
      <c r="R817" t="str">
        <f>RIGHT($N817,LEN($N817)-FIND("/",$N817))</f>
        <v>plays</v>
      </c>
      <c r="S817" s="10">
        <f>((($I817/60)/60)/24)+DATE(1970,1,1)</f>
        <v>42805.51494212963</v>
      </c>
      <c r="T817" s="10">
        <f>((($J817/60)/60)/24)+DATE(1970,1,1)</f>
        <v>42775.51494212963</v>
      </c>
    </row>
    <row r="818" spans="1:20" ht="48" x14ac:dyDescent="0.2">
      <c r="A818">
        <v>1621</v>
      </c>
      <c r="B818" s="3" t="s">
        <v>1622</v>
      </c>
      <c r="C818" s="3" t="s">
        <v>5731</v>
      </c>
      <c r="D818" s="6">
        <v>5000</v>
      </c>
      <c r="E818" s="6">
        <v>6060</v>
      </c>
      <c r="F818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8275</v>
      </c>
      <c r="O818" s="5">
        <f>$E818/$D818</f>
        <v>1.212</v>
      </c>
      <c r="P818" s="6">
        <f>ROUND(E818/L818,2)</f>
        <v>163.78</v>
      </c>
      <c r="Q818" t="str">
        <f>LEFT($N818,FIND("/",$N818)-1)</f>
        <v>music</v>
      </c>
      <c r="R818" t="str">
        <f>RIGHT($N818,LEN($N818)-FIND("/",$N818))</f>
        <v>rock</v>
      </c>
      <c r="S818" s="10">
        <f>((($I818/60)/60)/24)+DATE(1970,1,1)</f>
        <v>41057.165972222225</v>
      </c>
      <c r="T818" s="10">
        <f>((($J818/60)/60)/24)+DATE(1970,1,1)</f>
        <v>41003.60665509259</v>
      </c>
    </row>
    <row r="819" spans="1:20" ht="48" x14ac:dyDescent="0.2">
      <c r="A819">
        <v>3488</v>
      </c>
      <c r="B819" s="3" t="s">
        <v>3487</v>
      </c>
      <c r="C819" s="3" t="s">
        <v>7598</v>
      </c>
      <c r="D819" s="6">
        <v>3000</v>
      </c>
      <c r="E819" s="6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8270</v>
      </c>
      <c r="O819" s="5">
        <f>$E819/$D819</f>
        <v>1.212</v>
      </c>
      <c r="P819" s="6">
        <f>ROUND(E819/L819,2)</f>
        <v>125.38</v>
      </c>
      <c r="Q819" t="str">
        <f>LEFT($N819,FIND("/",$N819)-1)</f>
        <v>theater</v>
      </c>
      <c r="R819" t="str">
        <f>RIGHT($N819,LEN($N819)-FIND("/",$N819))</f>
        <v>plays</v>
      </c>
      <c r="S819" s="10">
        <f>((($I819/60)/60)/24)+DATE(1970,1,1)</f>
        <v>42111.666666666672</v>
      </c>
      <c r="T819" s="10">
        <f>((($J819/60)/60)/24)+DATE(1970,1,1)</f>
        <v>42087.768055555556</v>
      </c>
    </row>
    <row r="820" spans="1:20" ht="32" x14ac:dyDescent="0.2">
      <c r="A820">
        <v>3700</v>
      </c>
      <c r="B820" s="3" t="s">
        <v>3697</v>
      </c>
      <c r="C820" s="3" t="s">
        <v>7810</v>
      </c>
      <c r="D820" s="6">
        <v>500</v>
      </c>
      <c r="E820" s="6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8270</v>
      </c>
      <c r="O820" s="5">
        <f>$E820/$D820</f>
        <v>1.212</v>
      </c>
      <c r="P820" s="6">
        <f>ROUND(E820/L820,2)</f>
        <v>33.67</v>
      </c>
      <c r="Q820" t="str">
        <f>LEFT($N820,FIND("/",$N820)-1)</f>
        <v>theater</v>
      </c>
      <c r="R820" t="str">
        <f>RIGHT($N820,LEN($N820)-FIND("/",$N820))</f>
        <v>plays</v>
      </c>
      <c r="S820" s="10">
        <f>((($I820/60)/60)/24)+DATE(1970,1,1)</f>
        <v>41912.666666666664</v>
      </c>
      <c r="T820" s="10">
        <f>((($J820/60)/60)/24)+DATE(1970,1,1)</f>
        <v>41882.585648148146</v>
      </c>
    </row>
    <row r="821" spans="1:20" ht="48" x14ac:dyDescent="0.2">
      <c r="A821">
        <v>2046</v>
      </c>
      <c r="B821" s="3" t="s">
        <v>2047</v>
      </c>
      <c r="C821" s="3" t="s">
        <v>6156</v>
      </c>
      <c r="D821" s="6">
        <v>10000</v>
      </c>
      <c r="E821" s="6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8294</v>
      </c>
      <c r="O821" s="5">
        <f>$E821/$D821</f>
        <v>1.2110000000000001</v>
      </c>
      <c r="P821" s="6">
        <f>ROUND(E821/L821,2)</f>
        <v>55.81</v>
      </c>
      <c r="Q821" t="str">
        <f>LEFT($N821,FIND("/",$N821)-1)</f>
        <v>technology</v>
      </c>
      <c r="R821" t="str">
        <f>RIGHT($N821,LEN($N821)-FIND("/",$N821))</f>
        <v>hardware</v>
      </c>
      <c r="S821" s="10">
        <f>((($I821/60)/60)/24)+DATE(1970,1,1)</f>
        <v>41417.171805555554</v>
      </c>
      <c r="T821" s="10">
        <f>((($J821/60)/60)/24)+DATE(1970,1,1)</f>
        <v>41387.171805555554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 s="6">
        <v>5000</v>
      </c>
      <c r="E822" s="6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8278</v>
      </c>
      <c r="O822" s="5">
        <f>$E822/$D822</f>
        <v>1.2105999999999999</v>
      </c>
      <c r="P822" s="6">
        <f>ROUND(E822/L822,2)</f>
        <v>37.130000000000003</v>
      </c>
      <c r="Q822" t="str">
        <f>LEFT($N822,FIND("/",$N822)-1)</f>
        <v>music</v>
      </c>
      <c r="R822" t="str">
        <f>RIGHT($N822,LEN($N822)-FIND("/",$N822))</f>
        <v>indie rock</v>
      </c>
      <c r="S822" s="10">
        <f>((($I822/60)/60)/24)+DATE(1970,1,1)</f>
        <v>40082.165972222225</v>
      </c>
      <c r="T822" s="10">
        <f>((($J822/60)/60)/24)+DATE(1970,1,1)</f>
        <v>40050.643680555557</v>
      </c>
    </row>
    <row r="823" spans="1:20" ht="48" x14ac:dyDescent="0.2">
      <c r="A823">
        <v>1847</v>
      </c>
      <c r="B823" s="3" t="s">
        <v>1848</v>
      </c>
      <c r="C823" s="3" t="s">
        <v>5957</v>
      </c>
      <c r="D823" s="6">
        <v>2500</v>
      </c>
      <c r="E823" s="6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8275</v>
      </c>
      <c r="O823" s="5">
        <f>$E823/$D823</f>
        <v>1.2088000000000001</v>
      </c>
      <c r="P823" s="6">
        <f>ROUND(E823/L823,2)</f>
        <v>79.53</v>
      </c>
      <c r="Q823" t="str">
        <f>LEFT($N823,FIND("/",$N823)-1)</f>
        <v>music</v>
      </c>
      <c r="R823" t="str">
        <f>RIGHT($N823,LEN($N823)-FIND("/",$N823))</f>
        <v>rock</v>
      </c>
      <c r="S823" s="10">
        <f>((($I823/60)/60)/24)+DATE(1970,1,1)</f>
        <v>42115.236481481479</v>
      </c>
      <c r="T823" s="10">
        <f>((($J823/60)/60)/24)+DATE(1970,1,1)</f>
        <v>42094.236481481479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 s="6">
        <v>2000</v>
      </c>
      <c r="E824" s="6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8278</v>
      </c>
      <c r="O824" s="5">
        <f>$E824/$D824</f>
        <v>1.20601</v>
      </c>
      <c r="P824" s="6">
        <f>ROUND(E824/L824,2)</f>
        <v>48.24</v>
      </c>
      <c r="Q824" t="str">
        <f>LEFT($N824,FIND("/",$N824)-1)</f>
        <v>music</v>
      </c>
      <c r="R824" t="str">
        <f>RIGHT($N824,LEN($N824)-FIND("/",$N824))</f>
        <v>indie rock</v>
      </c>
      <c r="S824" s="10">
        <f>((($I824/60)/60)/24)+DATE(1970,1,1)</f>
        <v>41051.145833333336</v>
      </c>
      <c r="T824" s="10">
        <f>((($J824/60)/60)/24)+DATE(1970,1,1)</f>
        <v>41037.892465277779</v>
      </c>
    </row>
    <row r="825" spans="1:20" ht="48" x14ac:dyDescent="0.2">
      <c r="A825">
        <v>523</v>
      </c>
      <c r="B825" s="3" t="s">
        <v>524</v>
      </c>
      <c r="C825" s="3" t="s">
        <v>4633</v>
      </c>
      <c r="D825" s="6">
        <v>5000</v>
      </c>
      <c r="E825" s="6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8270</v>
      </c>
      <c r="O825" s="5">
        <f>$E825/$D825</f>
        <v>1.206</v>
      </c>
      <c r="P825" s="6">
        <f>ROUND(E825/L825,2)</f>
        <v>71.790000000000006</v>
      </c>
      <c r="Q825" t="str">
        <f>LEFT($N825,FIND("/",$N825)-1)</f>
        <v>theater</v>
      </c>
      <c r="R825" t="str">
        <f>RIGHT($N825,LEN($N825)-FIND("/",$N825))</f>
        <v>plays</v>
      </c>
      <c r="S825" s="10">
        <f>((($I825/60)/60)/24)+DATE(1970,1,1)</f>
        <v>42268.13282407407</v>
      </c>
      <c r="T825" s="10">
        <f>((($J825/60)/60)/24)+DATE(1970,1,1)</f>
        <v>42238.13282407407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 s="6">
        <v>5500</v>
      </c>
      <c r="E826" s="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8268</v>
      </c>
      <c r="O826" s="5">
        <f>$E826/$D826</f>
        <v>1.2058763636363636</v>
      </c>
      <c r="P826" s="6">
        <f>ROUND(E826/L826,2)</f>
        <v>83.95</v>
      </c>
      <c r="Q826" t="str">
        <f>LEFT($N826,FIND("/",$N826)-1)</f>
        <v>film &amp; video</v>
      </c>
      <c r="R826" t="str">
        <f>RIGHT($N826,LEN($N826)-FIND("/",$N826))</f>
        <v>documentary</v>
      </c>
      <c r="S826" s="10">
        <f>((($I826/60)/60)/24)+DATE(1970,1,1)</f>
        <v>40035.80972222222</v>
      </c>
      <c r="T826" s="10">
        <f>((($J826/60)/60)/24)+DATE(1970,1,1)</f>
        <v>39950.163344907407</v>
      </c>
    </row>
    <row r="827" spans="1:20" ht="48" x14ac:dyDescent="0.2">
      <c r="A827">
        <v>2094</v>
      </c>
      <c r="B827" s="3" t="s">
        <v>2095</v>
      </c>
      <c r="C827" s="3" t="s">
        <v>6204</v>
      </c>
      <c r="D827" s="6">
        <v>3500</v>
      </c>
      <c r="E827" s="6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8278</v>
      </c>
      <c r="O827" s="5">
        <f>$E827/$D827</f>
        <v>1.2054285714285715</v>
      </c>
      <c r="P827" s="6">
        <f>ROUND(E827/L827,2)</f>
        <v>58.6</v>
      </c>
      <c r="Q827" t="str">
        <f>LEFT($N827,FIND("/",$N827)-1)</f>
        <v>music</v>
      </c>
      <c r="R827" t="str">
        <f>RIGHT($N827,LEN($N827)-FIND("/",$N827))</f>
        <v>indie rock</v>
      </c>
      <c r="S827" s="10">
        <f>((($I827/60)/60)/24)+DATE(1970,1,1)</f>
        <v>40973.125</v>
      </c>
      <c r="T827" s="10">
        <f>((($J827/60)/60)/24)+DATE(1970,1,1)</f>
        <v>40939.02002314815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 s="6">
        <v>1500</v>
      </c>
      <c r="E828" s="6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8287</v>
      </c>
      <c r="O828" s="5">
        <f>$E828/$D828</f>
        <v>1.20516</v>
      </c>
      <c r="P828" s="6">
        <f>ROUND(E828/L828,2)</f>
        <v>38.46</v>
      </c>
      <c r="Q828" t="str">
        <f>LEFT($N828,FIND("/",$N828)-1)</f>
        <v>publishing</v>
      </c>
      <c r="R828" t="str">
        <f>RIGHT($N828,LEN($N828)-FIND("/",$N828))</f>
        <v>radio &amp; podcasts</v>
      </c>
      <c r="S828" s="10">
        <f>((($I828/60)/60)/24)+DATE(1970,1,1)</f>
        <v>40969.979618055557</v>
      </c>
      <c r="T828" s="10">
        <f>((($J828/60)/60)/24)+DATE(1970,1,1)</f>
        <v>40939.979618055557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 s="6">
        <v>5000</v>
      </c>
      <c r="E829" s="6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8264</v>
      </c>
      <c r="O829" s="5">
        <f>$E829/$D829</f>
        <v>1.2050000000000001</v>
      </c>
      <c r="P829" s="6">
        <f>ROUND(E829/L829,2)</f>
        <v>80.33</v>
      </c>
      <c r="Q829" t="str">
        <f>LEFT($N829,FIND("/",$N829)-1)</f>
        <v>film &amp; video</v>
      </c>
      <c r="R829" t="str">
        <f>RIGHT($N829,LEN($N829)-FIND("/",$N829))</f>
        <v>television</v>
      </c>
      <c r="S829" s="10">
        <f>((($I829/60)/60)/24)+DATE(1970,1,1)</f>
        <v>42604.125</v>
      </c>
      <c r="T829" s="10">
        <f>((($J829/60)/60)/24)+DATE(1970,1,1)</f>
        <v>42572.778495370367</v>
      </c>
    </row>
    <row r="830" spans="1:20" ht="48" x14ac:dyDescent="0.2">
      <c r="A830">
        <v>537</v>
      </c>
      <c r="B830" s="3" t="s">
        <v>538</v>
      </c>
      <c r="C830" s="3" t="s">
        <v>4647</v>
      </c>
      <c r="D830" s="6">
        <v>2000</v>
      </c>
      <c r="E830" s="6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8270</v>
      </c>
      <c r="O830" s="5">
        <f>$E830/$D830</f>
        <v>1.2050000000000001</v>
      </c>
      <c r="P830" s="6">
        <f>ROUND(E830/L830,2)</f>
        <v>40.85</v>
      </c>
      <c r="Q830" t="str">
        <f>LEFT($N830,FIND("/",$N830)-1)</f>
        <v>theater</v>
      </c>
      <c r="R830" t="str">
        <f>RIGHT($N830,LEN($N830)-FIND("/",$N830))</f>
        <v>plays</v>
      </c>
      <c r="S830" s="10">
        <f>((($I830/60)/60)/24)+DATE(1970,1,1)</f>
        <v>42312.810081018513</v>
      </c>
      <c r="T830" s="10">
        <f>((($J830/60)/60)/24)+DATE(1970,1,1)</f>
        <v>42282.768414351856</v>
      </c>
    </row>
    <row r="831" spans="1:20" ht="48" x14ac:dyDescent="0.2">
      <c r="A831">
        <v>3005</v>
      </c>
      <c r="B831" s="3" t="s">
        <v>3005</v>
      </c>
      <c r="C831" s="3" t="s">
        <v>7115</v>
      </c>
      <c r="D831" s="6">
        <v>10600</v>
      </c>
      <c r="E831" s="6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8302</v>
      </c>
      <c r="O831" s="5">
        <f>$E831/$D831</f>
        <v>1.2049622641509434</v>
      </c>
      <c r="P831" s="6">
        <f>ROUND(E831/L831,2)</f>
        <v>108.24</v>
      </c>
      <c r="Q831" t="str">
        <f>LEFT($N831,FIND("/",$N831)-1)</f>
        <v>theater</v>
      </c>
      <c r="R831" t="str">
        <f>RIGHT($N831,LEN($N831)-FIND("/",$N831))</f>
        <v>spaces</v>
      </c>
      <c r="S831" s="10">
        <f>((($I831/60)/60)/24)+DATE(1970,1,1)</f>
        <v>41918.674826388888</v>
      </c>
      <c r="T831" s="10">
        <f>((($J831/60)/60)/24)+DATE(1970,1,1)</f>
        <v>41888.674826388888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 s="6">
        <v>2500</v>
      </c>
      <c r="E832" s="6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5">
        <f>$E832/$D832</f>
        <v>1.2048000000000001</v>
      </c>
      <c r="P832" s="6">
        <f>ROUND(E832/L832,2)</f>
        <v>17.82</v>
      </c>
      <c r="Q832" t="str">
        <f>LEFT($N832,FIND("/",$N832)-1)</f>
        <v>publishing</v>
      </c>
      <c r="R832" t="str">
        <f>RIGHT($N832,LEN($N832)-FIND("/",$N832))</f>
        <v>nonfiction</v>
      </c>
      <c r="S832" s="10">
        <f>((($I832/60)/60)/24)+DATE(1970,1,1)</f>
        <v>41628.420046296298</v>
      </c>
      <c r="T832" s="10">
        <f>((($J832/60)/60)/24)+DATE(1970,1,1)</f>
        <v>41598.420046296298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 s="6">
        <v>18000</v>
      </c>
      <c r="E833" s="6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8278</v>
      </c>
      <c r="O833" s="5">
        <f>$E833/$D833</f>
        <v>1.2046777777777777</v>
      </c>
      <c r="P833" s="6">
        <f>ROUND(E833/L833,2)</f>
        <v>88.15</v>
      </c>
      <c r="Q833" t="str">
        <f>LEFT($N833,FIND("/",$N833)-1)</f>
        <v>music</v>
      </c>
      <c r="R833" t="str">
        <f>RIGHT($N833,LEN($N833)-FIND("/",$N833))</f>
        <v>indie rock</v>
      </c>
      <c r="S833" s="10">
        <f>((($I833/60)/60)/24)+DATE(1970,1,1)</f>
        <v>40603.833333333336</v>
      </c>
      <c r="T833" s="10">
        <f>((($J833/60)/60)/24)+DATE(1970,1,1)</f>
        <v>40555.322662037033</v>
      </c>
    </row>
    <row r="834" spans="1:20" ht="32" x14ac:dyDescent="0.2">
      <c r="A834">
        <v>840</v>
      </c>
      <c r="B834" s="3" t="s">
        <v>841</v>
      </c>
      <c r="C834" s="3" t="s">
        <v>4950</v>
      </c>
      <c r="D834" s="6">
        <v>10000</v>
      </c>
      <c r="E834" s="6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8276</v>
      </c>
      <c r="O834" s="5">
        <f>$E834/$D834</f>
        <v>1.2041660000000001</v>
      </c>
      <c r="P834" s="6">
        <f>ROUND(E834/L834,2)</f>
        <v>63.38</v>
      </c>
      <c r="Q834" t="str">
        <f>LEFT($N834,FIND("/",$N834)-1)</f>
        <v>music</v>
      </c>
      <c r="R834" t="str">
        <f>RIGHT($N834,LEN($N834)-FIND("/",$N834))</f>
        <v>metal</v>
      </c>
      <c r="S834" s="10">
        <f>((($I834/60)/60)/24)+DATE(1970,1,1)</f>
        <v>42637.226701388892</v>
      </c>
      <c r="T834" s="10">
        <f>((($J834/60)/60)/24)+DATE(1970,1,1)</f>
        <v>42607.226701388892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 s="6">
        <v>2500</v>
      </c>
      <c r="E835" s="6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8278</v>
      </c>
      <c r="O835" s="5">
        <f>$E835/$D835</f>
        <v>1.2040040000000001</v>
      </c>
      <c r="P835" s="6">
        <f>ROUND(E835/L835,2)</f>
        <v>48.55</v>
      </c>
      <c r="Q835" t="str">
        <f>LEFT($N835,FIND("/",$N835)-1)</f>
        <v>music</v>
      </c>
      <c r="R835" t="str">
        <f>RIGHT($N835,LEN($N835)-FIND("/",$N835))</f>
        <v>indie rock</v>
      </c>
      <c r="S835" s="10">
        <f>((($I835/60)/60)/24)+DATE(1970,1,1)</f>
        <v>41488.076319444444</v>
      </c>
      <c r="T835" s="10">
        <f>((($J835/60)/60)/24)+DATE(1970,1,1)</f>
        <v>41453.076319444444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 s="6">
        <v>5000</v>
      </c>
      <c r="E836" s="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8276</v>
      </c>
      <c r="O836" s="5">
        <f>$E836/$D836</f>
        <v>1.203802</v>
      </c>
      <c r="P836" s="6">
        <f>ROUND(E836/L836,2)</f>
        <v>34.01</v>
      </c>
      <c r="Q836" t="str">
        <f>LEFT($N836,FIND("/",$N836)-1)</f>
        <v>music</v>
      </c>
      <c r="R836" t="str">
        <f>RIGHT($N836,LEN($N836)-FIND("/",$N836))</f>
        <v>metal</v>
      </c>
      <c r="S836" s="10">
        <f>((($I836/60)/60)/24)+DATE(1970,1,1)</f>
        <v>42618.165972222225</v>
      </c>
      <c r="T836" s="10">
        <f>((($J836/60)/60)/24)+DATE(1970,1,1)</f>
        <v>42578.205972222218</v>
      </c>
    </row>
    <row r="837" spans="1:20" ht="32" x14ac:dyDescent="0.2">
      <c r="A837">
        <v>2031</v>
      </c>
      <c r="B837" s="3" t="s">
        <v>2032</v>
      </c>
      <c r="C837" s="3" t="s">
        <v>6141</v>
      </c>
      <c r="D837" s="6">
        <v>50000</v>
      </c>
      <c r="E837" s="6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5">
        <f>$E837/$D837</f>
        <v>1.2035</v>
      </c>
      <c r="P837" s="6">
        <f>ROUND(E837/L837,2)</f>
        <v>118.45</v>
      </c>
      <c r="Q837" t="str">
        <f>LEFT($N837,FIND("/",$N837)-1)</f>
        <v>technology</v>
      </c>
      <c r="R837" t="str">
        <f>RIGHT($N837,LEN($N837)-FIND("/",$N837))</f>
        <v>hardware</v>
      </c>
      <c r="S837" s="10">
        <f>((($I837/60)/60)/24)+DATE(1970,1,1)</f>
        <v>42013.041666666672</v>
      </c>
      <c r="T837" s="10">
        <f>((($J837/60)/60)/24)+DATE(1970,1,1)</f>
        <v>41975.329317129625</v>
      </c>
    </row>
    <row r="838" spans="1:20" ht="48" x14ac:dyDescent="0.2">
      <c r="A838">
        <v>1526</v>
      </c>
      <c r="B838" s="3" t="s">
        <v>1527</v>
      </c>
      <c r="C838" s="3" t="s">
        <v>5636</v>
      </c>
      <c r="D838" s="6">
        <v>23000</v>
      </c>
      <c r="E838" s="6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8284</v>
      </c>
      <c r="O838" s="5">
        <f>$E838/$D838</f>
        <v>1.2032608695652174</v>
      </c>
      <c r="P838" s="6">
        <f>ROUND(E838/L838,2)</f>
        <v>98.84</v>
      </c>
      <c r="Q838" t="str">
        <f>LEFT($N838,FIND("/",$N838)-1)</f>
        <v>photography</v>
      </c>
      <c r="R838" t="str">
        <f>RIGHT($N838,LEN($N838)-FIND("/",$N838))</f>
        <v>photobooks</v>
      </c>
      <c r="S838" s="10">
        <f>((($I838/60)/60)/24)+DATE(1970,1,1)</f>
        <v>42388.276006944448</v>
      </c>
      <c r="T838" s="10">
        <f>((($J838/60)/60)/24)+DATE(1970,1,1)</f>
        <v>42339.276006944448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 s="6">
        <v>4600</v>
      </c>
      <c r="E839" s="6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8296</v>
      </c>
      <c r="O839" s="5">
        <f>$E839/$D839</f>
        <v>1.2032608695652174</v>
      </c>
      <c r="P839" s="6">
        <f>ROUND(E839/L839,2)</f>
        <v>48.13</v>
      </c>
      <c r="Q839" t="str">
        <f>LEFT($N839,FIND("/",$N839)-1)</f>
        <v>games</v>
      </c>
      <c r="R839" t="str">
        <f>RIGHT($N839,LEN($N839)-FIND("/",$N839))</f>
        <v>tabletop games</v>
      </c>
      <c r="S839" s="10">
        <f>((($I839/60)/60)/24)+DATE(1970,1,1)</f>
        <v>42227.771990740745</v>
      </c>
      <c r="T839" s="10">
        <f>((($J839/60)/60)/24)+DATE(1970,1,1)</f>
        <v>42197.771990740745</v>
      </c>
    </row>
    <row r="840" spans="1:20" ht="48" x14ac:dyDescent="0.2">
      <c r="A840">
        <v>2838</v>
      </c>
      <c r="B840" s="3" t="s">
        <v>2838</v>
      </c>
      <c r="C840" s="3" t="s">
        <v>6948</v>
      </c>
      <c r="D840" s="6">
        <v>2000</v>
      </c>
      <c r="E840" s="6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8270</v>
      </c>
      <c r="O840" s="5">
        <f>$E840/$D840</f>
        <v>1.2024999999999999</v>
      </c>
      <c r="P840" s="6">
        <f>ROUND(E840/L840,2)</f>
        <v>44.54</v>
      </c>
      <c r="Q840" t="str">
        <f>LEFT($N840,FIND("/",$N840)-1)</f>
        <v>theater</v>
      </c>
      <c r="R840" t="str">
        <f>RIGHT($N840,LEN($N840)-FIND("/",$N840))</f>
        <v>plays</v>
      </c>
      <c r="S840" s="10">
        <f>((($I840/60)/60)/24)+DATE(1970,1,1)</f>
        <v>41864.916666666664</v>
      </c>
      <c r="T840" s="10">
        <f>((($J840/60)/60)/24)+DATE(1970,1,1)</f>
        <v>41842.607592592591</v>
      </c>
    </row>
    <row r="841" spans="1:20" ht="48" x14ac:dyDescent="0.2">
      <c r="A841">
        <v>2827</v>
      </c>
      <c r="B841" s="3" t="s">
        <v>2827</v>
      </c>
      <c r="C841" s="3" t="s">
        <v>6937</v>
      </c>
      <c r="D841" s="6">
        <v>2000</v>
      </c>
      <c r="E841" s="6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8270</v>
      </c>
      <c r="O841" s="5">
        <f>$E841/$D841</f>
        <v>1.2024999999999999</v>
      </c>
      <c r="P841" s="6">
        <f>ROUND(E841/L841,2)</f>
        <v>104.57</v>
      </c>
      <c r="Q841" t="str">
        <f>LEFT($N841,FIND("/",$N841)-1)</f>
        <v>theater</v>
      </c>
      <c r="R841" t="str">
        <f>RIGHT($N841,LEN($N841)-FIND("/",$N841))</f>
        <v>plays</v>
      </c>
      <c r="S841" s="10">
        <f>((($I841/60)/60)/24)+DATE(1970,1,1)</f>
        <v>42524.6875</v>
      </c>
      <c r="T841" s="10">
        <f>((($J841/60)/60)/24)+DATE(1970,1,1)</f>
        <v>42494.683634259258</v>
      </c>
    </row>
    <row r="842" spans="1:20" ht="48" x14ac:dyDescent="0.2">
      <c r="A842">
        <v>1245</v>
      </c>
      <c r="B842" s="3" t="s">
        <v>1246</v>
      </c>
      <c r="C842" s="3" t="s">
        <v>5355</v>
      </c>
      <c r="D842" s="6">
        <v>2000</v>
      </c>
      <c r="E842" s="6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8275</v>
      </c>
      <c r="O842" s="5">
        <f>$E842/$D842</f>
        <v>1.2024999999999999</v>
      </c>
      <c r="P842" s="6">
        <f>ROUND(E842/L842,2)</f>
        <v>141.47</v>
      </c>
      <c r="Q842" t="str">
        <f>LEFT($N842,FIND("/",$N842)-1)</f>
        <v>music</v>
      </c>
      <c r="R842" t="str">
        <f>RIGHT($N842,LEN($N842)-FIND("/",$N842))</f>
        <v>rock</v>
      </c>
      <c r="S842" s="10">
        <f>((($I842/60)/60)/24)+DATE(1970,1,1)</f>
        <v>41804.599930555552</v>
      </c>
      <c r="T842" s="10">
        <f>((($J842/60)/60)/24)+DATE(1970,1,1)</f>
        <v>41774.599930555552</v>
      </c>
    </row>
    <row r="843" spans="1:20" ht="48" x14ac:dyDescent="0.2">
      <c r="A843">
        <v>2027</v>
      </c>
      <c r="B843" s="3" t="s">
        <v>2028</v>
      </c>
      <c r="C843" s="3" t="s">
        <v>6137</v>
      </c>
      <c r="D843" s="6">
        <v>100000</v>
      </c>
      <c r="E843" s="6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8294</v>
      </c>
      <c r="O843" s="5">
        <f>$E843/$D843</f>
        <v>1.2024900000000001</v>
      </c>
      <c r="P843" s="6">
        <f>ROUND(E843/L843,2)</f>
        <v>223.1</v>
      </c>
      <c r="Q843" t="str">
        <f>LEFT($N843,FIND("/",$N843)-1)</f>
        <v>technology</v>
      </c>
      <c r="R843" t="str">
        <f>RIGHT($N843,LEN($N843)-FIND("/",$N843))</f>
        <v>hardware</v>
      </c>
      <c r="S843" s="10">
        <f>((($I843/60)/60)/24)+DATE(1970,1,1)</f>
        <v>42093.772210648152</v>
      </c>
      <c r="T843" s="10">
        <f>((($J843/60)/60)/24)+DATE(1970,1,1)</f>
        <v>42048.813877314817</v>
      </c>
    </row>
    <row r="844" spans="1:20" ht="32" x14ac:dyDescent="0.2">
      <c r="A844">
        <v>416</v>
      </c>
      <c r="B844" s="3" t="s">
        <v>417</v>
      </c>
      <c r="C844" s="3" t="s">
        <v>4526</v>
      </c>
      <c r="D844" s="6">
        <v>1000</v>
      </c>
      <c r="E844" s="6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8268</v>
      </c>
      <c r="O844" s="5">
        <f>$E844/$D844</f>
        <v>1.2021700000000002</v>
      </c>
      <c r="P844" s="6">
        <f>ROUND(E844/L844,2)</f>
        <v>48.09</v>
      </c>
      <c r="Q844" t="str">
        <f>LEFT($N844,FIND("/",$N844)-1)</f>
        <v>film &amp; video</v>
      </c>
      <c r="R844" t="str">
        <f>RIGHT($N844,LEN($N844)-FIND("/",$N844))</f>
        <v>documentary</v>
      </c>
      <c r="S844" s="10">
        <f>((($I844/60)/60)/24)+DATE(1970,1,1)</f>
        <v>41678.396192129629</v>
      </c>
      <c r="T844" s="10">
        <f>((($J844/60)/60)/24)+DATE(1970,1,1)</f>
        <v>41648.396192129629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 s="6">
        <v>50000</v>
      </c>
      <c r="E845" s="6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5">
        <f>$E845/$D845</f>
        <v>1.2019070000000001</v>
      </c>
      <c r="P845" s="6">
        <f>ROUND(E845/L845,2)</f>
        <v>80.989999999999995</v>
      </c>
      <c r="Q845" t="str">
        <f>LEFT($N845,FIND("/",$N845)-1)</f>
        <v>technology</v>
      </c>
      <c r="R845" t="str">
        <f>RIGHT($N845,LEN($N845)-FIND("/",$N845))</f>
        <v>hardware</v>
      </c>
      <c r="S845" s="10">
        <f>((($I845/60)/60)/24)+DATE(1970,1,1)</f>
        <v>41610.957638888889</v>
      </c>
      <c r="T845" s="10">
        <f>((($J845/60)/60)/24)+DATE(1970,1,1)</f>
        <v>41575.527349537035</v>
      </c>
    </row>
    <row r="846" spans="1:20" ht="48" x14ac:dyDescent="0.2">
      <c r="A846">
        <v>2717</v>
      </c>
      <c r="B846" s="3" t="s">
        <v>2717</v>
      </c>
      <c r="C846" s="3" t="s">
        <v>6827</v>
      </c>
      <c r="D846" s="6">
        <v>25000</v>
      </c>
      <c r="E846" s="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8302</v>
      </c>
      <c r="O846" s="5">
        <f>$E846/$D846</f>
        <v>1.2010400000000001</v>
      </c>
      <c r="P846" s="6">
        <f>ROUND(E846/L846,2)</f>
        <v>92.39</v>
      </c>
      <c r="Q846" t="str">
        <f>LEFT($N846,FIND("/",$N846)-1)</f>
        <v>theater</v>
      </c>
      <c r="R846" t="str">
        <f>RIGHT($N846,LEN($N846)-FIND("/",$N846))</f>
        <v>spaces</v>
      </c>
      <c r="S846" s="10">
        <f>((($I846/60)/60)/24)+DATE(1970,1,1)</f>
        <v>41979.956585648149</v>
      </c>
      <c r="T846" s="10">
        <f>((($J846/60)/60)/24)+DATE(1970,1,1)</f>
        <v>41934.914918981485</v>
      </c>
    </row>
    <row r="847" spans="1:20" ht="48" x14ac:dyDescent="0.2">
      <c r="A847">
        <v>291</v>
      </c>
      <c r="B847" s="3" t="s">
        <v>292</v>
      </c>
      <c r="C847" s="3" t="s">
        <v>4401</v>
      </c>
      <c r="D847" s="6">
        <v>5000</v>
      </c>
      <c r="E847" s="6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8268</v>
      </c>
      <c r="O847" s="5">
        <f>$E847/$D847</f>
        <v>1.2001999999999999</v>
      </c>
      <c r="P847" s="6">
        <f>ROUND(E847/L847,2)</f>
        <v>46.88</v>
      </c>
      <c r="Q847" t="str">
        <f>LEFT($N847,FIND("/",$N847)-1)</f>
        <v>film &amp; video</v>
      </c>
      <c r="R847" t="str">
        <f>RIGHT($N847,LEN($N847)-FIND("/",$N847))</f>
        <v>documentary</v>
      </c>
      <c r="S847" s="10">
        <f>((($I847/60)/60)/24)+DATE(1970,1,1)</f>
        <v>41395.000694444447</v>
      </c>
      <c r="T847" s="10">
        <f>((($J847/60)/60)/24)+DATE(1970,1,1)</f>
        <v>41376.769050925926</v>
      </c>
    </row>
    <row r="848" spans="1:20" ht="48" x14ac:dyDescent="0.2">
      <c r="A848">
        <v>45</v>
      </c>
      <c r="B848" s="3" t="s">
        <v>47</v>
      </c>
      <c r="C848" s="3" t="s">
        <v>4156</v>
      </c>
      <c r="D848" s="6">
        <v>5000</v>
      </c>
      <c r="E848" s="6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8264</v>
      </c>
      <c r="O848" s="5">
        <f>$E848/$D848</f>
        <v>1.2</v>
      </c>
      <c r="P848" s="6">
        <f>ROUND(E848/L848,2)</f>
        <v>98.36</v>
      </c>
      <c r="Q848" t="str">
        <f>LEFT($N848,FIND("/",$N848)-1)</f>
        <v>film &amp; video</v>
      </c>
      <c r="R848" t="str">
        <f>RIGHT($N848,LEN($N848)-FIND("/",$N848))</f>
        <v>television</v>
      </c>
      <c r="S848" s="10">
        <f>((($I848/60)/60)/24)+DATE(1970,1,1)</f>
        <v>42487.623923611114</v>
      </c>
      <c r="T848" s="10">
        <f>((($J848/60)/60)/24)+DATE(1970,1,1)</f>
        <v>42457.623923611114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 s="6">
        <v>3000</v>
      </c>
      <c r="E849" s="6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8265</v>
      </c>
      <c r="O849" s="5">
        <f>$E849/$D849</f>
        <v>1.2</v>
      </c>
      <c r="P849" s="6">
        <f>ROUND(E849/L849,2)</f>
        <v>78.260000000000005</v>
      </c>
      <c r="Q849" t="str">
        <f>LEFT($N849,FIND("/",$N849)-1)</f>
        <v>film &amp; video</v>
      </c>
      <c r="R849" t="str">
        <f>RIGHT($N849,LEN($N849)-FIND("/",$N849))</f>
        <v>shorts</v>
      </c>
      <c r="S849" s="10">
        <f>((($I849/60)/60)/24)+DATE(1970,1,1)</f>
        <v>40680.402361111112</v>
      </c>
      <c r="T849" s="10">
        <f>((($J849/60)/60)/24)+DATE(1970,1,1)</f>
        <v>40619.402361111112</v>
      </c>
    </row>
    <row r="850" spans="1:20" ht="32" x14ac:dyDescent="0.2">
      <c r="A850">
        <v>3623</v>
      </c>
      <c r="B850" s="3" t="s">
        <v>3621</v>
      </c>
      <c r="C850" s="3" t="s">
        <v>7733</v>
      </c>
      <c r="D850" s="6">
        <v>2500</v>
      </c>
      <c r="E850" s="6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8270</v>
      </c>
      <c r="O850" s="5">
        <f>$E850/$D850</f>
        <v>1.2</v>
      </c>
      <c r="P850" s="6">
        <f>ROUND(E850/L850,2)</f>
        <v>88.24</v>
      </c>
      <c r="Q850" t="str">
        <f>LEFT($N850,FIND("/",$N850)-1)</f>
        <v>theater</v>
      </c>
      <c r="R850" t="str">
        <f>RIGHT($N850,LEN($N850)-FIND("/",$N850))</f>
        <v>plays</v>
      </c>
      <c r="S850" s="10">
        <f>((($I850/60)/60)/24)+DATE(1970,1,1)</f>
        <v>41846.291666666664</v>
      </c>
      <c r="T850" s="10">
        <f>((($J850/60)/60)/24)+DATE(1970,1,1)</f>
        <v>41828.736921296295</v>
      </c>
    </row>
    <row r="851" spans="1:20" ht="48" x14ac:dyDescent="0.2">
      <c r="A851">
        <v>3690</v>
      </c>
      <c r="B851" s="3" t="s">
        <v>3687</v>
      </c>
      <c r="C851" s="3" t="s">
        <v>7800</v>
      </c>
      <c r="D851" s="6">
        <v>1500</v>
      </c>
      <c r="E851" s="6">
        <v>1800</v>
      </c>
      <c r="F851" t="s">
        <v>8219</v>
      </c>
      <c r="G851" t="s">
        <v>8224</v>
      </c>
      <c r="H851" t="s">
        <v>8246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8270</v>
      </c>
      <c r="O851" s="5">
        <f>$E851/$D851</f>
        <v>1.2</v>
      </c>
      <c r="P851" s="6">
        <f>ROUND(E851/L851,2)</f>
        <v>58.06</v>
      </c>
      <c r="Q851" t="str">
        <f>LEFT($N851,FIND("/",$N851)-1)</f>
        <v>theater</v>
      </c>
      <c r="R851" t="str">
        <f>RIGHT($N851,LEN($N851)-FIND("/",$N851))</f>
        <v>plays</v>
      </c>
      <c r="S851" s="10">
        <f>((($I851/60)/60)/24)+DATE(1970,1,1)</f>
        <v>41970.639849537038</v>
      </c>
      <c r="T851" s="10">
        <f>((($J851/60)/60)/24)+DATE(1970,1,1)</f>
        <v>41940.598182870373</v>
      </c>
    </row>
    <row r="852" spans="1:20" ht="48" x14ac:dyDescent="0.2">
      <c r="A852">
        <v>3780</v>
      </c>
      <c r="B852" s="3" t="s">
        <v>3777</v>
      </c>
      <c r="C852" s="3" t="s">
        <v>7890</v>
      </c>
      <c r="D852" s="6">
        <v>2500</v>
      </c>
      <c r="E852" s="6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8304</v>
      </c>
      <c r="O852" s="5">
        <f>$E852/$D852</f>
        <v>1.2</v>
      </c>
      <c r="P852" s="6">
        <f>ROUND(E852/L852,2)</f>
        <v>100</v>
      </c>
      <c r="Q852" t="str">
        <f>LEFT($N852,FIND("/",$N852)-1)</f>
        <v>theater</v>
      </c>
      <c r="R852" t="str">
        <f>RIGHT($N852,LEN($N852)-FIND("/",$N852))</f>
        <v>musical</v>
      </c>
      <c r="S852" s="10">
        <f>((($I852/60)/60)/24)+DATE(1970,1,1)</f>
        <v>42198.837499999994</v>
      </c>
      <c r="T852" s="10">
        <f>((($J852/60)/60)/24)+DATE(1970,1,1)</f>
        <v>42166.219733796301</v>
      </c>
    </row>
    <row r="853" spans="1:20" ht="48" x14ac:dyDescent="0.2">
      <c r="A853">
        <v>3754</v>
      </c>
      <c r="B853" s="3" t="s">
        <v>3751</v>
      </c>
      <c r="C853" s="3" t="s">
        <v>7864</v>
      </c>
      <c r="D853" s="6">
        <v>2500</v>
      </c>
      <c r="E853" s="6">
        <v>3000</v>
      </c>
      <c r="F853" t="s">
        <v>8219</v>
      </c>
      <c r="G853" t="s">
        <v>8224</v>
      </c>
      <c r="H853" t="s">
        <v>8246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8304</v>
      </c>
      <c r="O853" s="5">
        <f>$E853/$D853</f>
        <v>1.2</v>
      </c>
      <c r="P853" s="6">
        <f>ROUND(E853/L853,2)</f>
        <v>111.11</v>
      </c>
      <c r="Q853" t="str">
        <f>LEFT($N853,FIND("/",$N853)-1)</f>
        <v>theater</v>
      </c>
      <c r="R853" t="str">
        <f>RIGHT($N853,LEN($N853)-FIND("/",$N853))</f>
        <v>musical</v>
      </c>
      <c r="S853" s="10">
        <f>((($I853/60)/60)/24)+DATE(1970,1,1)</f>
        <v>41846.207638888889</v>
      </c>
      <c r="T853" s="10">
        <f>((($J853/60)/60)/24)+DATE(1970,1,1)</f>
        <v>41808.881215277775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 s="6">
        <v>1000</v>
      </c>
      <c r="E854" s="6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8270</v>
      </c>
      <c r="O854" s="5">
        <f>$E854/$D854</f>
        <v>1.2</v>
      </c>
      <c r="P854" s="6">
        <f>ROUND(E854/L854,2)</f>
        <v>66.67</v>
      </c>
      <c r="Q854" t="str">
        <f>LEFT($N854,FIND("/",$N854)-1)</f>
        <v>theater</v>
      </c>
      <c r="R854" t="str">
        <f>RIGHT($N854,LEN($N854)-FIND("/",$N854))</f>
        <v>plays</v>
      </c>
      <c r="S854" s="10">
        <f>((($I854/60)/60)/24)+DATE(1970,1,1)</f>
        <v>42052.207638888889</v>
      </c>
      <c r="T854" s="10">
        <f>((($J854/60)/60)/24)+DATE(1970,1,1)</f>
        <v>42026.924976851849</v>
      </c>
    </row>
    <row r="855" spans="1:20" ht="48" x14ac:dyDescent="0.2">
      <c r="A855">
        <v>375</v>
      </c>
      <c r="B855" s="3" t="s">
        <v>376</v>
      </c>
      <c r="C855" s="3" t="s">
        <v>4485</v>
      </c>
      <c r="D855" s="6">
        <v>500</v>
      </c>
      <c r="E855" s="6">
        <v>600</v>
      </c>
      <c r="F855" t="s">
        <v>8219</v>
      </c>
      <c r="G855" t="s">
        <v>8224</v>
      </c>
      <c r="H855" t="s">
        <v>8246</v>
      </c>
      <c r="I855">
        <v>1393694280</v>
      </c>
      <c r="J855">
        <v>1390088311</v>
      </c>
      <c r="K855" t="b">
        <v>0</v>
      </c>
      <c r="L855">
        <v>14</v>
      </c>
      <c r="M855" t="b">
        <v>1</v>
      </c>
      <c r="N855" t="s">
        <v>8268</v>
      </c>
      <c r="O855" s="5">
        <f>$E855/$D855</f>
        <v>1.2</v>
      </c>
      <c r="P855" s="6">
        <f>ROUND(E855/L855,2)</f>
        <v>42.86</v>
      </c>
      <c r="Q855" t="str">
        <f>LEFT($N855,FIND("/",$N855)-1)</f>
        <v>film &amp; video</v>
      </c>
      <c r="R855" t="str">
        <f>RIGHT($N855,LEN($N855)-FIND("/",$N855))</f>
        <v>documentary</v>
      </c>
      <c r="S855" s="10">
        <f>((($I855/60)/60)/24)+DATE(1970,1,1)</f>
        <v>41699.720833333333</v>
      </c>
      <c r="T855" s="10">
        <f>((($J855/60)/60)/24)+DATE(1970,1,1)</f>
        <v>41657.985081018516</v>
      </c>
    </row>
    <row r="856" spans="1:20" ht="32" x14ac:dyDescent="0.2">
      <c r="A856">
        <v>104</v>
      </c>
      <c r="B856" s="3" t="s">
        <v>106</v>
      </c>
      <c r="C856" s="3" t="s">
        <v>4215</v>
      </c>
      <c r="D856" s="6">
        <v>500</v>
      </c>
      <c r="E856" s="6">
        <v>600</v>
      </c>
      <c r="F856" t="s">
        <v>8219</v>
      </c>
      <c r="G856" t="s">
        <v>8224</v>
      </c>
      <c r="H856" t="s">
        <v>8246</v>
      </c>
      <c r="I856">
        <v>1301792400</v>
      </c>
      <c r="J856">
        <v>1299775266</v>
      </c>
      <c r="K856" t="b">
        <v>0</v>
      </c>
      <c r="L856">
        <v>10</v>
      </c>
      <c r="M856" t="b">
        <v>1</v>
      </c>
      <c r="N856" t="s">
        <v>8265</v>
      </c>
      <c r="O856" s="5">
        <f>$E856/$D856</f>
        <v>1.2</v>
      </c>
      <c r="P856" s="6">
        <f>ROUND(E856/L856,2)</f>
        <v>60</v>
      </c>
      <c r="Q856" t="str">
        <f>LEFT($N856,FIND("/",$N856)-1)</f>
        <v>film &amp; video</v>
      </c>
      <c r="R856" t="str">
        <f>RIGHT($N856,LEN($N856)-FIND("/",$N856))</f>
        <v>shorts</v>
      </c>
      <c r="S856" s="10">
        <f>((($I856/60)/60)/24)+DATE(1970,1,1)</f>
        <v>40636.041666666664</v>
      </c>
      <c r="T856" s="10">
        <f>((($J856/60)/60)/24)+DATE(1970,1,1)</f>
        <v>40612.695208333331</v>
      </c>
    </row>
    <row r="857" spans="1:20" ht="32" x14ac:dyDescent="0.2">
      <c r="A857">
        <v>2167</v>
      </c>
      <c r="B857" s="3" t="s">
        <v>2168</v>
      </c>
      <c r="C857" s="3" t="s">
        <v>6277</v>
      </c>
      <c r="D857" s="6">
        <v>150</v>
      </c>
      <c r="E857" s="6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8275</v>
      </c>
      <c r="O857" s="5">
        <f>$E857/$D857</f>
        <v>1.2</v>
      </c>
      <c r="P857" s="6">
        <f>ROUND(E857/L857,2)</f>
        <v>22.5</v>
      </c>
      <c r="Q857" t="str">
        <f>LEFT($N857,FIND("/",$N857)-1)</f>
        <v>music</v>
      </c>
      <c r="R857" t="str">
        <f>RIGHT($N857,LEN($N857)-FIND("/",$N857))</f>
        <v>rock</v>
      </c>
      <c r="S857" s="10">
        <f>((($I857/60)/60)/24)+DATE(1970,1,1)</f>
        <v>41167.066400462965</v>
      </c>
      <c r="T857" s="10">
        <f>((($J857/60)/60)/24)+DATE(1970,1,1)</f>
        <v>41153.066400462965</v>
      </c>
    </row>
    <row r="858" spans="1:20" ht="48" x14ac:dyDescent="0.2">
      <c r="A858">
        <v>1755</v>
      </c>
      <c r="B858" s="3" t="s">
        <v>1756</v>
      </c>
      <c r="C858" s="3" t="s">
        <v>5865</v>
      </c>
      <c r="D858" s="6">
        <v>25</v>
      </c>
      <c r="E858" s="6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8284</v>
      </c>
      <c r="O858" s="5">
        <f>$E858/$D858</f>
        <v>1.2</v>
      </c>
      <c r="P858" s="6">
        <f>ROUND(E858/L858,2)</f>
        <v>7.5</v>
      </c>
      <c r="Q858" t="str">
        <f>LEFT($N858,FIND("/",$N858)-1)</f>
        <v>photography</v>
      </c>
      <c r="R858" t="str">
        <f>RIGHT($N858,LEN($N858)-FIND("/",$N858))</f>
        <v>photobooks</v>
      </c>
      <c r="S858" s="10">
        <f>((($I858/60)/60)/24)+DATE(1970,1,1)</f>
        <v>42282.788900462961</v>
      </c>
      <c r="T858" s="10">
        <f>((($J858/60)/60)/24)+DATE(1970,1,1)</f>
        <v>42252.788900462961</v>
      </c>
    </row>
    <row r="859" spans="1:20" ht="64" x14ac:dyDescent="0.2">
      <c r="A859">
        <v>2716</v>
      </c>
      <c r="B859" s="3" t="s">
        <v>2716</v>
      </c>
      <c r="C859" s="3" t="s">
        <v>6826</v>
      </c>
      <c r="D859" s="6">
        <v>10000</v>
      </c>
      <c r="E859" s="6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5">
        <f>$E859/$D859</f>
        <v>1.1998010000000001</v>
      </c>
      <c r="P859" s="6">
        <f>ROUND(E859/L859,2)</f>
        <v>64.16</v>
      </c>
      <c r="Q859" t="str">
        <f>LEFT($N859,FIND("/",$N859)-1)</f>
        <v>theater</v>
      </c>
      <c r="R859" t="str">
        <f>RIGHT($N859,LEN($N859)-FIND("/",$N859))</f>
        <v>spaces</v>
      </c>
      <c r="S859" s="10">
        <f>((($I859/60)/60)/24)+DATE(1970,1,1)</f>
        <v>42285.333252314813</v>
      </c>
      <c r="T859" s="10">
        <f>((($J859/60)/60)/24)+DATE(1970,1,1)</f>
        <v>42255.333252314813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 s="6">
        <v>4500</v>
      </c>
      <c r="E860" s="6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8275</v>
      </c>
      <c r="O860" s="5">
        <f>$E860/$D860</f>
        <v>1.1997755555555556</v>
      </c>
      <c r="P860" s="6">
        <f>ROUND(E860/L860,2)</f>
        <v>50.93</v>
      </c>
      <c r="Q860" t="str">
        <f>LEFT($N860,FIND("/",$N860)-1)</f>
        <v>music</v>
      </c>
      <c r="R860" t="str">
        <f>RIGHT($N860,LEN($N860)-FIND("/",$N860))</f>
        <v>rock</v>
      </c>
      <c r="S860" s="10">
        <f>((($I860/60)/60)/24)+DATE(1970,1,1)</f>
        <v>41813.667361111111</v>
      </c>
      <c r="T860" s="10">
        <f>((($J860/60)/60)/24)+DATE(1970,1,1)</f>
        <v>41792.667361111111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 s="6">
        <v>1100</v>
      </c>
      <c r="E861" s="6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8291</v>
      </c>
      <c r="O861" s="5">
        <f>$E861/$D861</f>
        <v>1.199090909090909</v>
      </c>
      <c r="P861" s="6">
        <f>ROUND(E861/L861,2)</f>
        <v>38.79</v>
      </c>
      <c r="Q861" t="str">
        <f>LEFT($N861,FIND("/",$N861)-1)</f>
        <v>music</v>
      </c>
      <c r="R861" t="str">
        <f>RIGHT($N861,LEN($N861)-FIND("/",$N861))</f>
        <v>pop</v>
      </c>
      <c r="S861" s="10">
        <f>((($I861/60)/60)/24)+DATE(1970,1,1)</f>
        <v>41017.890740740739</v>
      </c>
      <c r="T861" s="10">
        <f>((($J861/60)/60)/24)+DATE(1970,1,1)</f>
        <v>40987.890740740739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 s="6">
        <v>4000</v>
      </c>
      <c r="E862" s="6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8276</v>
      </c>
      <c r="O862" s="5">
        <f>$E862/$D862</f>
        <v>1.1990000000000001</v>
      </c>
      <c r="P862" s="6">
        <f>ROUND(E862/L862,2)</f>
        <v>41.7</v>
      </c>
      <c r="Q862" t="str">
        <f>LEFT($N862,FIND("/",$N862)-1)</f>
        <v>music</v>
      </c>
      <c r="R862" t="str">
        <f>RIGHT($N862,LEN($N862)-FIND("/",$N862))</f>
        <v>metal</v>
      </c>
      <c r="S862" s="10">
        <f>((($I862/60)/60)/24)+DATE(1970,1,1)</f>
        <v>42079.107222222221</v>
      </c>
      <c r="T862" s="10">
        <f>((($J862/60)/60)/24)+DATE(1970,1,1)</f>
        <v>42051.148888888885</v>
      </c>
    </row>
    <row r="863" spans="1:20" ht="48" x14ac:dyDescent="0.2">
      <c r="A863">
        <v>2547</v>
      </c>
      <c r="B863" s="3" t="s">
        <v>2547</v>
      </c>
      <c r="C863" s="3" t="s">
        <v>6657</v>
      </c>
      <c r="D863" s="6">
        <v>5500</v>
      </c>
      <c r="E863" s="6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8299</v>
      </c>
      <c r="O863" s="5">
        <f>$E863/$D863</f>
        <v>1.1985454545454546</v>
      </c>
      <c r="P863" s="6">
        <f>ROUND(E863/L863,2)</f>
        <v>49.19</v>
      </c>
      <c r="Q863" t="str">
        <f>LEFT($N863,FIND("/",$N863)-1)</f>
        <v>music</v>
      </c>
      <c r="R863" t="str">
        <f>RIGHT($N863,LEN($N863)-FIND("/",$N863))</f>
        <v>classical music</v>
      </c>
      <c r="S863" s="10">
        <f>((($I863/60)/60)/24)+DATE(1970,1,1)</f>
        <v>41003.731516203705</v>
      </c>
      <c r="T863" s="10">
        <f>((($J863/60)/60)/24)+DATE(1970,1,1)</f>
        <v>40973.773182870369</v>
      </c>
    </row>
    <row r="864" spans="1:20" ht="48" x14ac:dyDescent="0.2">
      <c r="A864">
        <v>3009</v>
      </c>
      <c r="B864" s="3" t="s">
        <v>3009</v>
      </c>
      <c r="C864" s="3" t="s">
        <v>7119</v>
      </c>
      <c r="D864" s="6">
        <v>25000</v>
      </c>
      <c r="E864" s="6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8302</v>
      </c>
      <c r="O864" s="5">
        <f>$E864/$D864</f>
        <v>1.19756</v>
      </c>
      <c r="P864" s="6">
        <f>ROUND(E864/L864,2)</f>
        <v>233.9</v>
      </c>
      <c r="Q864" t="str">
        <f>LEFT($N864,FIND("/",$N864)-1)</f>
        <v>theater</v>
      </c>
      <c r="R864" t="str">
        <f>RIGHT($N864,LEN($N864)-FIND("/",$N864))</f>
        <v>spaces</v>
      </c>
      <c r="S864" s="10">
        <f>((($I864/60)/60)/24)+DATE(1970,1,1)</f>
        <v>41969.611574074079</v>
      </c>
      <c r="T864" s="10">
        <f>((($J864/60)/60)/24)+DATE(1970,1,1)</f>
        <v>41939.569907407407</v>
      </c>
    </row>
    <row r="865" spans="1:20" ht="48" x14ac:dyDescent="0.2">
      <c r="A865">
        <v>3180</v>
      </c>
      <c r="B865" s="3" t="s">
        <v>3180</v>
      </c>
      <c r="C865" s="3" t="s">
        <v>7290</v>
      </c>
      <c r="D865" s="6">
        <v>1200</v>
      </c>
      <c r="E865" s="6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5">
        <f>$E865/$D865</f>
        <v>1.1975</v>
      </c>
      <c r="P865" s="6">
        <f>ROUND(E865/L865,2)</f>
        <v>31.93</v>
      </c>
      <c r="Q865" t="str">
        <f>LEFT($N865,FIND("/",$N865)-1)</f>
        <v>theater</v>
      </c>
      <c r="R865" t="str">
        <f>RIGHT($N865,LEN($N865)-FIND("/",$N865))</f>
        <v>plays</v>
      </c>
      <c r="S865" s="10">
        <f>((($I865/60)/60)/24)+DATE(1970,1,1)</f>
        <v>41810.412604166668</v>
      </c>
      <c r="T865" s="10">
        <f>((($J865/60)/60)/24)+DATE(1970,1,1)</f>
        <v>41780.412604166668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 s="6">
        <v>23000</v>
      </c>
      <c r="E866" s="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8270</v>
      </c>
      <c r="O866" s="5">
        <f>$E866/$D866</f>
        <v>1.1974347826086957</v>
      </c>
      <c r="P866" s="6">
        <f>ROUND(E866/L866,2)</f>
        <v>85.53</v>
      </c>
      <c r="Q866" t="str">
        <f>LEFT($N866,FIND("/",$N866)-1)</f>
        <v>theater</v>
      </c>
      <c r="R866" t="str">
        <f>RIGHT($N866,LEN($N866)-FIND("/",$N866))</f>
        <v>plays</v>
      </c>
      <c r="S866" s="10">
        <f>((($I866/60)/60)/24)+DATE(1970,1,1)</f>
        <v>41866.083333333336</v>
      </c>
      <c r="T866" s="10">
        <f>((($J866/60)/60)/24)+DATE(1970,1,1)</f>
        <v>41834.586574074077</v>
      </c>
    </row>
    <row r="867" spans="1:20" ht="48" x14ac:dyDescent="0.2">
      <c r="A867">
        <v>2191</v>
      </c>
      <c r="B867" s="3" t="s">
        <v>2192</v>
      </c>
      <c r="C867" s="3" t="s">
        <v>6301</v>
      </c>
      <c r="D867" s="6">
        <v>750</v>
      </c>
      <c r="E867" s="6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5">
        <f>$E867/$D867</f>
        <v>1.1973333333333334</v>
      </c>
      <c r="P867" s="6">
        <f>ROUND(E867/L867,2)</f>
        <v>35.92</v>
      </c>
      <c r="Q867" t="str">
        <f>LEFT($N867,FIND("/",$N867)-1)</f>
        <v>games</v>
      </c>
      <c r="R867" t="str">
        <f>RIGHT($N867,LEN($N867)-FIND("/",$N867))</f>
        <v>tabletop games</v>
      </c>
      <c r="S867" s="10">
        <f>((($I867/60)/60)/24)+DATE(1970,1,1)</f>
        <v>42780.833645833336</v>
      </c>
      <c r="T867" s="10">
        <f>((($J867/60)/60)/24)+DATE(1970,1,1)</f>
        <v>42768.833645833336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 s="6">
        <v>1000</v>
      </c>
      <c r="E868" s="6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8270</v>
      </c>
      <c r="O868" s="5">
        <f>$E868/$D868</f>
        <v>1.1970000000000001</v>
      </c>
      <c r="P868" s="6">
        <f>ROUND(E868/L868,2)</f>
        <v>31.5</v>
      </c>
      <c r="Q868" t="str">
        <f>LEFT($N868,FIND("/",$N868)-1)</f>
        <v>theater</v>
      </c>
      <c r="R868" t="str">
        <f>RIGHT($N868,LEN($N868)-FIND("/",$N868))</f>
        <v>plays</v>
      </c>
      <c r="S868" s="10">
        <f>((($I868/60)/60)/24)+DATE(1970,1,1)</f>
        <v>41838.198518518519</v>
      </c>
      <c r="T868" s="10">
        <f>((($J868/60)/60)/24)+DATE(1970,1,1)</f>
        <v>41808.198518518519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 s="6">
        <v>600</v>
      </c>
      <c r="E869" s="6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8270</v>
      </c>
      <c r="O869" s="5">
        <f>$E869/$D869</f>
        <v>1.1966666666666668</v>
      </c>
      <c r="P869" s="6">
        <f>ROUND(E869/L869,2)</f>
        <v>55.23</v>
      </c>
      <c r="Q869" t="str">
        <f>LEFT($N869,FIND("/",$N869)-1)</f>
        <v>theater</v>
      </c>
      <c r="R869" t="str">
        <f>RIGHT($N869,LEN($N869)-FIND("/",$N869))</f>
        <v>plays</v>
      </c>
      <c r="S869" s="10">
        <f>((($I869/60)/60)/24)+DATE(1970,1,1)</f>
        <v>42621.756041666667</v>
      </c>
      <c r="T869" s="10">
        <f>((($J869/60)/60)/24)+DATE(1970,1,1)</f>
        <v>42600.756041666667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 s="6">
        <v>2500</v>
      </c>
      <c r="E870" s="6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8296</v>
      </c>
      <c r="O870" s="5">
        <f>$E870/$D870</f>
        <v>1.196</v>
      </c>
      <c r="P870" s="6">
        <f>ROUND(E870/L870,2)</f>
        <v>30.2</v>
      </c>
      <c r="Q870" t="str">
        <f>LEFT($N870,FIND("/",$N870)-1)</f>
        <v>games</v>
      </c>
      <c r="R870" t="str">
        <f>RIGHT($N870,LEN($N870)-FIND("/",$N870))</f>
        <v>tabletop games</v>
      </c>
      <c r="S870" s="10">
        <f>((($I870/60)/60)/24)+DATE(1970,1,1)</f>
        <v>41693.500659722224</v>
      </c>
      <c r="T870" s="10">
        <f>((($J870/60)/60)/24)+DATE(1970,1,1)</f>
        <v>41663.500659722224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 s="6">
        <v>4000</v>
      </c>
      <c r="E871" s="6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5">
        <f>$E871/$D871</f>
        <v>1.196</v>
      </c>
      <c r="P871" s="6">
        <f>ROUND(E871/L871,2)</f>
        <v>159.47</v>
      </c>
      <c r="Q871" t="str">
        <f>LEFT($N871,FIND("/",$N871)-1)</f>
        <v>theater</v>
      </c>
      <c r="R871" t="str">
        <f>RIGHT($N871,LEN($N871)-FIND("/",$N871))</f>
        <v>plays</v>
      </c>
      <c r="S871" s="10">
        <f>((($I871/60)/60)/24)+DATE(1970,1,1)</f>
        <v>42117.770833333328</v>
      </c>
      <c r="T871" s="10">
        <f>((($J871/60)/60)/24)+DATE(1970,1,1)</f>
        <v>42089.412557870368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 s="6">
        <v>3500</v>
      </c>
      <c r="E872" s="6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8291</v>
      </c>
      <c r="O872" s="5">
        <f>$E872/$D872</f>
        <v>1.1945714285714286</v>
      </c>
      <c r="P872" s="6">
        <f>ROUND(E872/L872,2)</f>
        <v>44.96</v>
      </c>
      <c r="Q872" t="str">
        <f>LEFT($N872,FIND("/",$N872)-1)</f>
        <v>music</v>
      </c>
      <c r="R872" t="str">
        <f>RIGHT($N872,LEN($N872)-FIND("/",$N872))</f>
        <v>pop</v>
      </c>
      <c r="S872" s="10">
        <f>((($I872/60)/60)/24)+DATE(1970,1,1)</f>
        <v>40596.125</v>
      </c>
      <c r="T872" s="10">
        <f>((($J872/60)/60)/24)+DATE(1970,1,1)</f>
        <v>40564.649456018517</v>
      </c>
    </row>
    <row r="873" spans="1:20" ht="48" x14ac:dyDescent="0.2">
      <c r="A873">
        <v>3347</v>
      </c>
      <c r="B873" s="3" t="s">
        <v>3347</v>
      </c>
      <c r="C873" s="3" t="s">
        <v>7457</v>
      </c>
      <c r="D873" s="6">
        <v>2000</v>
      </c>
      <c r="E873" s="6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5">
        <f>$E873/$D873</f>
        <v>1.1944999999999999</v>
      </c>
      <c r="P873" s="6">
        <f>ROUND(E873/L873,2)</f>
        <v>108.59</v>
      </c>
      <c r="Q873" t="str">
        <f>LEFT($N873,FIND("/",$N873)-1)</f>
        <v>theater</v>
      </c>
      <c r="R873" t="str">
        <f>RIGHT($N873,LEN($N873)-FIND("/",$N873))</f>
        <v>plays</v>
      </c>
      <c r="S873" s="10">
        <f>((($I873/60)/60)/24)+DATE(1970,1,1)</f>
        <v>42498.875</v>
      </c>
      <c r="T873" s="10">
        <f>((($J873/60)/60)/24)+DATE(1970,1,1)</f>
        <v>42484.551550925928</v>
      </c>
    </row>
    <row r="874" spans="1:20" ht="48" x14ac:dyDescent="0.2">
      <c r="A874">
        <v>3209</v>
      </c>
      <c r="B874" s="3" t="s">
        <v>3209</v>
      </c>
      <c r="C874" s="3" t="s">
        <v>7319</v>
      </c>
      <c r="D874" s="6">
        <v>9500</v>
      </c>
      <c r="E874" s="6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8270</v>
      </c>
      <c r="O874" s="5">
        <f>$E874/$D874</f>
        <v>1.1932315789473684</v>
      </c>
      <c r="P874" s="6">
        <f>ROUND(E874/L874,2)</f>
        <v>50.16</v>
      </c>
      <c r="Q874" t="str">
        <f>LEFT($N874,FIND("/",$N874)-1)</f>
        <v>theater</v>
      </c>
      <c r="R874" t="str">
        <f>RIGHT($N874,LEN($N874)-FIND("/",$N874))</f>
        <v>plays</v>
      </c>
      <c r="S874" s="10">
        <f>((($I874/60)/60)/24)+DATE(1970,1,1)</f>
        <v>41810.958333333336</v>
      </c>
      <c r="T874" s="10">
        <f>((($J874/60)/60)/24)+DATE(1970,1,1)</f>
        <v>41778.637245370373</v>
      </c>
    </row>
    <row r="875" spans="1:20" ht="48" x14ac:dyDescent="0.2">
      <c r="A875">
        <v>2484</v>
      </c>
      <c r="B875" s="3" t="s">
        <v>2484</v>
      </c>
      <c r="C875" s="3" t="s">
        <v>6594</v>
      </c>
      <c r="D875" s="6">
        <v>3500</v>
      </c>
      <c r="E875" s="6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8278</v>
      </c>
      <c r="O875" s="5">
        <f>$E875/$D875</f>
        <v>1.1931742857142855</v>
      </c>
      <c r="P875" s="6">
        <f>ROUND(E875/L875,2)</f>
        <v>46.4</v>
      </c>
      <c r="Q875" t="str">
        <f>LEFT($N875,FIND("/",$N875)-1)</f>
        <v>music</v>
      </c>
      <c r="R875" t="str">
        <f>RIGHT($N875,LEN($N875)-FIND("/",$N875))</f>
        <v>indie rock</v>
      </c>
      <c r="S875" s="10">
        <f>((($I875/60)/60)/24)+DATE(1970,1,1)</f>
        <v>40801.916701388887</v>
      </c>
      <c r="T875" s="10">
        <f>((($J875/60)/60)/24)+DATE(1970,1,1)</f>
        <v>40771.916701388887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 s="6">
        <v>1500</v>
      </c>
      <c r="E876" s="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8270</v>
      </c>
      <c r="O876" s="5">
        <f>$E876/$D876</f>
        <v>1.19238</v>
      </c>
      <c r="P876" s="6">
        <f>ROUND(E876/L876,2)</f>
        <v>48.34</v>
      </c>
      <c r="Q876" t="str">
        <f>LEFT($N876,FIND("/",$N876)-1)</f>
        <v>theater</v>
      </c>
      <c r="R876" t="str">
        <f>RIGHT($N876,LEN($N876)-FIND("/",$N876))</f>
        <v>plays</v>
      </c>
      <c r="S876" s="10">
        <f>((($I876/60)/60)/24)+DATE(1970,1,1)</f>
        <v>41837.690081018518</v>
      </c>
      <c r="T876" s="10">
        <f>((($J876/60)/60)/24)+DATE(1970,1,1)</f>
        <v>41807.690081018518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 s="6">
        <v>3000</v>
      </c>
      <c r="E877" s="6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8275</v>
      </c>
      <c r="O877" s="5">
        <f>$E877/$D877</f>
        <v>1.1916666666666667</v>
      </c>
      <c r="P877" s="6">
        <f>ROUND(E877/L877,2)</f>
        <v>51.81</v>
      </c>
      <c r="Q877" t="str">
        <f>LEFT($N877,FIND("/",$N877)-1)</f>
        <v>music</v>
      </c>
      <c r="R877" t="str">
        <f>RIGHT($N877,LEN($N877)-FIND("/",$N877))</f>
        <v>rock</v>
      </c>
      <c r="S877" s="10">
        <f>((($I877/60)/60)/24)+DATE(1970,1,1)</f>
        <v>41187.947337962964</v>
      </c>
      <c r="T877" s="10">
        <f>((($J877/60)/60)/24)+DATE(1970,1,1)</f>
        <v>41157.947337962964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 s="6">
        <v>600</v>
      </c>
      <c r="E878" s="6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5">
        <f>$E878/$D878</f>
        <v>1.1916666666666667</v>
      </c>
      <c r="P878" s="6">
        <f>ROUND(E878/L878,2)</f>
        <v>27.5</v>
      </c>
      <c r="Q878" t="str">
        <f>LEFT($N878,FIND("/",$N878)-1)</f>
        <v>theater</v>
      </c>
      <c r="R878" t="str">
        <f>RIGHT($N878,LEN($N878)-FIND("/",$N878))</f>
        <v>plays</v>
      </c>
      <c r="S878" s="10">
        <f>((($I878/60)/60)/24)+DATE(1970,1,1)</f>
        <v>42131.423541666663</v>
      </c>
      <c r="T878" s="10">
        <f>((($J878/60)/60)/24)+DATE(1970,1,1)</f>
        <v>42101.423541666663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 s="6">
        <v>40000</v>
      </c>
      <c r="E879" s="6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8272</v>
      </c>
      <c r="O879" s="5">
        <f>$E879/$D879</f>
        <v>1.1916249999999999</v>
      </c>
      <c r="P879" s="6">
        <f>ROUND(E879/L879,2)</f>
        <v>151.32</v>
      </c>
      <c r="Q879" t="str">
        <f>LEFT($N879,FIND("/",$N879)-1)</f>
        <v>technology</v>
      </c>
      <c r="R879" t="str">
        <f>RIGHT($N879,LEN($N879)-FIND("/",$N879))</f>
        <v>wearables</v>
      </c>
      <c r="S879" s="10">
        <f>((($I879/60)/60)/24)+DATE(1970,1,1)</f>
        <v>42229.57</v>
      </c>
      <c r="T879" s="10">
        <f>((($J879/60)/60)/24)+DATE(1970,1,1)</f>
        <v>42199.57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 s="6">
        <v>3500</v>
      </c>
      <c r="E880" s="6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8275</v>
      </c>
      <c r="O880" s="5">
        <f>$E880/$D880</f>
        <v>1.1914771428571429</v>
      </c>
      <c r="P880" s="6">
        <f>ROUND(E880/L880,2)</f>
        <v>63.18</v>
      </c>
      <c r="Q880" t="str">
        <f>LEFT($N880,FIND("/",$N880)-1)</f>
        <v>music</v>
      </c>
      <c r="R880" t="str">
        <f>RIGHT($N880,LEN($N880)-FIND("/",$N880))</f>
        <v>rock</v>
      </c>
      <c r="S880" s="10">
        <f>((($I880/60)/60)/24)+DATE(1970,1,1)</f>
        <v>40512.655266203699</v>
      </c>
      <c r="T880" s="10">
        <f>((($J880/60)/60)/24)+DATE(1970,1,1)</f>
        <v>40465.655266203699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 s="6">
        <v>3400</v>
      </c>
      <c r="E881" s="6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8270</v>
      </c>
      <c r="O881" s="5">
        <f>$E881/$D881</f>
        <v>1.1911764705882353</v>
      </c>
      <c r="P881" s="6">
        <f>ROUND(E881/L881,2)</f>
        <v>176.09</v>
      </c>
      <c r="Q881" t="str">
        <f>LEFT($N881,FIND("/",$N881)-1)</f>
        <v>theater</v>
      </c>
      <c r="R881" t="str">
        <f>RIGHT($N881,LEN($N881)-FIND("/",$N881))</f>
        <v>plays</v>
      </c>
      <c r="S881" s="10">
        <f>((($I881/60)/60)/24)+DATE(1970,1,1)</f>
        <v>41994.716319444444</v>
      </c>
      <c r="T881" s="10">
        <f>((($J881/60)/60)/24)+DATE(1970,1,1)</f>
        <v>41964.716319444444</v>
      </c>
    </row>
    <row r="882" spans="1:20" ht="48" x14ac:dyDescent="0.2">
      <c r="A882">
        <v>2784</v>
      </c>
      <c r="B882" s="3" t="s">
        <v>2784</v>
      </c>
      <c r="C882" s="3" t="s">
        <v>6894</v>
      </c>
      <c r="D882" s="6">
        <v>6000</v>
      </c>
      <c r="E882" s="6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8270</v>
      </c>
      <c r="O882" s="5">
        <f>$E882/$D882</f>
        <v>1.19</v>
      </c>
      <c r="P882" s="6">
        <f>ROUND(E882/L882,2)</f>
        <v>66.11</v>
      </c>
      <c r="Q882" t="str">
        <f>LEFT($N882,FIND("/",$N882)-1)</f>
        <v>theater</v>
      </c>
      <c r="R882" t="str">
        <f>RIGHT($N882,LEN($N882)-FIND("/",$N882))</f>
        <v>plays</v>
      </c>
      <c r="S882" s="10">
        <f>((($I882/60)/60)/24)+DATE(1970,1,1)</f>
        <v>41941.787534722222</v>
      </c>
      <c r="T882" s="10">
        <f>((($J882/60)/60)/24)+DATE(1970,1,1)</f>
        <v>41920.787534722222</v>
      </c>
    </row>
    <row r="883" spans="1:20" ht="32" x14ac:dyDescent="0.2">
      <c r="A883">
        <v>1263</v>
      </c>
      <c r="B883" s="3" t="s">
        <v>1264</v>
      </c>
      <c r="C883" s="3" t="s">
        <v>5373</v>
      </c>
      <c r="D883" s="6">
        <v>1500</v>
      </c>
      <c r="E883" s="6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8275</v>
      </c>
      <c r="O883" s="5">
        <f>$E883/$D883</f>
        <v>1.19</v>
      </c>
      <c r="P883" s="6">
        <f>ROUND(E883/L883,2)</f>
        <v>43.54</v>
      </c>
      <c r="Q883" t="str">
        <f>LEFT($N883,FIND("/",$N883)-1)</f>
        <v>music</v>
      </c>
      <c r="R883" t="str">
        <f>RIGHT($N883,LEN($N883)-FIND("/",$N883))</f>
        <v>rock</v>
      </c>
      <c r="S883" s="10">
        <f>((($I883/60)/60)/24)+DATE(1970,1,1)</f>
        <v>41727.041666666664</v>
      </c>
      <c r="T883" s="10">
        <f>((($J883/60)/60)/24)+DATE(1970,1,1)</f>
        <v>41692.084143518521</v>
      </c>
    </row>
    <row r="884" spans="1:20" ht="48" x14ac:dyDescent="0.2">
      <c r="A884">
        <v>3532</v>
      </c>
      <c r="B884" s="3" t="s">
        <v>3531</v>
      </c>
      <c r="C884" s="3" t="s">
        <v>7642</v>
      </c>
      <c r="D884" s="6">
        <v>960</v>
      </c>
      <c r="E884" s="6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8270</v>
      </c>
      <c r="O884" s="5">
        <f>$E884/$D884</f>
        <v>1.1895833333333334</v>
      </c>
      <c r="P884" s="6">
        <f>ROUND(E884/L884,2)</f>
        <v>42.3</v>
      </c>
      <c r="Q884" t="str">
        <f>LEFT($N884,FIND("/",$N884)-1)</f>
        <v>theater</v>
      </c>
      <c r="R884" t="str">
        <f>RIGHT($N884,LEN($N884)-FIND("/",$N884))</f>
        <v>plays</v>
      </c>
      <c r="S884" s="10">
        <f>((($I884/60)/60)/24)+DATE(1970,1,1)</f>
        <v>41900.165972222225</v>
      </c>
      <c r="T884" s="10">
        <f>((($J884/60)/60)/24)+DATE(1970,1,1)</f>
        <v>41884.599849537037</v>
      </c>
    </row>
    <row r="885" spans="1:20" ht="48" x14ac:dyDescent="0.2">
      <c r="A885">
        <v>309</v>
      </c>
      <c r="B885" s="3" t="s">
        <v>310</v>
      </c>
      <c r="C885" s="3" t="s">
        <v>4419</v>
      </c>
      <c r="D885" s="6">
        <v>18000</v>
      </c>
      <c r="E885" s="6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8268</v>
      </c>
      <c r="O885" s="5">
        <f>$E885/$D885</f>
        <v>1.1894444444444445</v>
      </c>
      <c r="P885" s="6">
        <f>ROUND(E885/L885,2)</f>
        <v>89.96</v>
      </c>
      <c r="Q885" t="str">
        <f>LEFT($N885,FIND("/",$N885)-1)</f>
        <v>film &amp; video</v>
      </c>
      <c r="R885" t="str">
        <f>RIGHT($N885,LEN($N885)-FIND("/",$N885))</f>
        <v>documentary</v>
      </c>
      <c r="S885" s="10">
        <f>((($I885/60)/60)/24)+DATE(1970,1,1)</f>
        <v>41155.751550925925</v>
      </c>
      <c r="T885" s="10">
        <f>((($J885/60)/60)/24)+DATE(1970,1,1)</f>
        <v>41134.751550925925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 s="6">
        <v>740</v>
      </c>
      <c r="E886" s="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5">
        <f>$E886/$D886</f>
        <v>1.1891891891891893</v>
      </c>
      <c r="P886" s="6">
        <f>ROUND(E886/L886,2)</f>
        <v>17.25</v>
      </c>
      <c r="Q886" t="str">
        <f>LEFT($N886,FIND("/",$N886)-1)</f>
        <v>theater</v>
      </c>
      <c r="R886" t="str">
        <f>RIGHT($N886,LEN($N886)-FIND("/",$N886))</f>
        <v>plays</v>
      </c>
      <c r="S886" s="10">
        <f>((($I886/60)/60)/24)+DATE(1970,1,1)</f>
        <v>42794</v>
      </c>
      <c r="T886" s="10">
        <f>((($J886/60)/60)/24)+DATE(1970,1,1)</f>
        <v>42779.610289351855</v>
      </c>
    </row>
    <row r="887" spans="1:20" ht="48" x14ac:dyDescent="0.2">
      <c r="A887">
        <v>2999</v>
      </c>
      <c r="B887" s="3" t="s">
        <v>2999</v>
      </c>
      <c r="C887" s="3" t="s">
        <v>7109</v>
      </c>
      <c r="D887" s="6">
        <v>1350</v>
      </c>
      <c r="E887" s="6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8302</v>
      </c>
      <c r="O887" s="5">
        <f>$E887/$D887</f>
        <v>1.1888888888888889</v>
      </c>
      <c r="P887" s="6">
        <f>ROUND(E887/L887,2)</f>
        <v>80.25</v>
      </c>
      <c r="Q887" t="str">
        <f>LEFT($N887,FIND("/",$N887)-1)</f>
        <v>theater</v>
      </c>
      <c r="R887" t="str">
        <f>RIGHT($N887,LEN($N887)-FIND("/",$N887))</f>
        <v>spaces</v>
      </c>
      <c r="S887" s="10">
        <f>((($I887/60)/60)/24)+DATE(1970,1,1)</f>
        <v>42795.083333333328</v>
      </c>
      <c r="T887" s="10">
        <f>((($J887/60)/60)/24)+DATE(1970,1,1)</f>
        <v>42780.740277777775</v>
      </c>
    </row>
    <row r="888" spans="1:20" ht="48" x14ac:dyDescent="0.2">
      <c r="A888">
        <v>3481</v>
      </c>
      <c r="B888" s="3" t="s">
        <v>3480</v>
      </c>
      <c r="C888" s="3" t="s">
        <v>7591</v>
      </c>
      <c r="D888" s="6">
        <v>10000</v>
      </c>
      <c r="E888" s="6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8270</v>
      </c>
      <c r="O888" s="5">
        <f>$E888/$D888</f>
        <v>1.1879999999999999</v>
      </c>
      <c r="P888" s="6">
        <f>ROUND(E888/L888,2)</f>
        <v>125.05</v>
      </c>
      <c r="Q888" t="str">
        <f>LEFT($N888,FIND("/",$N888)-1)</f>
        <v>theater</v>
      </c>
      <c r="R888" t="str">
        <f>RIGHT($N888,LEN($N888)-FIND("/",$N888))</f>
        <v>plays</v>
      </c>
      <c r="S888" s="10">
        <f>((($I888/60)/60)/24)+DATE(1970,1,1)</f>
        <v>42006.24754629629</v>
      </c>
      <c r="T888" s="10">
        <f>((($J888/60)/60)/24)+DATE(1970,1,1)</f>
        <v>41989.24754629629</v>
      </c>
    </row>
    <row r="889" spans="1:20" ht="48" x14ac:dyDescent="0.2">
      <c r="A889">
        <v>3233</v>
      </c>
      <c r="B889" s="3" t="s">
        <v>3233</v>
      </c>
      <c r="C889" s="3" t="s">
        <v>7343</v>
      </c>
      <c r="D889" s="6">
        <v>5000</v>
      </c>
      <c r="E889" s="6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8270</v>
      </c>
      <c r="O889" s="5">
        <f>$E889/$D889</f>
        <v>1.1879999999999999</v>
      </c>
      <c r="P889" s="6">
        <f>ROUND(E889/L889,2)</f>
        <v>97.38</v>
      </c>
      <c r="Q889" t="str">
        <f>LEFT($N889,FIND("/",$N889)-1)</f>
        <v>theater</v>
      </c>
      <c r="R889" t="str">
        <f>RIGHT($N889,LEN($N889)-FIND("/",$N889))</f>
        <v>plays</v>
      </c>
      <c r="S889" s="10">
        <f>((($I889/60)/60)/24)+DATE(1970,1,1)</f>
        <v>42796.805034722223</v>
      </c>
      <c r="T889" s="10">
        <f>((($J889/60)/60)/24)+DATE(1970,1,1)</f>
        <v>42766.805034722223</v>
      </c>
    </row>
    <row r="890" spans="1:20" ht="48" x14ac:dyDescent="0.2">
      <c r="A890">
        <v>301</v>
      </c>
      <c r="B890" s="3" t="s">
        <v>302</v>
      </c>
      <c r="C890" s="3" t="s">
        <v>4411</v>
      </c>
      <c r="D890" s="6">
        <v>13000</v>
      </c>
      <c r="E890" s="6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8268</v>
      </c>
      <c r="O890" s="5">
        <f>$E890/$D890</f>
        <v>1.1873499999999999</v>
      </c>
      <c r="P890" s="6">
        <f>ROUND(E890/L890,2)</f>
        <v>61.5</v>
      </c>
      <c r="Q890" t="str">
        <f>LEFT($N890,FIND("/",$N890)-1)</f>
        <v>film &amp; video</v>
      </c>
      <c r="R890" t="str">
        <f>RIGHT($N890,LEN($N890)-FIND("/",$N890))</f>
        <v>documentary</v>
      </c>
      <c r="S890" s="10">
        <f>((($I890/60)/60)/24)+DATE(1970,1,1)</f>
        <v>41352.696006944447</v>
      </c>
      <c r="T890" s="10">
        <f>((($J890/60)/60)/24)+DATE(1970,1,1)</f>
        <v>41312.737673611111</v>
      </c>
    </row>
    <row r="891" spans="1:20" ht="48" x14ac:dyDescent="0.2">
      <c r="A891">
        <v>296</v>
      </c>
      <c r="B891" s="3" t="s">
        <v>297</v>
      </c>
      <c r="C891" s="3" t="s">
        <v>4406</v>
      </c>
      <c r="D891" s="6">
        <v>25000</v>
      </c>
      <c r="E891" s="6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8268</v>
      </c>
      <c r="O891" s="5">
        <f>$E891/$D891</f>
        <v>1.187262</v>
      </c>
      <c r="P891" s="6">
        <f>ROUND(E891/L891,2)</f>
        <v>230.09</v>
      </c>
      <c r="Q891" t="str">
        <f>LEFT($N891,FIND("/",$N891)-1)</f>
        <v>film &amp; video</v>
      </c>
      <c r="R891" t="str">
        <f>RIGHT($N891,LEN($N891)-FIND("/",$N891))</f>
        <v>documentary</v>
      </c>
      <c r="S891" s="10">
        <f>((($I891/60)/60)/24)+DATE(1970,1,1)</f>
        <v>41159.475497685184</v>
      </c>
      <c r="T891" s="10">
        <f>((($J891/60)/60)/24)+DATE(1970,1,1)</f>
        <v>41134.475497685184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 s="6">
        <v>750</v>
      </c>
      <c r="E892" s="6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5">
        <f>$E892/$D892</f>
        <v>1.1866666666666668</v>
      </c>
      <c r="P892" s="6">
        <f>ROUND(E892/L892,2)</f>
        <v>29.67</v>
      </c>
      <c r="Q892" t="str">
        <f>LEFT($N892,FIND("/",$N892)-1)</f>
        <v>theater</v>
      </c>
      <c r="R892" t="str">
        <f>RIGHT($N892,LEN($N892)-FIND("/",$N892))</f>
        <v>plays</v>
      </c>
      <c r="S892" s="10">
        <f>((($I892/60)/60)/24)+DATE(1970,1,1)</f>
        <v>42217.933958333335</v>
      </c>
      <c r="T892" s="10">
        <f>((($J892/60)/60)/24)+DATE(1970,1,1)</f>
        <v>42192.933958333335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 s="6">
        <v>42000</v>
      </c>
      <c r="E893" s="6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5">
        <f>$E893/$D893</f>
        <v>1.1864285714285714</v>
      </c>
      <c r="P893" s="6">
        <f>ROUND(E893/L893,2)</f>
        <v>346.04</v>
      </c>
      <c r="Q893" t="str">
        <f>LEFT($N893,FIND("/",$N893)-1)</f>
        <v>music</v>
      </c>
      <c r="R893" t="str">
        <f>RIGHT($N893,LEN($N893)-FIND("/",$N893))</f>
        <v>rock</v>
      </c>
      <c r="S893" s="10">
        <f>((($I893/60)/60)/24)+DATE(1970,1,1)</f>
        <v>42011.6956712963</v>
      </c>
      <c r="T893" s="10">
        <f>((($J893/60)/60)/24)+DATE(1970,1,1)</f>
        <v>41951.695671296293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 s="6">
        <v>20000</v>
      </c>
      <c r="E894" s="6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5">
        <f>$E894/$D894</f>
        <v>1.1863774999999999</v>
      </c>
      <c r="P894" s="6">
        <f>ROUND(E894/L894,2)</f>
        <v>388.98</v>
      </c>
      <c r="Q894" t="str">
        <f>LEFT($N894,FIND("/",$N894)-1)</f>
        <v>music</v>
      </c>
      <c r="R894" t="str">
        <f>RIGHT($N894,LEN($N894)-FIND("/",$N894))</f>
        <v>electronic music</v>
      </c>
      <c r="S894" s="10">
        <f>((($I894/60)/60)/24)+DATE(1970,1,1)</f>
        <v>42400.580590277779</v>
      </c>
      <c r="T894" s="10">
        <f>((($J894/60)/60)/24)+DATE(1970,1,1)</f>
        <v>42370.580590277779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 s="6">
        <v>2000</v>
      </c>
      <c r="E895" s="6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8265</v>
      </c>
      <c r="O895" s="5">
        <f>$E895/$D895</f>
        <v>1.1859999999999999</v>
      </c>
      <c r="P895" s="6">
        <f>ROUND(E895/L895,2)</f>
        <v>91.23</v>
      </c>
      <c r="Q895" t="str">
        <f>LEFT($N895,FIND("/",$N895)-1)</f>
        <v>film &amp; video</v>
      </c>
      <c r="R895" t="str">
        <f>RIGHT($N895,LEN($N895)-FIND("/",$N895))</f>
        <v>shorts</v>
      </c>
      <c r="S895" s="10">
        <f>((($I895/60)/60)/24)+DATE(1970,1,1)</f>
        <v>42569.849768518514</v>
      </c>
      <c r="T895" s="10">
        <f>((($J895/60)/60)/24)+DATE(1970,1,1)</f>
        <v>42539.849768518514</v>
      </c>
    </row>
    <row r="896" spans="1:20" ht="48" x14ac:dyDescent="0.2">
      <c r="A896">
        <v>751</v>
      </c>
      <c r="B896" s="3" t="s">
        <v>752</v>
      </c>
      <c r="C896" s="3" t="s">
        <v>4861</v>
      </c>
      <c r="D896" s="6">
        <v>3000</v>
      </c>
      <c r="E896" s="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8273</v>
      </c>
      <c r="O896" s="5">
        <f>$E896/$D896</f>
        <v>1.1850000000000001</v>
      </c>
      <c r="P896" s="6">
        <f>ROUND(E896/L896,2)</f>
        <v>57.34</v>
      </c>
      <c r="Q896" t="str">
        <f>LEFT($N896,FIND("/",$N896)-1)</f>
        <v>publishing</v>
      </c>
      <c r="R896" t="str">
        <f>RIGHT($N896,LEN($N896)-FIND("/",$N896))</f>
        <v>nonfiction</v>
      </c>
      <c r="S896" s="10">
        <f>((($I896/60)/60)/24)+DATE(1970,1,1)</f>
        <v>40759.630497685182</v>
      </c>
      <c r="T896" s="10">
        <f>((($J896/60)/60)/24)+DATE(1970,1,1)</f>
        <v>40713.630497685182</v>
      </c>
    </row>
    <row r="897" spans="1:20" ht="32" x14ac:dyDescent="0.2">
      <c r="A897">
        <v>3595</v>
      </c>
      <c r="B897" s="3" t="s">
        <v>3594</v>
      </c>
      <c r="C897" s="3" t="s">
        <v>7705</v>
      </c>
      <c r="D897" s="6">
        <v>2600</v>
      </c>
      <c r="E897" s="6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8270</v>
      </c>
      <c r="O897" s="5">
        <f>$E897/$D897</f>
        <v>1.1850000000000001</v>
      </c>
      <c r="P897" s="6">
        <f>ROUND(E897/L897,2)</f>
        <v>49.69</v>
      </c>
      <c r="Q897" t="str">
        <f>LEFT($N897,FIND("/",$N897)-1)</f>
        <v>theater</v>
      </c>
      <c r="R897" t="str">
        <f>RIGHT($N897,LEN($N897)-FIND("/",$N897))</f>
        <v>plays</v>
      </c>
      <c r="S897" s="10">
        <f>((($I897/60)/60)/24)+DATE(1970,1,1)</f>
        <v>42076.290972222225</v>
      </c>
      <c r="T897" s="10">
        <f>((($J897/60)/60)/24)+DATE(1970,1,1)</f>
        <v>42050.008368055554</v>
      </c>
    </row>
    <row r="898" spans="1:20" ht="48" x14ac:dyDescent="0.2">
      <c r="A898">
        <v>2467</v>
      </c>
      <c r="B898" s="3" t="s">
        <v>2468</v>
      </c>
      <c r="C898" s="3" t="s">
        <v>6577</v>
      </c>
      <c r="D898" s="6">
        <v>1000</v>
      </c>
      <c r="E898" s="6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8278</v>
      </c>
      <c r="O898" s="5">
        <f>$E898/$D898</f>
        <v>1.1850000000000001</v>
      </c>
      <c r="P898" s="6">
        <f>ROUND(E898/L898,2)</f>
        <v>27.56</v>
      </c>
      <c r="Q898" t="str">
        <f>LEFT($N898,FIND("/",$N898)-1)</f>
        <v>music</v>
      </c>
      <c r="R898" t="str">
        <f>RIGHT($N898,LEN($N898)-FIND("/",$N898))</f>
        <v>indie rock</v>
      </c>
      <c r="S898" s="10">
        <f>((($I898/60)/60)/24)+DATE(1970,1,1)</f>
        <v>41039.708333333336</v>
      </c>
      <c r="T898" s="10">
        <f>((($J898/60)/60)/24)+DATE(1970,1,1)</f>
        <v>41025.874201388891</v>
      </c>
    </row>
    <row r="899" spans="1:20" ht="48" x14ac:dyDescent="0.2">
      <c r="A899">
        <v>23</v>
      </c>
      <c r="B899" s="3" t="s">
        <v>25</v>
      </c>
      <c r="C899" s="3" t="s">
        <v>4134</v>
      </c>
      <c r="D899" s="6">
        <v>2000</v>
      </c>
      <c r="E899" s="6">
        <v>2370</v>
      </c>
      <c r="F899" t="s">
        <v>8219</v>
      </c>
      <c r="G899" t="s">
        <v>8224</v>
      </c>
      <c r="H899" t="s">
        <v>8246</v>
      </c>
      <c r="I899">
        <v>1430407200</v>
      </c>
      <c r="J899">
        <v>1428086501</v>
      </c>
      <c r="K899" t="b">
        <v>0</v>
      </c>
      <c r="L899">
        <v>23</v>
      </c>
      <c r="M899" t="b">
        <v>1</v>
      </c>
      <c r="N899" t="s">
        <v>8264</v>
      </c>
      <c r="O899" s="5">
        <f>$E899/$D899</f>
        <v>1.1850000000000001</v>
      </c>
      <c r="P899" s="6">
        <f>ROUND(E899/L899,2)</f>
        <v>103.04</v>
      </c>
      <c r="Q899" t="str">
        <f>LEFT($N899,FIND("/",$N899)-1)</f>
        <v>film &amp; video</v>
      </c>
      <c r="R899" t="str">
        <f>RIGHT($N899,LEN($N899)-FIND("/",$N899))</f>
        <v>television</v>
      </c>
      <c r="S899" s="10">
        <f>((($I899/60)/60)/24)+DATE(1970,1,1)</f>
        <v>42124.638888888891</v>
      </c>
      <c r="T899" s="10">
        <f>((($J899/60)/60)/24)+DATE(1970,1,1)</f>
        <v>42097.778946759259</v>
      </c>
    </row>
    <row r="900" spans="1:20" ht="48" x14ac:dyDescent="0.2">
      <c r="A900">
        <v>1744</v>
      </c>
      <c r="B900" s="3" t="s">
        <v>1745</v>
      </c>
      <c r="C900" s="3" t="s">
        <v>5854</v>
      </c>
      <c r="D900" s="6">
        <v>5500</v>
      </c>
      <c r="E900" s="6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5">
        <f>$E900/$D900</f>
        <v>1.1845454545454546</v>
      </c>
      <c r="P900" s="6">
        <f>ROUND(E900/L900,2)</f>
        <v>93.07</v>
      </c>
      <c r="Q900" t="str">
        <f>LEFT($N900,FIND("/",$N900)-1)</f>
        <v>photography</v>
      </c>
      <c r="R900" t="str">
        <f>RIGHT($N900,LEN($N900)-FIND("/",$N900))</f>
        <v>photobooks</v>
      </c>
      <c r="S900" s="10">
        <f>((($I900/60)/60)/24)+DATE(1970,1,1)</f>
        <v>42071.563391203701</v>
      </c>
      <c r="T900" s="10">
        <f>((($J900/60)/60)/24)+DATE(1970,1,1)</f>
        <v>42026.605057870373</v>
      </c>
    </row>
    <row r="901" spans="1:20" ht="32" x14ac:dyDescent="0.2">
      <c r="A901">
        <v>2557</v>
      </c>
      <c r="B901" s="3" t="s">
        <v>2557</v>
      </c>
      <c r="C901" s="3" t="s">
        <v>6667</v>
      </c>
      <c r="D901" s="6">
        <v>900</v>
      </c>
      <c r="E901" s="6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5">
        <f>$E901/$D901</f>
        <v>1.1844444444444444</v>
      </c>
      <c r="P901" s="6">
        <f>ROUND(E901/L901,2)</f>
        <v>29.61</v>
      </c>
      <c r="Q901" t="str">
        <f>LEFT($N901,FIND("/",$N901)-1)</f>
        <v>music</v>
      </c>
      <c r="R901" t="str">
        <f>RIGHT($N901,LEN($N901)-FIND("/",$N901))</f>
        <v>classical music</v>
      </c>
      <c r="S901" s="10">
        <f>((($I901/60)/60)/24)+DATE(1970,1,1)</f>
        <v>41774.745208333334</v>
      </c>
      <c r="T901" s="10">
        <f>((($J901/60)/60)/24)+DATE(1970,1,1)</f>
        <v>41744.745208333334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 s="6">
        <v>1500</v>
      </c>
      <c r="E902" s="6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8291</v>
      </c>
      <c r="O902" s="5">
        <f>$E902/$D902</f>
        <v>1.1839999999999999</v>
      </c>
      <c r="P902" s="6">
        <f>ROUND(E902/L902,2)</f>
        <v>36.24</v>
      </c>
      <c r="Q902" t="str">
        <f>LEFT($N902,FIND("/",$N902)-1)</f>
        <v>music</v>
      </c>
      <c r="R902" t="str">
        <f>RIGHT($N902,LEN($N902)-FIND("/",$N902))</f>
        <v>pop</v>
      </c>
      <c r="S902" s="10">
        <f>((($I902/60)/60)/24)+DATE(1970,1,1)</f>
        <v>41676.854988425926</v>
      </c>
      <c r="T902" s="10">
        <f>((($J902/60)/60)/24)+DATE(1970,1,1)</f>
        <v>41662.854988425926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 s="6">
        <v>2800</v>
      </c>
      <c r="E903" s="6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8270</v>
      </c>
      <c r="O903" s="5">
        <f>$E903/$D903</f>
        <v>1.1839285714285714</v>
      </c>
      <c r="P903" s="6">
        <f>ROUND(E903/L903,2)</f>
        <v>75.34</v>
      </c>
      <c r="Q903" t="str">
        <f>LEFT($N903,FIND("/",$N903)-1)</f>
        <v>theater</v>
      </c>
      <c r="R903" t="str">
        <f>RIGHT($N903,LEN($N903)-FIND("/",$N903))</f>
        <v>plays</v>
      </c>
      <c r="S903" s="10">
        <f>((($I903/60)/60)/24)+DATE(1970,1,1)</f>
        <v>41794.207638888889</v>
      </c>
      <c r="T903" s="10">
        <f>((($J903/60)/60)/24)+DATE(1970,1,1)</f>
        <v>41781.096203703702</v>
      </c>
    </row>
    <row r="904" spans="1:20" ht="48" x14ac:dyDescent="0.2">
      <c r="A904">
        <v>3689</v>
      </c>
      <c r="B904" s="3" t="s">
        <v>3686</v>
      </c>
      <c r="C904" s="3" t="s">
        <v>7799</v>
      </c>
      <c r="D904" s="6">
        <v>3000</v>
      </c>
      <c r="E904" s="6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8270</v>
      </c>
      <c r="O904" s="5">
        <f>$E904/$D904</f>
        <v>1.1833333333333333</v>
      </c>
      <c r="P904" s="6">
        <f>ROUND(E904/L904,2)</f>
        <v>57.26</v>
      </c>
      <c r="Q904" t="str">
        <f>LEFT($N904,FIND("/",$N904)-1)</f>
        <v>theater</v>
      </c>
      <c r="R904" t="str">
        <f>RIGHT($N904,LEN($N904)-FIND("/",$N904))</f>
        <v>plays</v>
      </c>
      <c r="S904" s="10">
        <f>((($I904/60)/60)/24)+DATE(1970,1,1)</f>
        <v>42176.934027777781</v>
      </c>
      <c r="T904" s="10">
        <f>((($J904/60)/60)/24)+DATE(1970,1,1)</f>
        <v>42147.826840277776</v>
      </c>
    </row>
    <row r="905" spans="1:20" ht="48" x14ac:dyDescent="0.2">
      <c r="A905">
        <v>3294</v>
      </c>
      <c r="B905" s="3" t="s">
        <v>3294</v>
      </c>
      <c r="C905" s="3" t="s">
        <v>7404</v>
      </c>
      <c r="D905" s="6">
        <v>600</v>
      </c>
      <c r="E905" s="6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5">
        <f>$E905/$D905</f>
        <v>1.1833333333333333</v>
      </c>
      <c r="P905" s="6">
        <f>ROUND(E905/L905,2)</f>
        <v>29.58</v>
      </c>
      <c r="Q905" t="str">
        <f>LEFT($N905,FIND("/",$N905)-1)</f>
        <v>theater</v>
      </c>
      <c r="R905" t="str">
        <f>RIGHT($N905,LEN($N905)-FIND("/",$N905))</f>
        <v>plays</v>
      </c>
      <c r="S905" s="10">
        <f>((($I905/60)/60)/24)+DATE(1970,1,1)</f>
        <v>42171.541134259256</v>
      </c>
      <c r="T905" s="10">
        <f>((($J905/60)/60)/24)+DATE(1970,1,1)</f>
        <v>42141.541134259256</v>
      </c>
    </row>
    <row r="906" spans="1:20" ht="48" x14ac:dyDescent="0.2">
      <c r="A906">
        <v>1609</v>
      </c>
      <c r="B906" s="3" t="s">
        <v>1610</v>
      </c>
      <c r="C906" s="3" t="s">
        <v>5719</v>
      </c>
      <c r="D906" s="6">
        <v>1500</v>
      </c>
      <c r="E906" s="6">
        <v>1775</v>
      </c>
      <c r="F906" t="s">
        <v>8219</v>
      </c>
      <c r="G906" t="s">
        <v>8224</v>
      </c>
      <c r="H906" t="s">
        <v>8246</v>
      </c>
      <c r="I906">
        <v>1320220800</v>
      </c>
      <c r="J906">
        <v>1315612909</v>
      </c>
      <c r="K906" t="b">
        <v>0</v>
      </c>
      <c r="L906">
        <v>4</v>
      </c>
      <c r="M906" t="b">
        <v>1</v>
      </c>
      <c r="N906" t="s">
        <v>8275</v>
      </c>
      <c r="O906" s="5">
        <f>$E906/$D906</f>
        <v>1.1833333333333333</v>
      </c>
      <c r="P906" s="6">
        <f>ROUND(E906/L906,2)</f>
        <v>443.75</v>
      </c>
      <c r="Q906" t="str">
        <f>LEFT($N906,FIND("/",$N906)-1)</f>
        <v>music</v>
      </c>
      <c r="R906" t="str">
        <f>RIGHT($N906,LEN($N906)-FIND("/",$N906))</f>
        <v>rock</v>
      </c>
      <c r="S906" s="10">
        <f>((($I906/60)/60)/24)+DATE(1970,1,1)</f>
        <v>40849.333333333336</v>
      </c>
      <c r="T906" s="10">
        <f>((($J906/60)/60)/24)+DATE(1970,1,1)</f>
        <v>40796.001261574071</v>
      </c>
    </row>
    <row r="907" spans="1:20" ht="48" x14ac:dyDescent="0.2">
      <c r="A907">
        <v>536</v>
      </c>
      <c r="B907" s="3" t="s">
        <v>537</v>
      </c>
      <c r="C907" s="3" t="s">
        <v>4646</v>
      </c>
      <c r="D907" s="6">
        <v>3300</v>
      </c>
      <c r="E907" s="6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5">
        <f>$E907/$D907</f>
        <v>1.1825757575757576</v>
      </c>
      <c r="P907" s="6">
        <f>ROUND(E907/L907,2)</f>
        <v>100.06</v>
      </c>
      <c r="Q907" t="str">
        <f>LEFT($N907,FIND("/",$N907)-1)</f>
        <v>theater</v>
      </c>
      <c r="R907" t="str">
        <f>RIGHT($N907,LEN($N907)-FIND("/",$N907))</f>
        <v>plays</v>
      </c>
      <c r="S907" s="10">
        <f>((($I907/60)/60)/24)+DATE(1970,1,1)</f>
        <v>42219.75</v>
      </c>
      <c r="T907" s="10">
        <f>((($J907/60)/60)/24)+DATE(1970,1,1)</f>
        <v>42179.344988425932</v>
      </c>
    </row>
    <row r="908" spans="1:20" ht="48" x14ac:dyDescent="0.2">
      <c r="A908">
        <v>2732</v>
      </c>
      <c r="B908" s="3" t="s">
        <v>2732</v>
      </c>
      <c r="C908" s="3" t="s">
        <v>6842</v>
      </c>
      <c r="D908" s="6">
        <v>12000</v>
      </c>
      <c r="E908" s="6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5">
        <f>$E908/$D908</f>
        <v>1.1825000000000001</v>
      </c>
      <c r="P908" s="6">
        <f>ROUND(E908/L908,2)</f>
        <v>97.19</v>
      </c>
      <c r="Q908" t="str">
        <f>LEFT($N908,FIND("/",$N908)-1)</f>
        <v>technology</v>
      </c>
      <c r="R908" t="str">
        <f>RIGHT($N908,LEN($N908)-FIND("/",$N908))</f>
        <v>hardware</v>
      </c>
      <c r="S908" s="10">
        <f>((($I908/60)/60)/24)+DATE(1970,1,1)</f>
        <v>41422</v>
      </c>
      <c r="T908" s="10">
        <f>((($J908/60)/60)/24)+DATE(1970,1,1)</f>
        <v>41389.808194444442</v>
      </c>
    </row>
    <row r="909" spans="1:20" ht="48" x14ac:dyDescent="0.2">
      <c r="A909">
        <v>854</v>
      </c>
      <c r="B909" s="3" t="s">
        <v>855</v>
      </c>
      <c r="C909" s="3" t="s">
        <v>4964</v>
      </c>
      <c r="D909" s="6">
        <v>27800</v>
      </c>
      <c r="E909" s="6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8276</v>
      </c>
      <c r="O909" s="5">
        <f>$E909/$D909</f>
        <v>1.1822050359712231</v>
      </c>
      <c r="P909" s="6">
        <f>ROUND(E909/L909,2)</f>
        <v>65.86</v>
      </c>
      <c r="Q909" t="str">
        <f>LEFT($N909,FIND("/",$N909)-1)</f>
        <v>music</v>
      </c>
      <c r="R909" t="str">
        <f>RIGHT($N909,LEN($N909)-FIND("/",$N909))</f>
        <v>metal</v>
      </c>
      <c r="S909" s="10">
        <f>((($I909/60)/60)/24)+DATE(1970,1,1)</f>
        <v>42732.212337962963</v>
      </c>
      <c r="T909" s="10">
        <f>((($J909/60)/60)/24)+DATE(1970,1,1)</f>
        <v>42702.212337962963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 s="6">
        <v>5000</v>
      </c>
      <c r="E910" s="6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8268</v>
      </c>
      <c r="O910" s="5">
        <f>$E910/$D910</f>
        <v>1.1819999999999999</v>
      </c>
      <c r="P910" s="6">
        <f>ROUND(E910/L910,2)</f>
        <v>64.95</v>
      </c>
      <c r="Q910" t="str">
        <f>LEFT($N910,FIND("/",$N910)-1)</f>
        <v>film &amp; video</v>
      </c>
      <c r="R910" t="str">
        <f>RIGHT($N910,LEN($N910)-FIND("/",$N910))</f>
        <v>documentary</v>
      </c>
      <c r="S910" s="10">
        <f>((($I910/60)/60)/24)+DATE(1970,1,1)</f>
        <v>41040.620312500003</v>
      </c>
      <c r="T910" s="10">
        <f>((($J910/60)/60)/24)+DATE(1970,1,1)</f>
        <v>41010.620312500003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 s="6">
        <v>25000</v>
      </c>
      <c r="E911" s="6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8302</v>
      </c>
      <c r="O911" s="5">
        <f>$E911/$D911</f>
        <v>1.1812400000000001</v>
      </c>
      <c r="P911" s="6">
        <f>ROUND(E911/L911,2)</f>
        <v>170.7</v>
      </c>
      <c r="Q911" t="str">
        <f>LEFT($N911,FIND("/",$N911)-1)</f>
        <v>theater</v>
      </c>
      <c r="R911" t="str">
        <f>RIGHT($N911,LEN($N911)-FIND("/",$N911))</f>
        <v>spaces</v>
      </c>
      <c r="S911" s="10">
        <f>((($I911/60)/60)/24)+DATE(1970,1,1)</f>
        <v>42685.507557870369</v>
      </c>
      <c r="T911" s="10">
        <f>((($J911/60)/60)/24)+DATE(1970,1,1)</f>
        <v>42655.465891203698</v>
      </c>
    </row>
    <row r="912" spans="1:20" ht="64" x14ac:dyDescent="0.2">
      <c r="A912">
        <v>263</v>
      </c>
      <c r="B912" s="3" t="s">
        <v>264</v>
      </c>
      <c r="C912" s="3" t="s">
        <v>4373</v>
      </c>
      <c r="D912" s="6">
        <v>25000</v>
      </c>
      <c r="E912" s="6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8268</v>
      </c>
      <c r="O912" s="5">
        <f>$E912/$D912</f>
        <v>1.1808107999999999</v>
      </c>
      <c r="P912" s="6">
        <f>ROUND(E912/L912,2)</f>
        <v>30.65</v>
      </c>
      <c r="Q912" t="str">
        <f>LEFT($N912,FIND("/",$N912)-1)</f>
        <v>film &amp; video</v>
      </c>
      <c r="R912" t="str">
        <f>RIGHT($N912,LEN($N912)-FIND("/",$N912))</f>
        <v>documentary</v>
      </c>
      <c r="S912" s="10">
        <f>((($I912/60)/60)/24)+DATE(1970,1,1)</f>
        <v>41179.954791666663</v>
      </c>
      <c r="T912" s="10">
        <f>((($J912/60)/60)/24)+DATE(1970,1,1)</f>
        <v>41149.954791666663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 s="6">
        <v>10000</v>
      </c>
      <c r="E913" s="6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8275</v>
      </c>
      <c r="O913" s="5">
        <f>$E913/$D913</f>
        <v>1.1805000000000001</v>
      </c>
      <c r="P913" s="6">
        <f>ROUND(E913/L913,2)</f>
        <v>131.16999999999999</v>
      </c>
      <c r="Q913" t="str">
        <f>LEFT($N913,FIND("/",$N913)-1)</f>
        <v>music</v>
      </c>
      <c r="R913" t="str">
        <f>RIGHT($N913,LEN($N913)-FIND("/",$N913))</f>
        <v>rock</v>
      </c>
      <c r="S913" s="10">
        <f>((($I913/60)/60)/24)+DATE(1970,1,1)</f>
        <v>42028.964062500003</v>
      </c>
      <c r="T913" s="10">
        <f>((($J913/60)/60)/24)+DATE(1970,1,1)</f>
        <v>41988.964062500003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 s="6">
        <v>1000</v>
      </c>
      <c r="E914" s="6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8275</v>
      </c>
      <c r="O914" s="5">
        <f>$E914/$D914</f>
        <v>1.18</v>
      </c>
      <c r="P914" s="6">
        <f>ROUND(E914/L914,2)</f>
        <v>47.2</v>
      </c>
      <c r="Q914" t="str">
        <f>LEFT($N914,FIND("/",$N914)-1)</f>
        <v>music</v>
      </c>
      <c r="R914" t="str">
        <f>RIGHT($N914,LEN($N914)-FIND("/",$N914))</f>
        <v>rock</v>
      </c>
      <c r="S914" s="10">
        <f>((($I914/60)/60)/24)+DATE(1970,1,1)</f>
        <v>41283.367303240739</v>
      </c>
      <c r="T914" s="10">
        <f>((($J914/60)/60)/24)+DATE(1970,1,1)</f>
        <v>41243.367303240739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 s="6">
        <v>30000</v>
      </c>
      <c r="E915" s="6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8275</v>
      </c>
      <c r="O915" s="5">
        <f>$E915/$D915</f>
        <v>1.1796376666666666</v>
      </c>
      <c r="P915" s="6">
        <f>ROUND(E915/L915,2)</f>
        <v>98.03</v>
      </c>
      <c r="Q915" t="str">
        <f>LEFT($N915,FIND("/",$N915)-1)</f>
        <v>music</v>
      </c>
      <c r="R915" t="str">
        <f>RIGHT($N915,LEN($N915)-FIND("/",$N915))</f>
        <v>rock</v>
      </c>
      <c r="S915" s="10">
        <f>((($I915/60)/60)/24)+DATE(1970,1,1)</f>
        <v>40951.919340277782</v>
      </c>
      <c r="T915" s="10">
        <f>((($J915/60)/60)/24)+DATE(1970,1,1)</f>
        <v>40921.919340277782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 s="6">
        <v>70000</v>
      </c>
      <c r="E916" s="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5">
        <f>$E916/$D916</f>
        <v>1.1790285714285715</v>
      </c>
      <c r="P916" s="6">
        <f>ROUND(E916/L916,2)</f>
        <v>2500.9699999999998</v>
      </c>
      <c r="Q916" t="str">
        <f>LEFT($N916,FIND("/",$N916)-1)</f>
        <v>technology</v>
      </c>
      <c r="R916" t="str">
        <f>RIGHT($N916,LEN($N916)-FIND("/",$N916))</f>
        <v>hardware</v>
      </c>
      <c r="S916" s="10">
        <f>((($I916/60)/60)/24)+DATE(1970,1,1)</f>
        <v>41994.362743055557</v>
      </c>
      <c r="T916" s="10">
        <f>((($J916/60)/60)/24)+DATE(1970,1,1)</f>
        <v>41964.362743055557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 s="6">
        <v>15000</v>
      </c>
      <c r="E917" s="6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8284</v>
      </c>
      <c r="O917" s="5">
        <f>$E917/$D917</f>
        <v>1.1786666666666668</v>
      </c>
      <c r="P917" s="6">
        <f>ROUND(E917/L917,2)</f>
        <v>180.41</v>
      </c>
      <c r="Q917" t="str">
        <f>LEFT($N917,FIND("/",$N917)-1)</f>
        <v>photography</v>
      </c>
      <c r="R917" t="str">
        <f>RIGHT($N917,LEN($N917)-FIND("/",$N917))</f>
        <v>photobooks</v>
      </c>
      <c r="S917" s="10">
        <f>((($I917/60)/60)/24)+DATE(1970,1,1)</f>
        <v>41969.052083333328</v>
      </c>
      <c r="T917" s="10">
        <f>((($J917/60)/60)/24)+DATE(1970,1,1)</f>
        <v>41939.00712962963</v>
      </c>
    </row>
    <row r="918" spans="1:20" ht="32" x14ac:dyDescent="0.2">
      <c r="A918">
        <v>2786</v>
      </c>
      <c r="B918" s="3" t="s">
        <v>2786</v>
      </c>
      <c r="C918" s="3" t="s">
        <v>6896</v>
      </c>
      <c r="D918" s="6">
        <v>2500</v>
      </c>
      <c r="E918" s="6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5">
        <f>$E918/$D918</f>
        <v>1.1783999999999999</v>
      </c>
      <c r="P918" s="6">
        <f>ROUND(E918/L918,2)</f>
        <v>39.81</v>
      </c>
      <c r="Q918" t="str">
        <f>LEFT($N918,FIND("/",$N918)-1)</f>
        <v>theater</v>
      </c>
      <c r="R918" t="str">
        <f>RIGHT($N918,LEN($N918)-FIND("/",$N918))</f>
        <v>plays</v>
      </c>
      <c r="S918" s="10">
        <f>((($I918/60)/60)/24)+DATE(1970,1,1)</f>
        <v>41829.569212962961</v>
      </c>
      <c r="T918" s="10">
        <f>((($J918/60)/60)/24)+DATE(1970,1,1)</f>
        <v>41815.569212962961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 s="6">
        <v>1500</v>
      </c>
      <c r="E919" s="6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8270</v>
      </c>
      <c r="O919" s="5">
        <f>$E919/$D919</f>
        <v>1.1773333333333333</v>
      </c>
      <c r="P919" s="6">
        <f>ROUND(E919/L919,2)</f>
        <v>67.92</v>
      </c>
      <c r="Q919" t="str">
        <f>LEFT($N919,FIND("/",$N919)-1)</f>
        <v>theater</v>
      </c>
      <c r="R919" t="str">
        <f>RIGHT($N919,LEN($N919)-FIND("/",$N919))</f>
        <v>plays</v>
      </c>
      <c r="S919" s="10">
        <f>((($I919/60)/60)/24)+DATE(1970,1,1)</f>
        <v>42721.333333333328</v>
      </c>
      <c r="T919" s="10">
        <f>((($J919/60)/60)/24)+DATE(1970,1,1)</f>
        <v>42690.334317129629</v>
      </c>
    </row>
    <row r="920" spans="1:20" ht="48" x14ac:dyDescent="0.2">
      <c r="A920">
        <v>756</v>
      </c>
      <c r="B920" s="3" t="s">
        <v>757</v>
      </c>
      <c r="C920" s="3" t="s">
        <v>4866</v>
      </c>
      <c r="D920" s="6">
        <v>700</v>
      </c>
      <c r="E920" s="6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8273</v>
      </c>
      <c r="O920" s="5">
        <f>$E920/$D920</f>
        <v>1.177142857142857</v>
      </c>
      <c r="P920" s="6">
        <f>ROUND(E920/L920,2)</f>
        <v>37.450000000000003</v>
      </c>
      <c r="Q920" t="str">
        <f>LEFT($N920,FIND("/",$N920)-1)</f>
        <v>publishing</v>
      </c>
      <c r="R920" t="str">
        <f>RIGHT($N920,LEN($N920)-FIND("/",$N920))</f>
        <v>nonfiction</v>
      </c>
      <c r="S920" s="10">
        <f>((($I920/60)/60)/24)+DATE(1970,1,1)</f>
        <v>40651.725219907406</v>
      </c>
      <c r="T920" s="10">
        <f>((($J920/60)/60)/24)+DATE(1970,1,1)</f>
        <v>40590.766886574071</v>
      </c>
    </row>
    <row r="921" spans="1:20" ht="48" x14ac:dyDescent="0.2">
      <c r="A921">
        <v>3147</v>
      </c>
      <c r="B921" s="3" t="s">
        <v>3147</v>
      </c>
      <c r="C921" s="3" t="s">
        <v>7257</v>
      </c>
      <c r="D921" s="6">
        <v>20000</v>
      </c>
      <c r="E921" s="6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8270</v>
      </c>
      <c r="O921" s="5">
        <f>$E921/$D921</f>
        <v>1.1752499999999999</v>
      </c>
      <c r="P921" s="6">
        <f>ROUND(E921/L921,2)</f>
        <v>110.35</v>
      </c>
      <c r="Q921" t="str">
        <f>LEFT($N921,FIND("/",$N921)-1)</f>
        <v>theater</v>
      </c>
      <c r="R921" t="str">
        <f>RIGHT($N921,LEN($N921)-FIND("/",$N921))</f>
        <v>plays</v>
      </c>
      <c r="S921" s="10">
        <f>((($I921/60)/60)/24)+DATE(1970,1,1)</f>
        <v>41950.011053240742</v>
      </c>
      <c r="T921" s="10">
        <f>((($J921/60)/60)/24)+DATE(1970,1,1)</f>
        <v>41909.969386574077</v>
      </c>
    </row>
    <row r="922" spans="1:20" ht="32" x14ac:dyDescent="0.2">
      <c r="A922">
        <v>1680</v>
      </c>
      <c r="B922" s="3" t="s">
        <v>1681</v>
      </c>
      <c r="C922" s="3" t="s">
        <v>5790</v>
      </c>
      <c r="D922" s="6">
        <v>1000</v>
      </c>
      <c r="E922" s="6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8291</v>
      </c>
      <c r="O922" s="5">
        <f>$E922/$D922</f>
        <v>1.175</v>
      </c>
      <c r="P922" s="6">
        <f>ROUND(E922/L922,2)</f>
        <v>47</v>
      </c>
      <c r="Q922" t="str">
        <f>LEFT($N922,FIND("/",$N922)-1)</f>
        <v>music</v>
      </c>
      <c r="R922" t="str">
        <f>RIGHT($N922,LEN($N922)-FIND("/",$N922))</f>
        <v>pop</v>
      </c>
      <c r="S922" s="10">
        <f>((($I922/60)/60)/24)+DATE(1970,1,1)</f>
        <v>41832.757719907408</v>
      </c>
      <c r="T922" s="10">
        <f>((($J922/60)/60)/24)+DATE(1970,1,1)</f>
        <v>41802.757719907408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 s="6">
        <v>2500</v>
      </c>
      <c r="E923" s="6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8270</v>
      </c>
      <c r="O923" s="5">
        <f>$E923/$D923</f>
        <v>1.1739999999999999</v>
      </c>
      <c r="P923" s="6">
        <f>ROUND(E923/L923,2)</f>
        <v>57.55</v>
      </c>
      <c r="Q923" t="str">
        <f>LEFT($N923,FIND("/",$N923)-1)</f>
        <v>theater</v>
      </c>
      <c r="R923" t="str">
        <f>RIGHT($N923,LEN($N923)-FIND("/",$N923))</f>
        <v>plays</v>
      </c>
      <c r="S923" s="10">
        <f>((($I923/60)/60)/24)+DATE(1970,1,1)</f>
        <v>41811.666770833333</v>
      </c>
      <c r="T923" s="10">
        <f>((($J923/60)/60)/24)+DATE(1970,1,1)</f>
        <v>41781.666770833333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 s="6">
        <v>10000</v>
      </c>
      <c r="E924" s="6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5">
        <f>$E924/$D924</f>
        <v>1.1727000000000001</v>
      </c>
      <c r="P924" s="6">
        <f>ROUND(E924/L924,2)</f>
        <v>45.99</v>
      </c>
      <c r="Q924" t="str">
        <f>LEFT($N924,FIND("/",$N924)-1)</f>
        <v>music</v>
      </c>
      <c r="R924" t="str">
        <f>RIGHT($N924,LEN($N924)-FIND("/",$N924))</f>
        <v>electronic music</v>
      </c>
      <c r="S924" s="10">
        <f>((($I924/60)/60)/24)+DATE(1970,1,1)</f>
        <v>42800.833333333328</v>
      </c>
      <c r="T924" s="10">
        <f>((($J924/60)/60)/24)+DATE(1970,1,1)</f>
        <v>42755.627372685187</v>
      </c>
    </row>
    <row r="925" spans="1:20" ht="48" x14ac:dyDescent="0.2">
      <c r="A925">
        <v>835</v>
      </c>
      <c r="B925" s="3" t="s">
        <v>836</v>
      </c>
      <c r="C925" s="3" t="s">
        <v>4945</v>
      </c>
      <c r="D925" s="6">
        <v>2000</v>
      </c>
      <c r="E925" s="6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8275</v>
      </c>
      <c r="O925" s="5">
        <f>$E925/$D925</f>
        <v>1.1725000000000001</v>
      </c>
      <c r="P925" s="6">
        <f>ROUND(E925/L925,2)</f>
        <v>58.63</v>
      </c>
      <c r="Q925" t="str">
        <f>LEFT($N925,FIND("/",$N925)-1)</f>
        <v>music</v>
      </c>
      <c r="R925" t="str">
        <f>RIGHT($N925,LEN($N925)-FIND("/",$N925))</f>
        <v>rock</v>
      </c>
      <c r="S925" s="10">
        <f>((($I925/60)/60)/24)+DATE(1970,1,1)</f>
        <v>41048.125</v>
      </c>
      <c r="T925" s="10">
        <f>((($J925/60)/60)/24)+DATE(1970,1,1)</f>
        <v>41005.45784722222</v>
      </c>
    </row>
    <row r="926" spans="1:20" ht="32" x14ac:dyDescent="0.2">
      <c r="A926">
        <v>22</v>
      </c>
      <c r="B926" s="3" t="s">
        <v>24</v>
      </c>
      <c r="C926" s="3" t="s">
        <v>4133</v>
      </c>
      <c r="D926" s="6">
        <v>350</v>
      </c>
      <c r="E926" s="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8264</v>
      </c>
      <c r="O926" s="5">
        <f>$E926/$D926</f>
        <v>1.1714285714285715</v>
      </c>
      <c r="P926" s="6">
        <f>ROUND(E926/L926,2)</f>
        <v>51.25</v>
      </c>
      <c r="Q926" t="str">
        <f>LEFT($N926,FIND("/",$N926)-1)</f>
        <v>film &amp; video</v>
      </c>
      <c r="R926" t="str">
        <f>RIGHT($N926,LEN($N926)-FIND("/",$N926))</f>
        <v>television</v>
      </c>
      <c r="S926" s="10">
        <f>((($I926/60)/60)/24)+DATE(1970,1,1)</f>
        <v>42005.332638888889</v>
      </c>
      <c r="T926" s="10">
        <f>((($J926/60)/60)/24)+DATE(1970,1,1)</f>
        <v>41989.91134259259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 s="6">
        <v>4000</v>
      </c>
      <c r="E927" s="6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8302</v>
      </c>
      <c r="O927" s="5">
        <f>$E927/$D927</f>
        <v>1.1712499999999999</v>
      </c>
      <c r="P927" s="6">
        <f>ROUND(E927/L927,2)</f>
        <v>85.18</v>
      </c>
      <c r="Q927" t="str">
        <f>LEFT($N927,FIND("/",$N927)-1)</f>
        <v>theater</v>
      </c>
      <c r="R927" t="str">
        <f>RIGHT($N927,LEN($N927)-FIND("/",$N927))</f>
        <v>spaces</v>
      </c>
      <c r="S927" s="10">
        <f>((($I927/60)/60)/24)+DATE(1970,1,1)</f>
        <v>42045.702893518523</v>
      </c>
      <c r="T927" s="10">
        <f>((($J927/60)/60)/24)+DATE(1970,1,1)</f>
        <v>42024.702893518523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 s="6">
        <v>1570.79</v>
      </c>
      <c r="E928" s="6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8294</v>
      </c>
      <c r="O928" s="5">
        <f>$E928/$D928</f>
        <v>1.1707484768810599</v>
      </c>
      <c r="P928" s="6">
        <f>ROUND(E928/L928,2)</f>
        <v>44.85</v>
      </c>
      <c r="Q928" t="str">
        <f>LEFT($N928,FIND("/",$N928)-1)</f>
        <v>technology</v>
      </c>
      <c r="R928" t="str">
        <f>RIGHT($N928,LEN($N928)-FIND("/",$N928))</f>
        <v>hardware</v>
      </c>
      <c r="S928" s="10">
        <f>((($I928/60)/60)/24)+DATE(1970,1,1)</f>
        <v>40805.604421296295</v>
      </c>
      <c r="T928" s="10">
        <f>((($J928/60)/60)/24)+DATE(1970,1,1)</f>
        <v>40761.604421296295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 s="6">
        <v>50000</v>
      </c>
      <c r="E929" s="6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8287</v>
      </c>
      <c r="O929" s="5">
        <f>$E929/$D929</f>
        <v>1.170404</v>
      </c>
      <c r="P929" s="6">
        <f>ROUND(E929/L929,2)</f>
        <v>92.16</v>
      </c>
      <c r="Q929" t="str">
        <f>LEFT($N929,FIND("/",$N929)-1)</f>
        <v>publishing</v>
      </c>
      <c r="R929" t="str">
        <f>RIGHT($N929,LEN($N929)-FIND("/",$N929))</f>
        <v>radio &amp; podcasts</v>
      </c>
      <c r="S929" s="10">
        <f>((($I929/60)/60)/24)+DATE(1970,1,1)</f>
        <v>41481.708333333336</v>
      </c>
      <c r="T929" s="10">
        <f>((($J929/60)/60)/24)+DATE(1970,1,1)</f>
        <v>41464.934016203704</v>
      </c>
    </row>
    <row r="930" spans="1:20" ht="48" x14ac:dyDescent="0.2">
      <c r="A930">
        <v>1627</v>
      </c>
      <c r="B930" s="3" t="s">
        <v>1628</v>
      </c>
      <c r="C930" s="3" t="s">
        <v>5737</v>
      </c>
      <c r="D930" s="6">
        <v>2000</v>
      </c>
      <c r="E930" s="6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8275</v>
      </c>
      <c r="O930" s="5">
        <f>$E930/$D930</f>
        <v>1.17</v>
      </c>
      <c r="P930" s="6">
        <f>ROUND(E930/L930,2)</f>
        <v>61.58</v>
      </c>
      <c r="Q930" t="str">
        <f>LEFT($N930,FIND("/",$N930)-1)</f>
        <v>music</v>
      </c>
      <c r="R930" t="str">
        <f>RIGHT($N930,LEN($N930)-FIND("/",$N930))</f>
        <v>rock</v>
      </c>
      <c r="S930" s="10">
        <f>((($I930/60)/60)/24)+DATE(1970,1,1)</f>
        <v>41239.207638888889</v>
      </c>
      <c r="T930" s="10">
        <f>((($J930/60)/60)/24)+DATE(1970,1,1)</f>
        <v>41205.707048611112</v>
      </c>
    </row>
    <row r="931" spans="1:20" ht="48" x14ac:dyDescent="0.2">
      <c r="A931">
        <v>1246</v>
      </c>
      <c r="B931" s="3" t="s">
        <v>1247</v>
      </c>
      <c r="C931" s="3" t="s">
        <v>5356</v>
      </c>
      <c r="D931" s="6">
        <v>2000</v>
      </c>
      <c r="E931" s="6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8275</v>
      </c>
      <c r="O931" s="5">
        <f>$E931/$D931</f>
        <v>1.17</v>
      </c>
      <c r="P931" s="6">
        <f>ROUND(E931/L931,2)</f>
        <v>75.48</v>
      </c>
      <c r="Q931" t="str">
        <f>LEFT($N931,FIND("/",$N931)-1)</f>
        <v>music</v>
      </c>
      <c r="R931" t="str">
        <f>RIGHT($N931,LEN($N931)-FIND("/",$N931))</f>
        <v>rock</v>
      </c>
      <c r="S931" s="10">
        <f>((($I931/60)/60)/24)+DATE(1970,1,1)</f>
        <v>40883.085057870368</v>
      </c>
      <c r="T931" s="10">
        <f>((($J931/60)/60)/24)+DATE(1970,1,1)</f>
        <v>40838.043391203704</v>
      </c>
    </row>
    <row r="932" spans="1:20" ht="48" x14ac:dyDescent="0.2">
      <c r="A932">
        <v>1852</v>
      </c>
      <c r="B932" s="3" t="s">
        <v>1853</v>
      </c>
      <c r="C932" s="3" t="s">
        <v>5962</v>
      </c>
      <c r="D932" s="6">
        <v>15000</v>
      </c>
      <c r="E932" s="6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8275</v>
      </c>
      <c r="O932" s="5">
        <f>$E932/$D932</f>
        <v>1.1696666666666666</v>
      </c>
      <c r="P932" s="6">
        <f>ROUND(E932/L932,2)</f>
        <v>133.93</v>
      </c>
      <c r="Q932" t="str">
        <f>LEFT($N932,FIND("/",$N932)-1)</f>
        <v>music</v>
      </c>
      <c r="R932" t="str">
        <f>RIGHT($N932,LEN($N932)-FIND("/",$N932))</f>
        <v>rock</v>
      </c>
      <c r="S932" s="10">
        <f>((($I932/60)/60)/24)+DATE(1970,1,1)</f>
        <v>42119</v>
      </c>
      <c r="T932" s="10">
        <f>((($J932/60)/60)/24)+DATE(1970,1,1)</f>
        <v>42081.77143518519</v>
      </c>
    </row>
    <row r="933" spans="1:20" ht="48" x14ac:dyDescent="0.2">
      <c r="A933">
        <v>254</v>
      </c>
      <c r="B933" s="3" t="s">
        <v>255</v>
      </c>
      <c r="C933" s="3" t="s">
        <v>4364</v>
      </c>
      <c r="D933" s="6">
        <v>24000</v>
      </c>
      <c r="E933" s="6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8268</v>
      </c>
      <c r="O933" s="5">
        <f>$E933/$D933</f>
        <v>1.1694724999999999</v>
      </c>
      <c r="P933" s="6">
        <f>ROUND(E933/L933,2)</f>
        <v>89.39</v>
      </c>
      <c r="Q933" t="str">
        <f>LEFT($N933,FIND("/",$N933)-1)</f>
        <v>film &amp; video</v>
      </c>
      <c r="R933" t="str">
        <f>RIGHT($N933,LEN($N933)-FIND("/",$N933))</f>
        <v>documentary</v>
      </c>
      <c r="S933" s="10">
        <f>((($I933/60)/60)/24)+DATE(1970,1,1)</f>
        <v>42294.083333333328</v>
      </c>
      <c r="T933" s="10">
        <f>((($J933/60)/60)/24)+DATE(1970,1,1)</f>
        <v>42263.952662037031</v>
      </c>
    </row>
    <row r="934" spans="1:20" ht="32" x14ac:dyDescent="0.2">
      <c r="A934">
        <v>2824</v>
      </c>
      <c r="B934" s="3" t="s">
        <v>2824</v>
      </c>
      <c r="C934" s="3" t="s">
        <v>6934</v>
      </c>
      <c r="D934" s="6">
        <v>650</v>
      </c>
      <c r="E934" s="6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8270</v>
      </c>
      <c r="O934" s="5">
        <f>$E934/$D934</f>
        <v>1.1692307692307693</v>
      </c>
      <c r="P934" s="6">
        <f>ROUND(E934/L934,2)</f>
        <v>50.67</v>
      </c>
      <c r="Q934" t="str">
        <f>LEFT($N934,FIND("/",$N934)-1)</f>
        <v>theater</v>
      </c>
      <c r="R934" t="str">
        <f>RIGHT($N934,LEN($N934)-FIND("/",$N934))</f>
        <v>plays</v>
      </c>
      <c r="S934" s="10">
        <f>((($I934/60)/60)/24)+DATE(1970,1,1)</f>
        <v>42168.071527777778</v>
      </c>
      <c r="T934" s="10">
        <f>((($J934/60)/60)/24)+DATE(1970,1,1)</f>
        <v>42136.270787037036</v>
      </c>
    </row>
    <row r="935" spans="1:20" ht="48" x14ac:dyDescent="0.2">
      <c r="A935">
        <v>3527</v>
      </c>
      <c r="B935" s="3" t="s">
        <v>3526</v>
      </c>
      <c r="C935" s="3" t="s">
        <v>7637</v>
      </c>
      <c r="D935" s="6">
        <v>6000</v>
      </c>
      <c r="E935" s="6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5">
        <f>$E935/$D935</f>
        <v>1.1691666666666667</v>
      </c>
      <c r="P935" s="6">
        <f>ROUND(E935/L935,2)</f>
        <v>81.569999999999993</v>
      </c>
      <c r="Q935" t="str">
        <f>LEFT($N935,FIND("/",$N935)-1)</f>
        <v>theater</v>
      </c>
      <c r="R935" t="str">
        <f>RIGHT($N935,LEN($N935)-FIND("/",$N935))</f>
        <v>plays</v>
      </c>
      <c r="S935" s="10">
        <f>((($I935/60)/60)/24)+DATE(1970,1,1)</f>
        <v>42196.165972222225</v>
      </c>
      <c r="T935" s="10">
        <f>((($J935/60)/60)/24)+DATE(1970,1,1)</f>
        <v>42167.023206018523</v>
      </c>
    </row>
    <row r="936" spans="1:20" ht="48" x14ac:dyDescent="0.2">
      <c r="A936">
        <v>3387</v>
      </c>
      <c r="B936" s="3" t="s">
        <v>3386</v>
      </c>
      <c r="C936" s="3" t="s">
        <v>7497</v>
      </c>
      <c r="D936" s="6">
        <v>3000</v>
      </c>
      <c r="E936" s="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8270</v>
      </c>
      <c r="O936" s="5">
        <f>$E936/$D936</f>
        <v>1.1686666666666667</v>
      </c>
      <c r="P936" s="6">
        <f>ROUND(E936/L936,2)</f>
        <v>100.17</v>
      </c>
      <c r="Q936" t="str">
        <f>LEFT($N936,FIND("/",$N936)-1)</f>
        <v>theater</v>
      </c>
      <c r="R936" t="str">
        <f>RIGHT($N936,LEN($N936)-FIND("/",$N936))</f>
        <v>plays</v>
      </c>
      <c r="S936" s="10">
        <f>((($I936/60)/60)/24)+DATE(1970,1,1)</f>
        <v>41987.762592592597</v>
      </c>
      <c r="T936" s="10">
        <f>((($J936/60)/60)/24)+DATE(1970,1,1)</f>
        <v>41947.762592592589</v>
      </c>
    </row>
    <row r="937" spans="1:20" ht="48" x14ac:dyDescent="0.2">
      <c r="A937">
        <v>3276</v>
      </c>
      <c r="B937" s="3" t="s">
        <v>3276</v>
      </c>
      <c r="C937" s="3" t="s">
        <v>7386</v>
      </c>
      <c r="D937" s="6">
        <v>4500</v>
      </c>
      <c r="E937" s="6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5">
        <f>$E937/$D937</f>
        <v>1.1684444444444444</v>
      </c>
      <c r="P937" s="6">
        <f>ROUND(E937/L937,2)</f>
        <v>52.58</v>
      </c>
      <c r="Q937" t="str">
        <f>LEFT($N937,FIND("/",$N937)-1)</f>
        <v>theater</v>
      </c>
      <c r="R937" t="str">
        <f>RIGHT($N937,LEN($N937)-FIND("/",$N937))</f>
        <v>plays</v>
      </c>
      <c r="S937" s="10">
        <f>((($I937/60)/60)/24)+DATE(1970,1,1)</f>
        <v>42461.165972222225</v>
      </c>
      <c r="T937" s="10">
        <f>((($J937/60)/60)/24)+DATE(1970,1,1)</f>
        <v>42426.949988425928</v>
      </c>
    </row>
    <row r="938" spans="1:20" ht="48" x14ac:dyDescent="0.2">
      <c r="A938">
        <v>336</v>
      </c>
      <c r="B938" s="3" t="s">
        <v>337</v>
      </c>
      <c r="C938" s="3" t="s">
        <v>4446</v>
      </c>
      <c r="D938" s="6">
        <v>25000</v>
      </c>
      <c r="E938" s="6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8268</v>
      </c>
      <c r="O938" s="5">
        <f>$E938/$D938</f>
        <v>1.1683911999999999</v>
      </c>
      <c r="P938" s="6">
        <f>ROUND(E938/L938,2)</f>
        <v>59.25</v>
      </c>
      <c r="Q938" t="str">
        <f>LEFT($N938,FIND("/",$N938)-1)</f>
        <v>film &amp; video</v>
      </c>
      <c r="R938" t="str">
        <f>RIGHT($N938,LEN($N938)-FIND("/",$N938))</f>
        <v>documentary</v>
      </c>
      <c r="S938" s="10">
        <f>((($I938/60)/60)/24)+DATE(1970,1,1)</f>
        <v>42321.637939814813</v>
      </c>
      <c r="T938" s="10">
        <f>((($J938/60)/60)/24)+DATE(1970,1,1)</f>
        <v>42291.596273148149</v>
      </c>
    </row>
    <row r="939" spans="1:20" ht="48" x14ac:dyDescent="0.2">
      <c r="A939">
        <v>3329</v>
      </c>
      <c r="B939" s="3" t="s">
        <v>3329</v>
      </c>
      <c r="C939" s="3" t="s">
        <v>7439</v>
      </c>
      <c r="D939" s="6">
        <v>1000</v>
      </c>
      <c r="E939" s="6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5">
        <f>$E939/$D939</f>
        <v>1.1679999999999999</v>
      </c>
      <c r="P939" s="6">
        <f>ROUND(E939/L939,2)</f>
        <v>44.92</v>
      </c>
      <c r="Q939" t="str">
        <f>LEFT($N939,FIND("/",$N939)-1)</f>
        <v>theater</v>
      </c>
      <c r="R939" t="str">
        <f>RIGHT($N939,LEN($N939)-FIND("/",$N939))</f>
        <v>plays</v>
      </c>
      <c r="S939" s="10">
        <f>((($I939/60)/60)/24)+DATE(1970,1,1)</f>
        <v>41847.958333333336</v>
      </c>
      <c r="T939" s="10">
        <f>((($J939/60)/60)/24)+DATE(1970,1,1)</f>
        <v>41837.323009259257</v>
      </c>
    </row>
    <row r="940" spans="1:20" ht="48" x14ac:dyDescent="0.2">
      <c r="A940">
        <v>3767</v>
      </c>
      <c r="B940" s="3" t="s">
        <v>3764</v>
      </c>
      <c r="C940" s="3" t="s">
        <v>7877</v>
      </c>
      <c r="D940" s="6">
        <v>2000</v>
      </c>
      <c r="E940" s="6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8304</v>
      </c>
      <c r="O940" s="5">
        <f>$E940/$D940</f>
        <v>1.1675</v>
      </c>
      <c r="P940" s="6">
        <f>ROUND(E940/L940,2)</f>
        <v>41.7</v>
      </c>
      <c r="Q940" t="str">
        <f>LEFT($N940,FIND("/",$N940)-1)</f>
        <v>theater</v>
      </c>
      <c r="R940" t="str">
        <f>RIGHT($N940,LEN($N940)-FIND("/",$N940))</f>
        <v>musical</v>
      </c>
      <c r="S940" s="10">
        <f>((($I940/60)/60)/24)+DATE(1970,1,1)</f>
        <v>42064.207638888889</v>
      </c>
      <c r="T940" s="10">
        <f>((($J940/60)/60)/24)+DATE(1970,1,1)</f>
        <v>42050.019641203704</v>
      </c>
    </row>
    <row r="941" spans="1:20" ht="32" x14ac:dyDescent="0.2">
      <c r="A941">
        <v>1268</v>
      </c>
      <c r="B941" s="3" t="s">
        <v>1269</v>
      </c>
      <c r="C941" s="3" t="s">
        <v>5378</v>
      </c>
      <c r="D941" s="6">
        <v>12000</v>
      </c>
      <c r="E941" s="6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8275</v>
      </c>
      <c r="O941" s="5">
        <f>$E941/$D941</f>
        <v>1.1666666666666667</v>
      </c>
      <c r="P941" s="6">
        <f>ROUND(E941/L941,2)</f>
        <v>76.92</v>
      </c>
      <c r="Q941" t="str">
        <f>LEFT($N941,FIND("/",$N941)-1)</f>
        <v>music</v>
      </c>
      <c r="R941" t="str">
        <f>RIGHT($N941,LEN($N941)-FIND("/",$N941))</f>
        <v>rock</v>
      </c>
      <c r="S941" s="10">
        <f>((($I941/60)/60)/24)+DATE(1970,1,1)</f>
        <v>41537.845451388886</v>
      </c>
      <c r="T941" s="10">
        <f>((($J941/60)/60)/24)+DATE(1970,1,1)</f>
        <v>41507.845451388886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 s="6">
        <v>1200</v>
      </c>
      <c r="E942" s="6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5">
        <f>$E942/$D942</f>
        <v>1.1666666666666667</v>
      </c>
      <c r="P942" s="6">
        <f>ROUND(E942/L942,2)</f>
        <v>70</v>
      </c>
      <c r="Q942" t="str">
        <f>LEFT($N942,FIND("/",$N942)-1)</f>
        <v>theater</v>
      </c>
      <c r="R942" t="str">
        <f>RIGHT($N942,LEN($N942)-FIND("/",$N942))</f>
        <v>plays</v>
      </c>
      <c r="S942" s="10">
        <f>((($I942/60)/60)/24)+DATE(1970,1,1)</f>
        <v>41974.797916666663</v>
      </c>
      <c r="T942" s="10">
        <f>((($J942/60)/60)/24)+DATE(1970,1,1)</f>
        <v>41963.872361111105</v>
      </c>
    </row>
    <row r="943" spans="1:20" ht="48" x14ac:dyDescent="0.2">
      <c r="A943">
        <v>2799</v>
      </c>
      <c r="B943" s="3" t="s">
        <v>2799</v>
      </c>
      <c r="C943" s="3" t="s">
        <v>6909</v>
      </c>
      <c r="D943" s="6">
        <v>5000</v>
      </c>
      <c r="E943" s="6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5">
        <f>$E943/$D943</f>
        <v>1.1663479999999999</v>
      </c>
      <c r="P943" s="6">
        <f>ROUND(E943/L943,2)</f>
        <v>44.86</v>
      </c>
      <c r="Q943" t="str">
        <f>LEFT($N943,FIND("/",$N943)-1)</f>
        <v>theater</v>
      </c>
      <c r="R943" t="str">
        <f>RIGHT($N943,LEN($N943)-FIND("/",$N943))</f>
        <v>plays</v>
      </c>
      <c r="S943" s="10">
        <f>((($I943/60)/60)/24)+DATE(1970,1,1)</f>
        <v>42538.666666666672</v>
      </c>
      <c r="T943" s="10">
        <f>((($J943/60)/60)/24)+DATE(1970,1,1)</f>
        <v>42507.264699074076</v>
      </c>
    </row>
    <row r="944" spans="1:20" ht="48" x14ac:dyDescent="0.2">
      <c r="A944">
        <v>839</v>
      </c>
      <c r="B944" s="3" t="s">
        <v>840</v>
      </c>
      <c r="C944" s="3" t="s">
        <v>4949</v>
      </c>
      <c r="D944" s="6">
        <v>5000</v>
      </c>
      <c r="E944" s="6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8275</v>
      </c>
      <c r="O944" s="5">
        <f>$E944/$D944</f>
        <v>1.166166</v>
      </c>
      <c r="P944" s="6">
        <f>ROUND(E944/L944,2)</f>
        <v>60.74</v>
      </c>
      <c r="Q944" t="str">
        <f>LEFT($N944,FIND("/",$N944)-1)</f>
        <v>music</v>
      </c>
      <c r="R944" t="str">
        <f>RIGHT($N944,LEN($N944)-FIND("/",$N944))</f>
        <v>rock</v>
      </c>
      <c r="S944" s="10">
        <f>((($I944/60)/60)/24)+DATE(1970,1,1)</f>
        <v>41174.763379629629</v>
      </c>
      <c r="T944" s="10">
        <f>((($J944/60)/60)/24)+DATE(1970,1,1)</f>
        <v>41144.763379629629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 s="6">
        <v>10000</v>
      </c>
      <c r="E945" s="6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8268</v>
      </c>
      <c r="O945" s="5">
        <f>$E945/$D945</f>
        <v>1.1656</v>
      </c>
      <c r="P945" s="6">
        <f>ROUND(E945/L945,2)</f>
        <v>40.76</v>
      </c>
      <c r="Q945" t="str">
        <f>LEFT($N945,FIND("/",$N945)-1)</f>
        <v>film &amp; video</v>
      </c>
      <c r="R945" t="str">
        <f>RIGHT($N945,LEN($N945)-FIND("/",$N945))</f>
        <v>documentary</v>
      </c>
      <c r="S945" s="10">
        <f>((($I945/60)/60)/24)+DATE(1970,1,1)</f>
        <v>41920.167453703703</v>
      </c>
      <c r="T945" s="10">
        <f>((($J945/60)/60)/24)+DATE(1970,1,1)</f>
        <v>41890.167453703703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 s="6">
        <v>7500</v>
      </c>
      <c r="E946" s="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8278</v>
      </c>
      <c r="O946" s="5">
        <f>$E946/$D946</f>
        <v>1.1652013333333333</v>
      </c>
      <c r="P946" s="6">
        <f>ROUND(E946/L946,2)</f>
        <v>60.27</v>
      </c>
      <c r="Q946" t="str">
        <f>LEFT($N946,FIND("/",$N946)-1)</f>
        <v>music</v>
      </c>
      <c r="R946" t="str">
        <f>RIGHT($N946,LEN($N946)-FIND("/",$N946))</f>
        <v>indie rock</v>
      </c>
      <c r="S946" s="10">
        <f>((($I946/60)/60)/24)+DATE(1970,1,1)</f>
        <v>40883.249305555553</v>
      </c>
      <c r="T946" s="10">
        <f>((($J946/60)/60)/24)+DATE(1970,1,1)</f>
        <v>40852.889699074076</v>
      </c>
    </row>
    <row r="947" spans="1:20" ht="32" x14ac:dyDescent="0.2">
      <c r="A947">
        <v>2714</v>
      </c>
      <c r="B947" s="3" t="s">
        <v>2714</v>
      </c>
      <c r="C947" s="3" t="s">
        <v>6824</v>
      </c>
      <c r="D947" s="6">
        <v>25000</v>
      </c>
      <c r="E947" s="6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8302</v>
      </c>
      <c r="O947" s="5">
        <f>$E947/$D947</f>
        <v>1.1635599999999999</v>
      </c>
      <c r="P947" s="6">
        <f>ROUND(E947/L947,2)</f>
        <v>95.37</v>
      </c>
      <c r="Q947" t="str">
        <f>LEFT($N947,FIND("/",$N947)-1)</f>
        <v>theater</v>
      </c>
      <c r="R947" t="str">
        <f>RIGHT($N947,LEN($N947)-FIND("/",$N947))</f>
        <v>spaces</v>
      </c>
      <c r="S947" s="10">
        <f>((($I947/60)/60)/24)+DATE(1970,1,1)</f>
        <v>42657.958333333328</v>
      </c>
      <c r="T947" s="10">
        <f>((($J947/60)/60)/24)+DATE(1970,1,1)</f>
        <v>42629.655046296291</v>
      </c>
    </row>
    <row r="948" spans="1:20" ht="48" x14ac:dyDescent="0.2">
      <c r="A948">
        <v>1885</v>
      </c>
      <c r="B948" s="3" t="s">
        <v>1886</v>
      </c>
      <c r="C948" s="3" t="s">
        <v>5995</v>
      </c>
      <c r="D948" s="6">
        <v>4575</v>
      </c>
      <c r="E948" s="6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8278</v>
      </c>
      <c r="O948" s="5">
        <f>$E948/$D948</f>
        <v>1.1632786885245903</v>
      </c>
      <c r="P948" s="6">
        <f>ROUND(E948/L948,2)</f>
        <v>50.69</v>
      </c>
      <c r="Q948" t="str">
        <f>LEFT($N948,FIND("/",$N948)-1)</f>
        <v>music</v>
      </c>
      <c r="R948" t="str">
        <f>RIGHT($N948,LEN($N948)-FIND("/",$N948))</f>
        <v>indie rock</v>
      </c>
      <c r="S948" s="10">
        <f>((($I948/60)/60)/24)+DATE(1970,1,1)</f>
        <v>41131.916666666664</v>
      </c>
      <c r="T948" s="10">
        <f>((($J948/60)/60)/24)+DATE(1970,1,1)</f>
        <v>41099.093865740739</v>
      </c>
    </row>
    <row r="949" spans="1:20" ht="48" x14ac:dyDescent="0.2">
      <c r="A949">
        <v>3187</v>
      </c>
      <c r="B949" s="3" t="s">
        <v>3187</v>
      </c>
      <c r="C949" s="3" t="s">
        <v>7297</v>
      </c>
      <c r="D949" s="6">
        <v>15000</v>
      </c>
      <c r="E949" s="6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8270</v>
      </c>
      <c r="O949" s="5">
        <f>$E949/$D949</f>
        <v>1.1629333333333334</v>
      </c>
      <c r="P949" s="6">
        <f>ROUND(E949/L949,2)</f>
        <v>71.489999999999995</v>
      </c>
      <c r="Q949" t="str">
        <f>LEFT($N949,FIND("/",$N949)-1)</f>
        <v>theater</v>
      </c>
      <c r="R949" t="str">
        <f>RIGHT($N949,LEN($N949)-FIND("/",$N949))</f>
        <v>plays</v>
      </c>
      <c r="S949" s="10">
        <f>((($I949/60)/60)/24)+DATE(1970,1,1)</f>
        <v>41855.666354166664</v>
      </c>
      <c r="T949" s="10">
        <f>((($J949/60)/60)/24)+DATE(1970,1,1)</f>
        <v>41835.666354166664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 s="6">
        <v>5000</v>
      </c>
      <c r="E950" s="6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8270</v>
      </c>
      <c r="O950" s="5">
        <f>$E950/$D950</f>
        <v>1.1626000000000001</v>
      </c>
      <c r="P950" s="6">
        <f>ROUND(E950/L950,2)</f>
        <v>73.58</v>
      </c>
      <c r="Q950" t="str">
        <f>LEFT($N950,FIND("/",$N950)-1)</f>
        <v>theater</v>
      </c>
      <c r="R950" t="str">
        <f>RIGHT($N950,LEN($N950)-FIND("/",$N950))</f>
        <v>plays</v>
      </c>
      <c r="S950" s="10">
        <f>((($I950/60)/60)/24)+DATE(1970,1,1)</f>
        <v>42203.290972222225</v>
      </c>
      <c r="T950" s="10">
        <f>((($J950/60)/60)/24)+DATE(1970,1,1)</f>
        <v>42173.803217592591</v>
      </c>
    </row>
    <row r="951" spans="1:20" ht="32" x14ac:dyDescent="0.2">
      <c r="A951">
        <v>355</v>
      </c>
      <c r="B951" s="3" t="s">
        <v>356</v>
      </c>
      <c r="C951" s="3" t="s">
        <v>4465</v>
      </c>
      <c r="D951" s="6">
        <v>35000</v>
      </c>
      <c r="E951" s="6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8268</v>
      </c>
      <c r="O951" s="5">
        <f>$E951/$D951</f>
        <v>1.1625714285714286</v>
      </c>
      <c r="P951" s="6">
        <f>ROUND(E951/L951,2)</f>
        <v>246.61</v>
      </c>
      <c r="Q951" t="str">
        <f>LEFT($N951,FIND("/",$N951)-1)</f>
        <v>film &amp; video</v>
      </c>
      <c r="R951" t="str">
        <f>RIGHT($N951,LEN($N951)-FIND("/",$N951))</f>
        <v>documentary</v>
      </c>
      <c r="S951" s="10">
        <f>((($I951/60)/60)/24)+DATE(1970,1,1)</f>
        <v>41974.3355787037</v>
      </c>
      <c r="T951" s="10">
        <f>((($J951/60)/60)/24)+DATE(1970,1,1)</f>
        <v>41943.293912037036</v>
      </c>
    </row>
    <row r="952" spans="1:20" ht="16" x14ac:dyDescent="0.2">
      <c r="A952">
        <v>2463</v>
      </c>
      <c r="B952" s="3" t="s">
        <v>2464</v>
      </c>
      <c r="C952" s="3" t="s">
        <v>6573</v>
      </c>
      <c r="D952" s="6">
        <v>2000</v>
      </c>
      <c r="E952" s="6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8278</v>
      </c>
      <c r="O952" s="5">
        <f>$E952/$D952</f>
        <v>1.1625000000000001</v>
      </c>
      <c r="P952" s="6">
        <f>ROUND(E952/L952,2)</f>
        <v>31</v>
      </c>
      <c r="Q952" t="str">
        <f>LEFT($N952,FIND("/",$N952)-1)</f>
        <v>music</v>
      </c>
      <c r="R952" t="str">
        <f>RIGHT($N952,LEN($N952)-FIND("/",$N952))</f>
        <v>indie rock</v>
      </c>
      <c r="S952" s="10">
        <f>((($I952/60)/60)/24)+DATE(1970,1,1)</f>
        <v>41380.791666666664</v>
      </c>
      <c r="T952" s="10">
        <f>((($J952/60)/60)/24)+DATE(1970,1,1)</f>
        <v>41341.111400462964</v>
      </c>
    </row>
    <row r="953" spans="1:20" ht="48" x14ac:dyDescent="0.2">
      <c r="A953">
        <v>67</v>
      </c>
      <c r="B953" s="3" t="s">
        <v>69</v>
      </c>
      <c r="C953" s="3" t="s">
        <v>4178</v>
      </c>
      <c r="D953" s="6">
        <v>2000</v>
      </c>
      <c r="E953" s="6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8265</v>
      </c>
      <c r="O953" s="5">
        <f>$E953/$D953</f>
        <v>1.1625000000000001</v>
      </c>
      <c r="P953" s="6">
        <f>ROUND(E953/L953,2)</f>
        <v>116.25</v>
      </c>
      <c r="Q953" t="str">
        <f>LEFT($N953,FIND("/",$N953)-1)</f>
        <v>film &amp; video</v>
      </c>
      <c r="R953" t="str">
        <f>RIGHT($N953,LEN($N953)-FIND("/",$N953))</f>
        <v>shorts</v>
      </c>
      <c r="S953" s="10">
        <f>((($I953/60)/60)/24)+DATE(1970,1,1)</f>
        <v>41105.583379629628</v>
      </c>
      <c r="T953" s="10">
        <f>((($J953/60)/60)/24)+DATE(1970,1,1)</f>
        <v>41075.583379629628</v>
      </c>
    </row>
    <row r="954" spans="1:20" ht="48" x14ac:dyDescent="0.2">
      <c r="A954">
        <v>52</v>
      </c>
      <c r="B954" s="3" t="s">
        <v>54</v>
      </c>
      <c r="C954" s="3" t="s">
        <v>4163</v>
      </c>
      <c r="D954" s="6">
        <v>10000</v>
      </c>
      <c r="E954" s="6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8264</v>
      </c>
      <c r="O954" s="5">
        <f>$E954/$D954</f>
        <v>1.1620999999999999</v>
      </c>
      <c r="P954" s="6">
        <f>ROUND(E954/L954,2)</f>
        <v>223.48</v>
      </c>
      <c r="Q954" t="str">
        <f>LEFT($N954,FIND("/",$N954)-1)</f>
        <v>film &amp; video</v>
      </c>
      <c r="R954" t="str">
        <f>RIGHT($N954,LEN($N954)-FIND("/",$N954))</f>
        <v>television</v>
      </c>
      <c r="S954" s="10">
        <f>((($I954/60)/60)/24)+DATE(1970,1,1)</f>
        <v>41837.701921296299</v>
      </c>
      <c r="T954" s="10">
        <f>((($J954/60)/60)/24)+DATE(1970,1,1)</f>
        <v>41807.701921296299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 s="6">
        <v>3000</v>
      </c>
      <c r="E955" s="6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8270</v>
      </c>
      <c r="O955" s="5">
        <f>$E955/$D955</f>
        <v>1.1619999999999999</v>
      </c>
      <c r="P955" s="6">
        <f>ROUND(E955/L955,2)</f>
        <v>55.33</v>
      </c>
      <c r="Q955" t="str">
        <f>LEFT($N955,FIND("/",$N955)-1)</f>
        <v>theater</v>
      </c>
      <c r="R955" t="str">
        <f>RIGHT($N955,LEN($N955)-FIND("/",$N955))</f>
        <v>plays</v>
      </c>
      <c r="S955" s="10">
        <f>((($I955/60)/60)/24)+DATE(1970,1,1)</f>
        <v>42291.917395833334</v>
      </c>
      <c r="T955" s="10">
        <f>((($J955/60)/60)/24)+DATE(1970,1,1)</f>
        <v>42261.917395833334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 s="6">
        <v>3000</v>
      </c>
      <c r="E956" s="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8270</v>
      </c>
      <c r="O956" s="5">
        <f>$E956/$D956</f>
        <v>1.1616666666666666</v>
      </c>
      <c r="P956" s="6">
        <f>ROUND(E956/L956,2)</f>
        <v>63.36</v>
      </c>
      <c r="Q956" t="str">
        <f>LEFT($N956,FIND("/",$N956)-1)</f>
        <v>theater</v>
      </c>
      <c r="R956" t="str">
        <f>RIGHT($N956,LEN($N956)-FIND("/",$N956))</f>
        <v>plays</v>
      </c>
      <c r="S956" s="10">
        <f>((($I956/60)/60)/24)+DATE(1970,1,1)</f>
        <v>41853.175706018519</v>
      </c>
      <c r="T956" s="10">
        <f>((($J956/60)/60)/24)+DATE(1970,1,1)</f>
        <v>41839.175706018519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 s="6">
        <v>1300</v>
      </c>
      <c r="E957" s="6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8275</v>
      </c>
      <c r="O957" s="5">
        <f>$E957/$D957</f>
        <v>1.1615384615384616</v>
      </c>
      <c r="P957" s="6">
        <f>ROUND(E957/L957,2)</f>
        <v>48.71</v>
      </c>
      <c r="Q957" t="str">
        <f>LEFT($N957,FIND("/",$N957)-1)</f>
        <v>music</v>
      </c>
      <c r="R957" t="str">
        <f>RIGHT($N957,LEN($N957)-FIND("/",$N957))</f>
        <v>rock</v>
      </c>
      <c r="S957" s="10">
        <f>((($I957/60)/60)/24)+DATE(1970,1,1)</f>
        <v>42769.174305555556</v>
      </c>
      <c r="T957" s="10">
        <f>((($J957/60)/60)/24)+DATE(1970,1,1)</f>
        <v>42747.219560185185</v>
      </c>
    </row>
    <row r="958" spans="1:20" ht="48" x14ac:dyDescent="0.2">
      <c r="A958">
        <v>379</v>
      </c>
      <c r="B958" s="3" t="s">
        <v>380</v>
      </c>
      <c r="C958" s="3" t="s">
        <v>4489</v>
      </c>
      <c r="D958" s="6">
        <v>15000</v>
      </c>
      <c r="E958" s="6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8268</v>
      </c>
      <c r="O958" s="5">
        <f>$E958/$D958</f>
        <v>1.1608000000000001</v>
      </c>
      <c r="P958" s="6">
        <f>ROUND(E958/L958,2)</f>
        <v>116.86</v>
      </c>
      <c r="Q958" t="str">
        <f>LEFT($N958,FIND("/",$N958)-1)</f>
        <v>film &amp; video</v>
      </c>
      <c r="R958" t="str">
        <f>RIGHT($N958,LEN($N958)-FIND("/",$N958))</f>
        <v>documentary</v>
      </c>
      <c r="S958" s="10">
        <f>((($I958/60)/60)/24)+DATE(1970,1,1)</f>
        <v>41032.688333333332</v>
      </c>
      <c r="T958" s="10">
        <f>((($J958/60)/60)/24)+DATE(1970,1,1)</f>
        <v>40987.688333333332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 s="6">
        <v>2000</v>
      </c>
      <c r="E959" s="6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8270</v>
      </c>
      <c r="O959" s="5">
        <f>$E959/$D959</f>
        <v>1.1605000000000001</v>
      </c>
      <c r="P959" s="6">
        <f>ROUND(E959/L959,2)</f>
        <v>80.03</v>
      </c>
      <c r="Q959" t="str">
        <f>LEFT($N959,FIND("/",$N959)-1)</f>
        <v>theater</v>
      </c>
      <c r="R959" t="str">
        <f>RIGHT($N959,LEN($N959)-FIND("/",$N959))</f>
        <v>plays</v>
      </c>
      <c r="S959" s="10">
        <f>((($I959/60)/60)/24)+DATE(1970,1,1)</f>
        <v>42396.041666666672</v>
      </c>
      <c r="T959" s="10">
        <f>((($J959/60)/60)/24)+DATE(1970,1,1)</f>
        <v>42382.244409722218</v>
      </c>
    </row>
    <row r="960" spans="1:20" ht="32" x14ac:dyDescent="0.2">
      <c r="A960">
        <v>3217</v>
      </c>
      <c r="B960" s="3" t="s">
        <v>3217</v>
      </c>
      <c r="C960" s="3" t="s">
        <v>7327</v>
      </c>
      <c r="D960" s="6">
        <v>4500</v>
      </c>
      <c r="E960" s="6">
        <v>5221</v>
      </c>
      <c r="F960" t="s">
        <v>8219</v>
      </c>
      <c r="G960" t="s">
        <v>8224</v>
      </c>
      <c r="H960" t="s">
        <v>8246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8270</v>
      </c>
      <c r="O960" s="5">
        <f>$E960/$D960</f>
        <v>1.1602222222222223</v>
      </c>
      <c r="P960" s="6">
        <f>ROUND(E960/L960,2)</f>
        <v>50.2</v>
      </c>
      <c r="Q960" t="str">
        <f>LEFT($N960,FIND("/",$N960)-1)</f>
        <v>theater</v>
      </c>
      <c r="R960" t="str">
        <f>RIGHT($N960,LEN($N960)-FIND("/",$N960))</f>
        <v>plays</v>
      </c>
      <c r="S960" s="10">
        <f>((($I960/60)/60)/24)+DATE(1970,1,1)</f>
        <v>42678.546111111107</v>
      </c>
      <c r="T960" s="10">
        <f>((($J960/60)/60)/24)+DATE(1970,1,1)</f>
        <v>42648.546111111107</v>
      </c>
    </row>
    <row r="961" spans="1:20" ht="48" x14ac:dyDescent="0.2">
      <c r="A961">
        <v>3021</v>
      </c>
      <c r="B961" s="3" t="s">
        <v>3021</v>
      </c>
      <c r="C961" s="3" t="s">
        <v>7131</v>
      </c>
      <c r="D961" s="6">
        <v>4500</v>
      </c>
      <c r="E961" s="6">
        <v>5221</v>
      </c>
      <c r="F961" t="s">
        <v>8219</v>
      </c>
      <c r="G961" t="s">
        <v>8224</v>
      </c>
      <c r="H961" t="s">
        <v>8246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8302</v>
      </c>
      <c r="O961" s="5">
        <f>$E961/$D961</f>
        <v>1.1602222222222223</v>
      </c>
      <c r="P961" s="6">
        <f>ROUND(E961/L961,2)</f>
        <v>50.69</v>
      </c>
      <c r="Q961" t="str">
        <f>LEFT($N961,FIND("/",$N961)-1)</f>
        <v>theater</v>
      </c>
      <c r="R961" t="str">
        <f>RIGHT($N961,LEN($N961)-FIND("/",$N961))</f>
        <v>spaces</v>
      </c>
      <c r="S961" s="10">
        <f>((($I961/60)/60)/24)+DATE(1970,1,1)</f>
        <v>42696.249305555553</v>
      </c>
      <c r="T961" s="10">
        <f>((($J961/60)/60)/24)+DATE(1970,1,1)</f>
        <v>42660.618854166663</v>
      </c>
    </row>
    <row r="962" spans="1:20" ht="32" x14ac:dyDescent="0.2">
      <c r="A962">
        <v>1757</v>
      </c>
      <c r="B962" s="3" t="s">
        <v>1758</v>
      </c>
      <c r="C962" s="3" t="s">
        <v>5867</v>
      </c>
      <c r="D962" s="6">
        <v>5000</v>
      </c>
      <c r="E962" s="6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8284</v>
      </c>
      <c r="O962" s="5">
        <f>$E962/$D962</f>
        <v>1.1599999999999999</v>
      </c>
      <c r="P962" s="6">
        <f>ROUND(E962/L962,2)</f>
        <v>414.29</v>
      </c>
      <c r="Q962" t="str">
        <f>LEFT($N962,FIND("/",$N962)-1)</f>
        <v>photography</v>
      </c>
      <c r="R962" t="str">
        <f>RIGHT($N962,LEN($N962)-FIND("/",$N962))</f>
        <v>photobooks</v>
      </c>
      <c r="S962" s="10">
        <f>((($I962/60)/60)/24)+DATE(1970,1,1)</f>
        <v>42763.811805555553</v>
      </c>
      <c r="T962" s="10">
        <f>((($J962/60)/60)/24)+DATE(1970,1,1)</f>
        <v>42733.827349537038</v>
      </c>
    </row>
    <row r="963" spans="1:20" ht="48" x14ac:dyDescent="0.2">
      <c r="A963">
        <v>2536</v>
      </c>
      <c r="B963" s="3" t="s">
        <v>2536</v>
      </c>
      <c r="C963" s="3" t="s">
        <v>6646</v>
      </c>
      <c r="D963" s="6">
        <v>25</v>
      </c>
      <c r="E963" s="6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8299</v>
      </c>
      <c r="O963" s="5">
        <f>$E963/$D963</f>
        <v>1.1599999999999999</v>
      </c>
      <c r="P963" s="6">
        <f>ROUND(E963/L963,2)</f>
        <v>7.25</v>
      </c>
      <c r="Q963" t="str">
        <f>LEFT($N963,FIND("/",$N963)-1)</f>
        <v>music</v>
      </c>
      <c r="R963" t="str">
        <f>RIGHT($N963,LEN($N963)-FIND("/",$N963))</f>
        <v>classical music</v>
      </c>
      <c r="S963" s="10">
        <f>((($I963/60)/60)/24)+DATE(1970,1,1)</f>
        <v>41485.106087962966</v>
      </c>
      <c r="T963" s="10">
        <f>((($J963/60)/60)/24)+DATE(1970,1,1)</f>
        <v>41464.106087962966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 s="6">
        <v>15000</v>
      </c>
      <c r="E964" s="6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8278</v>
      </c>
      <c r="O964" s="5">
        <f>$E964/$D964</f>
        <v>1.1593333333333333</v>
      </c>
      <c r="P964" s="6">
        <f>ROUND(E964/L964,2)</f>
        <v>152.54</v>
      </c>
      <c r="Q964" t="str">
        <f>LEFT($N964,FIND("/",$N964)-1)</f>
        <v>music</v>
      </c>
      <c r="R964" t="str">
        <f>RIGHT($N964,LEN($N964)-FIND("/",$N964))</f>
        <v>indie rock</v>
      </c>
      <c r="S964" s="10">
        <f>((($I964/60)/60)/24)+DATE(1970,1,1)</f>
        <v>41457.208333333336</v>
      </c>
      <c r="T964" s="10">
        <f>((($J964/60)/60)/24)+DATE(1970,1,1)</f>
        <v>41426.259618055556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 s="6">
        <v>1800</v>
      </c>
      <c r="E965" s="6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8270</v>
      </c>
      <c r="O965" s="5">
        <f>$E965/$D965</f>
        <v>1.1588888888888889</v>
      </c>
      <c r="P965" s="6">
        <f>ROUND(E965/L965,2)</f>
        <v>59.6</v>
      </c>
      <c r="Q965" t="str">
        <f>LEFT($N965,FIND("/",$N965)-1)</f>
        <v>theater</v>
      </c>
      <c r="R965" t="str">
        <f>RIGHT($N965,LEN($N965)-FIND("/",$N965))</f>
        <v>plays</v>
      </c>
      <c r="S965" s="10">
        <f>((($I965/60)/60)/24)+DATE(1970,1,1)</f>
        <v>42091.609768518523</v>
      </c>
      <c r="T965" s="10">
        <f>((($J965/60)/60)/24)+DATE(1970,1,1)</f>
        <v>42056.65143518518</v>
      </c>
    </row>
    <row r="966" spans="1:20" ht="48" x14ac:dyDescent="0.2">
      <c r="A966">
        <v>1823</v>
      </c>
      <c r="B966" s="3" t="s">
        <v>1824</v>
      </c>
      <c r="C966" s="3" t="s">
        <v>5933</v>
      </c>
      <c r="D966" s="6">
        <v>700</v>
      </c>
      <c r="E966" s="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8275</v>
      </c>
      <c r="O966" s="5">
        <f>$E966/$D966</f>
        <v>1.1585714285714286</v>
      </c>
      <c r="P966" s="6">
        <f>ROUND(E966/L966,2)</f>
        <v>24.58</v>
      </c>
      <c r="Q966" t="str">
        <f>LEFT($N966,FIND("/",$N966)-1)</f>
        <v>music</v>
      </c>
      <c r="R966" t="str">
        <f>RIGHT($N966,LEN($N966)-FIND("/",$N966))</f>
        <v>rock</v>
      </c>
      <c r="S966" s="10">
        <f>((($I966/60)/60)/24)+DATE(1970,1,1)</f>
        <v>41206.684907407405</v>
      </c>
      <c r="T966" s="10">
        <f>((($J966/60)/60)/24)+DATE(1970,1,1)</f>
        <v>41176.684907407405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 s="6">
        <v>660</v>
      </c>
      <c r="E967" s="6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8273</v>
      </c>
      <c r="O967" s="5">
        <f>$E967/$D967</f>
        <v>1.1575757575757575</v>
      </c>
      <c r="P967" s="6">
        <f>ROUND(E967/L967,2)</f>
        <v>40.21</v>
      </c>
      <c r="Q967" t="str">
        <f>LEFT($N967,FIND("/",$N967)-1)</f>
        <v>publishing</v>
      </c>
      <c r="R967" t="str">
        <f>RIGHT($N967,LEN($N967)-FIND("/",$N967))</f>
        <v>nonfiction</v>
      </c>
      <c r="S967" s="10">
        <f>((($I967/60)/60)/24)+DATE(1970,1,1)</f>
        <v>40730.814699074072</v>
      </c>
      <c r="T967" s="10">
        <f>((($J967/60)/60)/24)+DATE(1970,1,1)</f>
        <v>40668.814699074072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 s="6">
        <v>400</v>
      </c>
      <c r="E968" s="6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8275</v>
      </c>
      <c r="O968" s="5">
        <f>$E968/$D968</f>
        <v>1.1575</v>
      </c>
      <c r="P968" s="6">
        <f>ROUND(E968/L968,2)</f>
        <v>35.619999999999997</v>
      </c>
      <c r="Q968" t="str">
        <f>LEFT($N968,FIND("/",$N968)-1)</f>
        <v>music</v>
      </c>
      <c r="R968" t="str">
        <f>RIGHT($N968,LEN($N968)-FIND("/",$N968))</f>
        <v>rock</v>
      </c>
      <c r="S968" s="10">
        <f>((($I968/60)/60)/24)+DATE(1970,1,1)</f>
        <v>42270.852534722217</v>
      </c>
      <c r="T968" s="10">
        <f>((($J968/60)/60)/24)+DATE(1970,1,1)</f>
        <v>42240.852534722217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 s="6">
        <v>10000</v>
      </c>
      <c r="E969" s="6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8294</v>
      </c>
      <c r="O969" s="5">
        <f>$E969/$D969</f>
        <v>1.157092</v>
      </c>
      <c r="P969" s="6">
        <f>ROUND(E969/L969,2)</f>
        <v>84.46</v>
      </c>
      <c r="Q969" t="str">
        <f>LEFT($N969,FIND("/",$N969)-1)</f>
        <v>technology</v>
      </c>
      <c r="R969" t="str">
        <f>RIGHT($N969,LEN($N969)-FIND("/",$N969))</f>
        <v>hardware</v>
      </c>
      <c r="S969" s="10">
        <f>((($I969/60)/60)/24)+DATE(1970,1,1)</f>
        <v>40414.166666666664</v>
      </c>
      <c r="T969" s="10">
        <f>((($J969/60)/60)/24)+DATE(1970,1,1)</f>
        <v>40347.837800925925</v>
      </c>
    </row>
    <row r="970" spans="1:20" ht="16" x14ac:dyDescent="0.2">
      <c r="A970">
        <v>528</v>
      </c>
      <c r="B970" s="3" t="s">
        <v>529</v>
      </c>
      <c r="C970" s="3" t="s">
        <v>4638</v>
      </c>
      <c r="D970" s="6">
        <v>1150</v>
      </c>
      <c r="E970" s="6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8270</v>
      </c>
      <c r="O970" s="5">
        <f>$E970/$D970</f>
        <v>1.1565217391304348</v>
      </c>
      <c r="P970" s="6">
        <f>ROUND(E970/L970,2)</f>
        <v>44.33</v>
      </c>
      <c r="Q970" t="str">
        <f>LEFT($N970,FIND("/",$N970)-1)</f>
        <v>theater</v>
      </c>
      <c r="R970" t="str">
        <f>RIGHT($N970,LEN($N970)-FIND("/",$N970))</f>
        <v>plays</v>
      </c>
      <c r="S970" s="10">
        <f>((($I970/60)/60)/24)+DATE(1970,1,1)</f>
        <v>42176.888888888891</v>
      </c>
      <c r="T970" s="10">
        <f>((($J970/60)/60)/24)+DATE(1970,1,1)</f>
        <v>42155.920219907406</v>
      </c>
    </row>
    <row r="971" spans="1:20" ht="48" x14ac:dyDescent="0.2">
      <c r="A971">
        <v>1922</v>
      </c>
      <c r="B971" s="3" t="s">
        <v>1923</v>
      </c>
      <c r="C971" s="3" t="s">
        <v>6032</v>
      </c>
      <c r="D971" s="6">
        <v>2000</v>
      </c>
      <c r="E971" s="6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8278</v>
      </c>
      <c r="O971" s="5">
        <f>$E971/$D971</f>
        <v>1.1555</v>
      </c>
      <c r="P971" s="6">
        <f>ROUND(E971/L971,2)</f>
        <v>36.11</v>
      </c>
      <c r="Q971" t="str">
        <f>LEFT($N971,FIND("/",$N971)-1)</f>
        <v>music</v>
      </c>
      <c r="R971" t="str">
        <f>RIGHT($N971,LEN($N971)-FIND("/",$N971))</f>
        <v>indie rock</v>
      </c>
      <c r="S971" s="10">
        <f>((($I971/60)/60)/24)+DATE(1970,1,1)</f>
        <v>41620.255868055552</v>
      </c>
      <c r="T971" s="10">
        <f>((($J971/60)/60)/24)+DATE(1970,1,1)</f>
        <v>41590.255868055552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 s="6">
        <v>7500</v>
      </c>
      <c r="E972" s="6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5">
        <f>$E972/$D972</f>
        <v>1.1554666666666666</v>
      </c>
      <c r="P972" s="6">
        <f>ROUND(E972/L972,2)</f>
        <v>144.43</v>
      </c>
      <c r="Q972" t="str">
        <f>LEFT($N972,FIND("/",$N972)-1)</f>
        <v>games</v>
      </c>
      <c r="R972" t="str">
        <f>RIGHT($N972,LEN($N972)-FIND("/",$N972))</f>
        <v>tabletop games</v>
      </c>
      <c r="S972" s="10">
        <f>((($I972/60)/60)/24)+DATE(1970,1,1)</f>
        <v>42035.832326388889</v>
      </c>
      <c r="T972" s="10">
        <f>((($J972/60)/60)/24)+DATE(1970,1,1)</f>
        <v>42014.832326388889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 s="6">
        <v>3000</v>
      </c>
      <c r="E973" s="6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8278</v>
      </c>
      <c r="O973" s="5">
        <f>$E973/$D973</f>
        <v>1.1551066666666667</v>
      </c>
      <c r="P973" s="6">
        <f>ROUND(E973/L973,2)</f>
        <v>46.2</v>
      </c>
      <c r="Q973" t="str">
        <f>LEFT($N973,FIND("/",$N973)-1)</f>
        <v>music</v>
      </c>
      <c r="R973" t="str">
        <f>RIGHT($N973,LEN($N973)-FIND("/",$N973))</f>
        <v>indie rock</v>
      </c>
      <c r="S973" s="10">
        <f>((($I973/60)/60)/24)+DATE(1970,1,1)</f>
        <v>40432.165972222225</v>
      </c>
      <c r="T973" s="10">
        <f>((($J973/60)/60)/24)+DATE(1970,1,1)</f>
        <v>40395.714722222219</v>
      </c>
    </row>
    <row r="974" spans="1:20" ht="48" x14ac:dyDescent="0.2">
      <c r="A974">
        <v>2077</v>
      </c>
      <c r="B974" s="3" t="s">
        <v>2078</v>
      </c>
      <c r="C974" s="3" t="s">
        <v>6187</v>
      </c>
      <c r="D974" s="6">
        <v>50000</v>
      </c>
      <c r="E974" s="6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8294</v>
      </c>
      <c r="O974" s="5">
        <f>$E974/$D974</f>
        <v>1.1550800000000001</v>
      </c>
      <c r="P974" s="6">
        <f>ROUND(E974/L974,2)</f>
        <v>307.2</v>
      </c>
      <c r="Q974" t="str">
        <f>LEFT($N974,FIND("/",$N974)-1)</f>
        <v>technology</v>
      </c>
      <c r="R974" t="str">
        <f>RIGHT($N974,LEN($N974)-FIND("/",$N974))</f>
        <v>hardware</v>
      </c>
      <c r="S974" s="10">
        <f>((($I974/60)/60)/24)+DATE(1970,1,1)</f>
        <v>42160.875</v>
      </c>
      <c r="T974" s="10">
        <f>((($J974/60)/60)/24)+DATE(1970,1,1)</f>
        <v>42103.042546296296</v>
      </c>
    </row>
    <row r="975" spans="1:20" ht="96" x14ac:dyDescent="0.2">
      <c r="A975">
        <v>3584</v>
      </c>
      <c r="B975" s="3" t="s">
        <v>3583</v>
      </c>
      <c r="C975" s="3" t="s">
        <v>7694</v>
      </c>
      <c r="D975" s="6">
        <v>3000</v>
      </c>
      <c r="E975" s="6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8270</v>
      </c>
      <c r="O975" s="5">
        <f>$E975/$D975</f>
        <v>1.155</v>
      </c>
      <c r="P975" s="6">
        <f>ROUND(E975/L975,2)</f>
        <v>30.94</v>
      </c>
      <c r="Q975" t="str">
        <f>LEFT($N975,FIND("/",$N975)-1)</f>
        <v>theater</v>
      </c>
      <c r="R975" t="str">
        <f>RIGHT($N975,LEN($N975)-FIND("/",$N975))</f>
        <v>plays</v>
      </c>
      <c r="S975" s="10">
        <f>((($I975/60)/60)/24)+DATE(1970,1,1)</f>
        <v>42198.316481481481</v>
      </c>
      <c r="T975" s="10">
        <f>((($J975/60)/60)/24)+DATE(1970,1,1)</f>
        <v>42168.316481481481</v>
      </c>
    </row>
    <row r="976" spans="1:20" ht="48" x14ac:dyDescent="0.2">
      <c r="A976">
        <v>2796</v>
      </c>
      <c r="B976" s="3" t="s">
        <v>2796</v>
      </c>
      <c r="C976" s="3" t="s">
        <v>6906</v>
      </c>
      <c r="D976" s="6">
        <v>800</v>
      </c>
      <c r="E976" s="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8270</v>
      </c>
      <c r="O976" s="5">
        <f>$E976/$D976</f>
        <v>1.155</v>
      </c>
      <c r="P976" s="6">
        <f>ROUND(E976/L976,2)</f>
        <v>44</v>
      </c>
      <c r="Q976" t="str">
        <f>LEFT($N976,FIND("/",$N976)-1)</f>
        <v>theater</v>
      </c>
      <c r="R976" t="str">
        <f>RIGHT($N976,LEN($N976)-FIND("/",$N976))</f>
        <v>plays</v>
      </c>
      <c r="S976" s="10">
        <f>((($I976/60)/60)/24)+DATE(1970,1,1)</f>
        <v>41825.528101851851</v>
      </c>
      <c r="T976" s="10">
        <f>((($J976/60)/60)/24)+DATE(1970,1,1)</f>
        <v>41795.528101851851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 s="6">
        <v>10000</v>
      </c>
      <c r="E977" s="6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8297</v>
      </c>
      <c r="O977" s="5">
        <f>$E977/$D977</f>
        <v>1.1545000000000001</v>
      </c>
      <c r="P977" s="6">
        <f>ROUND(E977/L977,2)</f>
        <v>62.07</v>
      </c>
      <c r="Q977" t="str">
        <f>LEFT($N977,FIND("/",$N977)-1)</f>
        <v>food</v>
      </c>
      <c r="R977" t="str">
        <f>RIGHT($N977,LEN($N977)-FIND("/",$N977))</f>
        <v>small batch</v>
      </c>
      <c r="S977" s="10">
        <f>((($I977/60)/60)/24)+DATE(1970,1,1)</f>
        <v>42799.908449074079</v>
      </c>
      <c r="T977" s="10">
        <f>((($J977/60)/60)/24)+DATE(1970,1,1)</f>
        <v>42779.908449074079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 s="6">
        <v>3500</v>
      </c>
      <c r="E978" s="6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8265</v>
      </c>
      <c r="O978" s="5">
        <f>$E978/$D978</f>
        <v>1.1542857142857144</v>
      </c>
      <c r="P978" s="6">
        <f>ROUND(E978/L978,2)</f>
        <v>85.96</v>
      </c>
      <c r="Q978" t="str">
        <f>LEFT($N978,FIND("/",$N978)-1)</f>
        <v>film &amp; video</v>
      </c>
      <c r="R978" t="str">
        <f>RIGHT($N978,LEN($N978)-FIND("/",$N978))</f>
        <v>shorts</v>
      </c>
      <c r="S978" s="10">
        <f>((($I978/60)/60)/24)+DATE(1970,1,1)</f>
        <v>41387.209166666667</v>
      </c>
      <c r="T978" s="10">
        <f>((($J978/60)/60)/24)+DATE(1970,1,1)</f>
        <v>41357.209166666667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 s="6">
        <v>3000</v>
      </c>
      <c r="E979" s="6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8291</v>
      </c>
      <c r="O979" s="5">
        <f>$E979/$D979</f>
        <v>1.1533333333333333</v>
      </c>
      <c r="P979" s="6">
        <f>ROUND(E979/L979,2)</f>
        <v>82.38</v>
      </c>
      <c r="Q979" t="str">
        <f>LEFT($N979,FIND("/",$N979)-1)</f>
        <v>music</v>
      </c>
      <c r="R979" t="str">
        <f>RIGHT($N979,LEN($N979)-FIND("/",$N979))</f>
        <v>pop</v>
      </c>
      <c r="S979" s="10">
        <f>((($I979/60)/60)/24)+DATE(1970,1,1)</f>
        <v>41020.165972222225</v>
      </c>
      <c r="T979" s="10">
        <f>((($J979/60)/60)/24)+DATE(1970,1,1)</f>
        <v>40973.72623842593</v>
      </c>
    </row>
    <row r="980" spans="1:20" ht="48" x14ac:dyDescent="0.2">
      <c r="A980">
        <v>3477</v>
      </c>
      <c r="B980" s="3" t="s">
        <v>3476</v>
      </c>
      <c r="C980" s="3" t="s">
        <v>7587</v>
      </c>
      <c r="D980" s="6">
        <v>1800</v>
      </c>
      <c r="E980" s="6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8270</v>
      </c>
      <c r="O980" s="5">
        <f>$E980/$D980</f>
        <v>1.1533333333333333</v>
      </c>
      <c r="P980" s="6">
        <f>ROUND(E980/L980,2)</f>
        <v>53.23</v>
      </c>
      <c r="Q980" t="str">
        <f>LEFT($N980,FIND("/",$N980)-1)</f>
        <v>theater</v>
      </c>
      <c r="R980" t="str">
        <f>RIGHT($N980,LEN($N980)-FIND("/",$N980))</f>
        <v>plays</v>
      </c>
      <c r="S980" s="10">
        <f>((($I980/60)/60)/24)+DATE(1970,1,1)</f>
        <v>42141.125</v>
      </c>
      <c r="T980" s="10">
        <f>((($J980/60)/60)/24)+DATE(1970,1,1)</f>
        <v>42128.736608796295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 s="6">
        <v>8500</v>
      </c>
      <c r="E981" s="6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8270</v>
      </c>
      <c r="O981" s="5">
        <f>$E981/$D981</f>
        <v>1.1530588235294117</v>
      </c>
      <c r="P981" s="6">
        <f>ROUND(E981/L981,2)</f>
        <v>58.69</v>
      </c>
      <c r="Q981" t="str">
        <f>LEFT($N981,FIND("/",$N981)-1)</f>
        <v>theater</v>
      </c>
      <c r="R981" t="str">
        <f>RIGHT($N981,LEN($N981)-FIND("/",$N981))</f>
        <v>plays</v>
      </c>
      <c r="S981" s="10">
        <f>((($I981/60)/60)/24)+DATE(1970,1,1)</f>
        <v>41926.290972222225</v>
      </c>
      <c r="T981" s="10">
        <f>((($J981/60)/60)/24)+DATE(1970,1,1)</f>
        <v>41893.324884259258</v>
      </c>
    </row>
    <row r="982" spans="1:20" ht="48" x14ac:dyDescent="0.2">
      <c r="A982">
        <v>3665</v>
      </c>
      <c r="B982" s="3" t="s">
        <v>3662</v>
      </c>
      <c r="C982" s="3" t="s">
        <v>7775</v>
      </c>
      <c r="D982" s="6">
        <v>620</v>
      </c>
      <c r="E982" s="6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5">
        <f>$E982/$D982</f>
        <v>1.1516129032258065</v>
      </c>
      <c r="P982" s="6">
        <f>ROUND(E982/L982,2)</f>
        <v>51</v>
      </c>
      <c r="Q982" t="str">
        <f>LEFT($N982,FIND("/",$N982)-1)</f>
        <v>theater</v>
      </c>
      <c r="R982" t="str">
        <f>RIGHT($N982,LEN($N982)-FIND("/",$N982))</f>
        <v>plays</v>
      </c>
      <c r="S982" s="10">
        <f>((($I982/60)/60)/24)+DATE(1970,1,1)</f>
        <v>42305.829166666663</v>
      </c>
      <c r="T982" s="10">
        <f>((($J982/60)/60)/24)+DATE(1970,1,1)</f>
        <v>42294.808124999996</v>
      </c>
    </row>
    <row r="983" spans="1:20" ht="32" x14ac:dyDescent="0.2">
      <c r="A983">
        <v>816</v>
      </c>
      <c r="B983" s="3" t="s">
        <v>817</v>
      </c>
      <c r="C983" s="3" t="s">
        <v>4926</v>
      </c>
      <c r="D983" s="6">
        <v>7000</v>
      </c>
      <c r="E983" s="6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8275</v>
      </c>
      <c r="O983" s="5">
        <f>$E983/$D983</f>
        <v>1.1512214285714286</v>
      </c>
      <c r="P983" s="6">
        <f>ROUND(E983/L983,2)</f>
        <v>39.31</v>
      </c>
      <c r="Q983" t="str">
        <f>LEFT($N983,FIND("/",$N983)-1)</f>
        <v>music</v>
      </c>
      <c r="R983" t="str">
        <f>RIGHT($N983,LEN($N983)-FIND("/",$N983))</f>
        <v>rock</v>
      </c>
      <c r="S983" s="10">
        <f>((($I983/60)/60)/24)+DATE(1970,1,1)</f>
        <v>41373.270833333336</v>
      </c>
      <c r="T983" s="10">
        <f>((($J983/60)/60)/24)+DATE(1970,1,1)</f>
        <v>41341.870868055557</v>
      </c>
    </row>
    <row r="984" spans="1:20" ht="32" x14ac:dyDescent="0.2">
      <c r="A984">
        <v>1467</v>
      </c>
      <c r="B984" s="3" t="s">
        <v>1468</v>
      </c>
      <c r="C984" s="3" t="s">
        <v>5577</v>
      </c>
      <c r="D984" s="6">
        <v>40000</v>
      </c>
      <c r="E984" s="6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8287</v>
      </c>
      <c r="O984" s="5">
        <f>$E984/$D984</f>
        <v>1.1508</v>
      </c>
      <c r="P984" s="6">
        <f>ROUND(E984/L984,2)</f>
        <v>76.72</v>
      </c>
      <c r="Q984" t="str">
        <f>LEFT($N984,FIND("/",$N984)-1)</f>
        <v>publishing</v>
      </c>
      <c r="R984" t="str">
        <f>RIGHT($N984,LEN($N984)-FIND("/",$N984))</f>
        <v>radio &amp; podcasts</v>
      </c>
      <c r="S984" s="10">
        <f>((($I984/60)/60)/24)+DATE(1970,1,1)</f>
        <v>40993.760243055556</v>
      </c>
      <c r="T984" s="10">
        <f>((($J984/60)/60)/24)+DATE(1970,1,1)</f>
        <v>40933.80190972222</v>
      </c>
    </row>
    <row r="985" spans="1:20" ht="48" x14ac:dyDescent="0.2">
      <c r="A985">
        <v>89</v>
      </c>
      <c r="B985" s="3" t="s">
        <v>91</v>
      </c>
      <c r="C985" s="3" t="s">
        <v>4200</v>
      </c>
      <c r="D985" s="6">
        <v>6000</v>
      </c>
      <c r="E985" s="6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8265</v>
      </c>
      <c r="O985" s="5">
        <f>$E985/$D985</f>
        <v>1.1506666666666667</v>
      </c>
      <c r="P985" s="6">
        <f>ROUND(E985/L985,2)</f>
        <v>123.29</v>
      </c>
      <c r="Q985" t="str">
        <f>LEFT($N985,FIND("/",$N985)-1)</f>
        <v>film &amp; video</v>
      </c>
      <c r="R985" t="str">
        <f>RIGHT($N985,LEN($N985)-FIND("/",$N985))</f>
        <v>shorts</v>
      </c>
      <c r="S985" s="10">
        <f>((($I985/60)/60)/24)+DATE(1970,1,1)</f>
        <v>41427.752222222225</v>
      </c>
      <c r="T985" s="10">
        <f>((($J985/60)/60)/24)+DATE(1970,1,1)</f>
        <v>41402.752222222225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 s="6">
        <v>8000</v>
      </c>
      <c r="E986" s="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8278</v>
      </c>
      <c r="O986" s="5">
        <f>$E986/$D986</f>
        <v>1.1504037499999999</v>
      </c>
      <c r="P986" s="6">
        <f>ROUND(E986/L986,2)</f>
        <v>57.52</v>
      </c>
      <c r="Q986" t="str">
        <f>LEFT($N986,FIND("/",$N986)-1)</f>
        <v>music</v>
      </c>
      <c r="R986" t="str">
        <f>RIGHT($N986,LEN($N986)-FIND("/",$N986))</f>
        <v>indie rock</v>
      </c>
      <c r="S986" s="10">
        <f>((($I986/60)/60)/24)+DATE(1970,1,1)</f>
        <v>41329.381423611114</v>
      </c>
      <c r="T986" s="10">
        <f>((($J986/60)/60)/24)+DATE(1970,1,1)</f>
        <v>41299.381423611114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 s="6">
        <v>900</v>
      </c>
      <c r="E987" s="6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5">
        <f>$E987/$D987</f>
        <v>1.1499999999999999</v>
      </c>
      <c r="P987" s="6">
        <f>ROUND(E987/L987,2)</f>
        <v>32.340000000000003</v>
      </c>
      <c r="Q987" t="str">
        <f>LEFT($N987,FIND("/",$N987)-1)</f>
        <v>photography</v>
      </c>
      <c r="R987" t="str">
        <f>RIGHT($N987,LEN($N987)-FIND("/",$N987))</f>
        <v>photobooks</v>
      </c>
      <c r="S987" s="10">
        <f>((($I987/60)/60)/24)+DATE(1970,1,1)</f>
        <v>42805.561805555553</v>
      </c>
      <c r="T987" s="10">
        <f>((($J987/60)/60)/24)+DATE(1970,1,1)</f>
        <v>42772.776076388895</v>
      </c>
    </row>
    <row r="988" spans="1:20" ht="48" x14ac:dyDescent="0.2">
      <c r="A988">
        <v>3172</v>
      </c>
      <c r="B988" s="3" t="s">
        <v>3172</v>
      </c>
      <c r="C988" s="3" t="s">
        <v>7282</v>
      </c>
      <c r="D988" s="6">
        <v>2000</v>
      </c>
      <c r="E988" s="6">
        <v>2300</v>
      </c>
      <c r="F988" t="s">
        <v>8219</v>
      </c>
      <c r="G988" t="s">
        <v>8224</v>
      </c>
      <c r="H988" t="s">
        <v>8246</v>
      </c>
      <c r="I988">
        <v>1329240668</v>
      </c>
      <c r="J988">
        <v>1326648668</v>
      </c>
      <c r="K988" t="b">
        <v>1</v>
      </c>
      <c r="L988">
        <v>29</v>
      </c>
      <c r="M988" t="b">
        <v>1</v>
      </c>
      <c r="N988" t="s">
        <v>8270</v>
      </c>
      <c r="O988" s="5">
        <f>$E988/$D988</f>
        <v>1.1499999999999999</v>
      </c>
      <c r="P988" s="6">
        <f>ROUND(E988/L988,2)</f>
        <v>79.31</v>
      </c>
      <c r="Q988" t="str">
        <f>LEFT($N988,FIND("/",$N988)-1)</f>
        <v>theater</v>
      </c>
      <c r="R988" t="str">
        <f>RIGHT($N988,LEN($N988)-FIND("/",$N988))</f>
        <v>plays</v>
      </c>
      <c r="S988" s="10">
        <f>((($I988/60)/60)/24)+DATE(1970,1,1)</f>
        <v>40953.729953703703</v>
      </c>
      <c r="T988" s="10">
        <f>((($J988/60)/60)/24)+DATE(1970,1,1)</f>
        <v>40923.729953703703</v>
      </c>
    </row>
    <row r="989" spans="1:20" ht="48" x14ac:dyDescent="0.2">
      <c r="A989">
        <v>2804</v>
      </c>
      <c r="B989" s="3" t="s">
        <v>2804</v>
      </c>
      <c r="C989" s="3" t="s">
        <v>6914</v>
      </c>
      <c r="D989" s="6">
        <v>1000</v>
      </c>
      <c r="E989" s="6">
        <v>1150</v>
      </c>
      <c r="F989" t="s">
        <v>8219</v>
      </c>
      <c r="G989" t="s">
        <v>8225</v>
      </c>
      <c r="H989" t="s">
        <v>8247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8270</v>
      </c>
      <c r="O989" s="5">
        <f>$E989/$D989</f>
        <v>1.1499999999999999</v>
      </c>
      <c r="P989" s="6">
        <f>ROUND(E989/L989,2)</f>
        <v>50</v>
      </c>
      <c r="Q989" t="str">
        <f>LEFT($N989,FIND("/",$N989)-1)</f>
        <v>theater</v>
      </c>
      <c r="R989" t="str">
        <f>RIGHT($N989,LEN($N989)-FIND("/",$N989))</f>
        <v>plays</v>
      </c>
      <c r="S989" s="10">
        <f>((($I989/60)/60)/24)+DATE(1970,1,1)</f>
        <v>41911.453587962962</v>
      </c>
      <c r="T989" s="10">
        <f>((($J989/60)/60)/24)+DATE(1970,1,1)</f>
        <v>41881.453587962962</v>
      </c>
    </row>
    <row r="990" spans="1:20" ht="48" x14ac:dyDescent="0.2">
      <c r="A990">
        <v>3784</v>
      </c>
      <c r="B990" s="3" t="s">
        <v>3781</v>
      </c>
      <c r="C990" s="3" t="s">
        <v>7894</v>
      </c>
      <c r="D990" s="6">
        <v>1000</v>
      </c>
      <c r="E990" s="6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8304</v>
      </c>
      <c r="O990" s="5">
        <f>$E990/$D990</f>
        <v>1.1499999999999999</v>
      </c>
      <c r="P990" s="6">
        <f>ROUND(E990/L990,2)</f>
        <v>115</v>
      </c>
      <c r="Q990" t="str">
        <f>LEFT($N990,FIND("/",$N990)-1)</f>
        <v>theater</v>
      </c>
      <c r="R990" t="str">
        <f>RIGHT($N990,LEN($N990)-FIND("/",$N990))</f>
        <v>musical</v>
      </c>
      <c r="S990" s="10">
        <f>((($I990/60)/60)/24)+DATE(1970,1,1)</f>
        <v>42561.980694444443</v>
      </c>
      <c r="T990" s="10">
        <f>((($J990/60)/60)/24)+DATE(1970,1,1)</f>
        <v>42531.980694444443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 s="6">
        <v>100000</v>
      </c>
      <c r="E991" s="6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5">
        <f>$E991/$D991</f>
        <v>1.14977</v>
      </c>
      <c r="P991" s="6">
        <f>ROUND(E991/L991,2)</f>
        <v>566.39</v>
      </c>
      <c r="Q991" t="str">
        <f>LEFT($N991,FIND("/",$N991)-1)</f>
        <v>technology</v>
      </c>
      <c r="R991" t="str">
        <f>RIGHT($N991,LEN($N991)-FIND("/",$N991))</f>
        <v>hardware</v>
      </c>
      <c r="S991" s="10">
        <f>((($I991/60)/60)/24)+DATE(1970,1,1)</f>
        <v>42453.341412037036</v>
      </c>
      <c r="T991" s="10">
        <f>((($J991/60)/60)/24)+DATE(1970,1,1)</f>
        <v>42423.3830787037</v>
      </c>
    </row>
    <row r="992" spans="1:20" ht="32" x14ac:dyDescent="0.2">
      <c r="A992">
        <v>1979</v>
      </c>
      <c r="B992" s="3" t="s">
        <v>1980</v>
      </c>
      <c r="C992" s="3" t="s">
        <v>6089</v>
      </c>
      <c r="D992" s="6">
        <v>200000</v>
      </c>
      <c r="E992" s="6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8294</v>
      </c>
      <c r="O992" s="5">
        <f>$E992/$D992</f>
        <v>1.14901155</v>
      </c>
      <c r="P992" s="6">
        <f>ROUND(E992/L992,2)</f>
        <v>282.66000000000003</v>
      </c>
      <c r="Q992" t="str">
        <f>LEFT($N992,FIND("/",$N992)-1)</f>
        <v>technology</v>
      </c>
      <c r="R992" t="str">
        <f>RIGHT($N992,LEN($N992)-FIND("/",$N992))</f>
        <v>hardware</v>
      </c>
      <c r="S992" s="10">
        <f>((($I992/60)/60)/24)+DATE(1970,1,1)</f>
        <v>42327.207638888889</v>
      </c>
      <c r="T992" s="10">
        <f>((($J992/60)/60)/24)+DATE(1970,1,1)</f>
        <v>42290.460023148145</v>
      </c>
    </row>
    <row r="993" spans="1:20" ht="32" x14ac:dyDescent="0.2">
      <c r="A993">
        <v>1022</v>
      </c>
      <c r="B993" s="3" t="s">
        <v>1023</v>
      </c>
      <c r="C993" s="3" t="s">
        <v>5132</v>
      </c>
      <c r="D993" s="6">
        <v>2000</v>
      </c>
      <c r="E993" s="6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8279</v>
      </c>
      <c r="O993" s="5">
        <f>$E993/$D993</f>
        <v>1.149</v>
      </c>
      <c r="P993" s="6">
        <f>ROUND(E993/L993,2)</f>
        <v>31.05</v>
      </c>
      <c r="Q993" t="str">
        <f>LEFT($N993,FIND("/",$N993)-1)</f>
        <v>music</v>
      </c>
      <c r="R993" t="str">
        <f>RIGHT($N993,LEN($N993)-FIND("/",$N993))</f>
        <v>electronic music</v>
      </c>
      <c r="S993" s="10">
        <f>((($I993/60)/60)/24)+DATE(1970,1,1)</f>
        <v>42141.646724537044</v>
      </c>
      <c r="T993" s="10">
        <f>((($J993/60)/60)/24)+DATE(1970,1,1)</f>
        <v>42111.646724537044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 s="6">
        <v>3500</v>
      </c>
      <c r="E994" s="6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8275</v>
      </c>
      <c r="O994" s="5">
        <f>$E994/$D994</f>
        <v>1.1488571428571428</v>
      </c>
      <c r="P994" s="6">
        <f>ROUND(E994/L994,2)</f>
        <v>46.22</v>
      </c>
      <c r="Q994" t="str">
        <f>LEFT($N994,FIND("/",$N994)-1)</f>
        <v>music</v>
      </c>
      <c r="R994" t="str">
        <f>RIGHT($N994,LEN($N994)-FIND("/",$N994))</f>
        <v>rock</v>
      </c>
      <c r="S994" s="10">
        <f>((($I994/60)/60)/24)+DATE(1970,1,1)</f>
        <v>41912.590127314819</v>
      </c>
      <c r="T994" s="10">
        <f>((($J994/60)/60)/24)+DATE(1970,1,1)</f>
        <v>41882.590127314819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 s="6">
        <v>1900</v>
      </c>
      <c r="E995" s="6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8270</v>
      </c>
      <c r="O995" s="5">
        <f>$E995/$D995</f>
        <v>1.148421052631579</v>
      </c>
      <c r="P995" s="6">
        <f>ROUND(E995/L995,2)</f>
        <v>39.67</v>
      </c>
      <c r="Q995" t="str">
        <f>LEFT($N995,FIND("/",$N995)-1)</f>
        <v>theater</v>
      </c>
      <c r="R995" t="str">
        <f>RIGHT($N995,LEN($N995)-FIND("/",$N995))</f>
        <v>plays</v>
      </c>
      <c r="S995" s="10">
        <f>((($I995/60)/60)/24)+DATE(1970,1,1)</f>
        <v>41504.625</v>
      </c>
      <c r="T995" s="10">
        <f>((($J995/60)/60)/24)+DATE(1970,1,1)</f>
        <v>41477.930914351848</v>
      </c>
    </row>
    <row r="996" spans="1:20" ht="48" x14ac:dyDescent="0.2">
      <c r="A996">
        <v>350</v>
      </c>
      <c r="B996" s="3" t="s">
        <v>351</v>
      </c>
      <c r="C996" s="3" t="s">
        <v>4460</v>
      </c>
      <c r="D996" s="6">
        <v>25000</v>
      </c>
      <c r="E996" s="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8268</v>
      </c>
      <c r="O996" s="5">
        <f>$E996/$D996</f>
        <v>1.1476</v>
      </c>
      <c r="P996" s="6">
        <f>ROUND(E996/L996,2)</f>
        <v>129.82</v>
      </c>
      <c r="Q996" t="str">
        <f>LEFT($N996,FIND("/",$N996)-1)</f>
        <v>film &amp; video</v>
      </c>
      <c r="R996" t="str">
        <f>RIGHT($N996,LEN($N996)-FIND("/",$N996))</f>
        <v>documentary</v>
      </c>
      <c r="S996" s="10">
        <f>((($I996/60)/60)/24)+DATE(1970,1,1)</f>
        <v>42624.165972222225</v>
      </c>
      <c r="T996" s="10">
        <f>((($J996/60)/60)/24)+DATE(1970,1,1)</f>
        <v>42586.066076388888</v>
      </c>
    </row>
    <row r="997" spans="1:20" ht="32" x14ac:dyDescent="0.2">
      <c r="A997">
        <v>1270</v>
      </c>
      <c r="B997" s="3" t="s">
        <v>1271</v>
      </c>
      <c r="C997" s="3" t="s">
        <v>5380</v>
      </c>
      <c r="D997" s="6">
        <v>10000</v>
      </c>
      <c r="E997" s="6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8275</v>
      </c>
      <c r="O997" s="5">
        <f>$E997/$D997</f>
        <v>1.1472</v>
      </c>
      <c r="P997" s="6">
        <f>ROUND(E997/L997,2)</f>
        <v>67.88</v>
      </c>
      <c r="Q997" t="str">
        <f>LEFT($N997,FIND("/",$N997)-1)</f>
        <v>music</v>
      </c>
      <c r="R997" t="str">
        <f>RIGHT($N997,LEN($N997)-FIND("/",$N997))</f>
        <v>rock</v>
      </c>
      <c r="S997" s="10">
        <f>((($I997/60)/60)/24)+DATE(1970,1,1)</f>
        <v>40993.815300925926</v>
      </c>
      <c r="T997" s="10">
        <f>((($J997/60)/60)/24)+DATE(1970,1,1)</f>
        <v>40933.856967592597</v>
      </c>
    </row>
    <row r="998" spans="1:20" ht="48" x14ac:dyDescent="0.2">
      <c r="A998">
        <v>2832</v>
      </c>
      <c r="B998" s="3" t="s">
        <v>2832</v>
      </c>
      <c r="C998" s="3" t="s">
        <v>6942</v>
      </c>
      <c r="D998" s="6">
        <v>2500</v>
      </c>
      <c r="E998" s="6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5">
        <f>$E998/$D998</f>
        <v>1.1471959999999999</v>
      </c>
      <c r="P998" s="6">
        <f>ROUND(E998/L998,2)</f>
        <v>30.19</v>
      </c>
      <c r="Q998" t="str">
        <f>LEFT($N998,FIND("/",$N998)-1)</f>
        <v>theater</v>
      </c>
      <c r="R998" t="str">
        <f>RIGHT($N998,LEN($N998)-FIND("/",$N998))</f>
        <v>plays</v>
      </c>
      <c r="S998" s="10">
        <f>((($I998/60)/60)/24)+DATE(1970,1,1)</f>
        <v>41966.916666666672</v>
      </c>
      <c r="T998" s="10">
        <f>((($J998/60)/60)/24)+DATE(1970,1,1)</f>
        <v>41938.709421296298</v>
      </c>
    </row>
    <row r="999" spans="1:20" ht="48" x14ac:dyDescent="0.2">
      <c r="A999">
        <v>1758</v>
      </c>
      <c r="B999" s="3" t="s">
        <v>1759</v>
      </c>
      <c r="C999" s="3" t="s">
        <v>5868</v>
      </c>
      <c r="D999" s="6">
        <v>1000</v>
      </c>
      <c r="E999" s="6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8284</v>
      </c>
      <c r="O999" s="5">
        <f>$E999/$D999</f>
        <v>1.147</v>
      </c>
      <c r="P999" s="6">
        <f>ROUND(E999/L999,2)</f>
        <v>42.48</v>
      </c>
      <c r="Q999" t="str">
        <f>LEFT($N999,FIND("/",$N999)-1)</f>
        <v>photography</v>
      </c>
      <c r="R999" t="str">
        <f>RIGHT($N999,LEN($N999)-FIND("/",$N999))</f>
        <v>photobooks</v>
      </c>
      <c r="S999" s="10">
        <f>((($I999/60)/60)/24)+DATE(1970,1,1)</f>
        <v>42565.955925925926</v>
      </c>
      <c r="T999" s="10">
        <f>((($J999/60)/60)/24)+DATE(1970,1,1)</f>
        <v>42505.955925925926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 s="6">
        <v>1500</v>
      </c>
      <c r="E1000" s="6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8265</v>
      </c>
      <c r="O1000" s="5">
        <f>$E1000/$D1000</f>
        <v>1.1466666666666667</v>
      </c>
      <c r="P1000" s="6">
        <f>ROUND(E1000/L1000,2)</f>
        <v>50.59</v>
      </c>
      <c r="Q1000" t="str">
        <f>LEFT($N1000,FIND("/",$N1000)-1)</f>
        <v>film &amp; video</v>
      </c>
      <c r="R1000" t="str">
        <f>RIGHT($N1000,LEN($N1000)-FIND("/",$N1000))</f>
        <v>shorts</v>
      </c>
      <c r="S1000" s="10">
        <f>((($I1000/60)/60)/24)+DATE(1970,1,1)</f>
        <v>40391.125</v>
      </c>
      <c r="T1000" s="10">
        <f>((($J1000/60)/60)/24)+DATE(1970,1,1)</f>
        <v>40324.662511574075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 s="6">
        <v>3000</v>
      </c>
      <c r="E1001" s="6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8270</v>
      </c>
      <c r="O1001" s="5">
        <f>$E1001/$D1001</f>
        <v>1.1466666666666667</v>
      </c>
      <c r="P1001" s="6">
        <f>ROUND(E1001/L1001,2)</f>
        <v>110.97</v>
      </c>
      <c r="Q1001" t="str">
        <f>LEFT($N1001,FIND("/",$N1001)-1)</f>
        <v>theater</v>
      </c>
      <c r="R1001" t="str">
        <f>RIGHT($N1001,LEN($N1001)-FIND("/",$N1001))</f>
        <v>plays</v>
      </c>
      <c r="S1001" s="10">
        <f>((($I1001/60)/60)/24)+DATE(1970,1,1)</f>
        <v>42449.999131944445</v>
      </c>
      <c r="T1001" s="10">
        <f>((($J1001/60)/60)/24)+DATE(1970,1,1)</f>
        <v>42430.040798611109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 s="6">
        <v>20000</v>
      </c>
      <c r="E1002" s="6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8300</v>
      </c>
      <c r="O1002" s="5">
        <f>$E1002/$D1002</f>
        <v>1.1466525000000001</v>
      </c>
      <c r="P1002" s="6">
        <f>ROUND(E1002/L1002,2)</f>
        <v>80.19</v>
      </c>
      <c r="Q1002" t="str">
        <f>LEFT($N1002,FIND("/",$N1002)-1)</f>
        <v>technology</v>
      </c>
      <c r="R1002" t="str">
        <f>RIGHT($N1002,LEN($N1002)-FIND("/",$N1002))</f>
        <v>space exploration</v>
      </c>
      <c r="S1002" s="10">
        <f>((($I1002/60)/60)/24)+DATE(1970,1,1)</f>
        <v>42246.169293981482</v>
      </c>
      <c r="T1002" s="10">
        <f>((($J1002/60)/60)/24)+DATE(1970,1,1)</f>
        <v>42218.169293981482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 s="6">
        <v>3500</v>
      </c>
      <c r="E1003" s="6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8278</v>
      </c>
      <c r="O1003" s="5">
        <f>$E1003/$D1003</f>
        <v>1.1457142857142857</v>
      </c>
      <c r="P1003" s="6">
        <f>ROUND(E1003/L1003,2)</f>
        <v>72.91</v>
      </c>
      <c r="Q1003" t="str">
        <f>LEFT($N1003,FIND("/",$N1003)-1)</f>
        <v>music</v>
      </c>
      <c r="R1003" t="str">
        <f>RIGHT($N1003,LEN($N1003)-FIND("/",$N1003))</f>
        <v>indie rock</v>
      </c>
      <c r="S1003" s="10">
        <f>((($I1003/60)/60)/24)+DATE(1970,1,1)</f>
        <v>41045.207638888889</v>
      </c>
      <c r="T1003" s="10">
        <f>((($J1003/60)/60)/24)+DATE(1970,1,1)</f>
        <v>41004.156886574077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 s="6">
        <v>25000</v>
      </c>
      <c r="E1004" s="6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8300</v>
      </c>
      <c r="O1004" s="5">
        <f>$E1004/$D1004</f>
        <v>1.14534</v>
      </c>
      <c r="P1004" s="6">
        <f>ROUND(E1004/L1004,2)</f>
        <v>120.31</v>
      </c>
      <c r="Q1004" t="str">
        <f>LEFT($N1004,FIND("/",$N1004)-1)</f>
        <v>technology</v>
      </c>
      <c r="R1004" t="str">
        <f>RIGHT($N1004,LEN($N1004)-FIND("/",$N1004))</f>
        <v>space exploration</v>
      </c>
      <c r="S1004" s="10">
        <f>((($I1004/60)/60)/24)+DATE(1970,1,1)</f>
        <v>42241.99454861111</v>
      </c>
      <c r="T1004" s="10">
        <f>((($J1004/60)/60)/24)+DATE(1970,1,1)</f>
        <v>42211.99454861111</v>
      </c>
    </row>
    <row r="1005" spans="1:20" ht="48" x14ac:dyDescent="0.2">
      <c r="A1005">
        <v>3389</v>
      </c>
      <c r="B1005" s="3" t="s">
        <v>3388</v>
      </c>
      <c r="C1005" s="3" t="s">
        <v>7499</v>
      </c>
      <c r="D1005" s="6">
        <v>10000</v>
      </c>
      <c r="E1005" s="6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8270</v>
      </c>
      <c r="O1005" s="5">
        <f>$E1005/$D1005</f>
        <v>1.145</v>
      </c>
      <c r="P1005" s="6">
        <f>ROUND(E1005/L1005,2)</f>
        <v>184.68</v>
      </c>
      <c r="Q1005" t="str">
        <f>LEFT($N1005,FIND("/",$N1005)-1)</f>
        <v>theater</v>
      </c>
      <c r="R1005" t="str">
        <f>RIGHT($N1005,LEN($N1005)-FIND("/",$N1005))</f>
        <v>plays</v>
      </c>
      <c r="S1005" s="10">
        <f>((($I1005/60)/60)/24)+DATE(1970,1,1)</f>
        <v>42524.563449074078</v>
      </c>
      <c r="T1005" s="10">
        <f>((($J1005/60)/60)/24)+DATE(1970,1,1)</f>
        <v>42494.563449074078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 s="6">
        <v>1000</v>
      </c>
      <c r="E1006" s="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5">
        <f>$E1006/$D1006</f>
        <v>1.145</v>
      </c>
      <c r="P1006" s="6">
        <f>ROUND(E1006/L1006,2)</f>
        <v>18.77</v>
      </c>
      <c r="Q1006" t="str">
        <f>LEFT($N1006,FIND("/",$N1006)-1)</f>
        <v>theater</v>
      </c>
      <c r="R1006" t="str">
        <f>RIGHT($N1006,LEN($N1006)-FIND("/",$N1006))</f>
        <v>plays</v>
      </c>
      <c r="S1006" s="10">
        <f>((($I1006/60)/60)/24)+DATE(1970,1,1)</f>
        <v>42117.535254629634</v>
      </c>
      <c r="T1006" s="10">
        <f>((($J1006/60)/60)/24)+DATE(1970,1,1)</f>
        <v>42103.535254629634</v>
      </c>
    </row>
    <row r="1007" spans="1:20" ht="16" x14ac:dyDescent="0.2">
      <c r="A1007">
        <v>1894</v>
      </c>
      <c r="B1007" s="3" t="s">
        <v>1895</v>
      </c>
      <c r="C1007" s="3" t="s">
        <v>6004</v>
      </c>
      <c r="D1007" s="6">
        <v>1000</v>
      </c>
      <c r="E1007" s="6">
        <v>1145</v>
      </c>
      <c r="F1007" t="s">
        <v>8219</v>
      </c>
      <c r="G1007" t="s">
        <v>8224</v>
      </c>
      <c r="H1007" t="s">
        <v>8246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8278</v>
      </c>
      <c r="O1007" s="5">
        <f>$E1007/$D1007</f>
        <v>1.145</v>
      </c>
      <c r="P1007" s="6">
        <f>ROUND(E1007/L1007,2)</f>
        <v>57.25</v>
      </c>
      <c r="Q1007" t="str">
        <f>LEFT($N1007,FIND("/",$N1007)-1)</f>
        <v>music</v>
      </c>
      <c r="R1007" t="str">
        <f>RIGHT($N1007,LEN($N1007)-FIND("/",$N1007))</f>
        <v>indie rock</v>
      </c>
      <c r="S1007" s="10">
        <f>((($I1007/60)/60)/24)+DATE(1970,1,1)</f>
        <v>40951.904895833337</v>
      </c>
      <c r="T1007" s="10">
        <f>((($J1007/60)/60)/24)+DATE(1970,1,1)</f>
        <v>40920.904895833337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 s="6">
        <v>35000</v>
      </c>
      <c r="E1008" s="6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8270</v>
      </c>
      <c r="O1008" s="5">
        <f>$E1008/$D1008</f>
        <v>1.1440928571428572</v>
      </c>
      <c r="P1008" s="6">
        <f>ROUND(E1008/L1008,2)</f>
        <v>119.18</v>
      </c>
      <c r="Q1008" t="str">
        <f>LEFT($N1008,FIND("/",$N1008)-1)</f>
        <v>theater</v>
      </c>
      <c r="R1008" t="str">
        <f>RIGHT($N1008,LEN($N1008)-FIND("/",$N1008))</f>
        <v>plays</v>
      </c>
      <c r="S1008" s="10">
        <f>((($I1008/60)/60)/24)+DATE(1970,1,1)</f>
        <v>42504.165972222225</v>
      </c>
      <c r="T1008" s="10">
        <f>((($J1008/60)/60)/24)+DATE(1970,1,1)</f>
        <v>42480.078715277778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 s="6">
        <v>47000</v>
      </c>
      <c r="E1009" s="6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8273</v>
      </c>
      <c r="O1009" s="5">
        <f>$E1009/$D1009</f>
        <v>1.1440638297872341</v>
      </c>
      <c r="P1009" s="6">
        <f>ROUND(E1009/L1009,2)</f>
        <v>234.81</v>
      </c>
      <c r="Q1009" t="str">
        <f>LEFT($N1009,FIND("/",$N1009)-1)</f>
        <v>publishing</v>
      </c>
      <c r="R1009" t="str">
        <f>RIGHT($N1009,LEN($N1009)-FIND("/",$N1009))</f>
        <v>nonfiction</v>
      </c>
      <c r="S1009" s="10">
        <f>((($I1009/60)/60)/24)+DATE(1970,1,1)</f>
        <v>41977.027083333334</v>
      </c>
      <c r="T1009" s="10">
        <f>((($J1009/60)/60)/24)+DATE(1970,1,1)</f>
        <v>41946.029467592591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 s="6">
        <v>12000</v>
      </c>
      <c r="E1010" s="6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8268</v>
      </c>
      <c r="O1010" s="5">
        <f>$E1010/$D1010</f>
        <v>1.1439999999999999</v>
      </c>
      <c r="P1010" s="6">
        <f>ROUND(E1010/L1010,2)</f>
        <v>103.22</v>
      </c>
      <c r="Q1010" t="str">
        <f>LEFT($N1010,FIND("/",$N1010)-1)</f>
        <v>film &amp; video</v>
      </c>
      <c r="R1010" t="str">
        <f>RIGHT($N1010,LEN($N1010)-FIND("/",$N1010))</f>
        <v>documentary</v>
      </c>
      <c r="S1010" s="10">
        <f>((($I1010/60)/60)/24)+DATE(1970,1,1)</f>
        <v>42322.292361111111</v>
      </c>
      <c r="T1010" s="10">
        <f>((($J1010/60)/60)/24)+DATE(1970,1,1)</f>
        <v>42292.250787037032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 s="6">
        <v>3000</v>
      </c>
      <c r="E1011" s="6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8278</v>
      </c>
      <c r="O1011" s="5">
        <f>$E1011/$D1011</f>
        <v>1.1439999999999999</v>
      </c>
      <c r="P1011" s="6">
        <f>ROUND(E1011/L1011,2)</f>
        <v>104</v>
      </c>
      <c r="Q1011" t="str">
        <f>LEFT($N1011,FIND("/",$N1011)-1)</f>
        <v>music</v>
      </c>
      <c r="R1011" t="str">
        <f>RIGHT($N1011,LEN($N1011)-FIND("/",$N1011))</f>
        <v>indie rock</v>
      </c>
      <c r="S1011" s="10">
        <f>((($I1011/60)/60)/24)+DATE(1970,1,1)</f>
        <v>41654.814583333333</v>
      </c>
      <c r="T1011" s="10">
        <f>((($J1011/60)/60)/24)+DATE(1970,1,1)</f>
        <v>41626.761053240742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 s="6">
        <v>6000</v>
      </c>
      <c r="E1012" s="6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8279</v>
      </c>
      <c r="O1012" s="5">
        <f>$E1012/$D1012</f>
        <v>1.1438333333333333</v>
      </c>
      <c r="P1012" s="6">
        <f>ROUND(E1012/L1012,2)</f>
        <v>55.8</v>
      </c>
      <c r="Q1012" t="str">
        <f>LEFT($N1012,FIND("/",$N1012)-1)</f>
        <v>music</v>
      </c>
      <c r="R1012" t="str">
        <f>RIGHT($N1012,LEN($N1012)-FIND("/",$N1012))</f>
        <v>electronic music</v>
      </c>
      <c r="S1012" s="10">
        <f>((($I1012/60)/60)/24)+DATE(1970,1,1)</f>
        <v>41582.041666666664</v>
      </c>
      <c r="T1012" s="10">
        <f>((($J1012/60)/60)/24)+DATE(1970,1,1)</f>
        <v>41548.747418981482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 s="6">
        <v>2000</v>
      </c>
      <c r="E1013" s="6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8270</v>
      </c>
      <c r="O1013" s="5">
        <f>$E1013/$D1013</f>
        <v>1.1435</v>
      </c>
      <c r="P1013" s="6">
        <f>ROUND(E1013/L1013,2)</f>
        <v>87.96</v>
      </c>
      <c r="Q1013" t="str">
        <f>LEFT($N1013,FIND("/",$N1013)-1)</f>
        <v>theater</v>
      </c>
      <c r="R1013" t="str">
        <f>RIGHT($N1013,LEN($N1013)-FIND("/",$N1013))</f>
        <v>plays</v>
      </c>
      <c r="S1013" s="10">
        <f>((($I1013/60)/60)/24)+DATE(1970,1,1)</f>
        <v>42004.291666666672</v>
      </c>
      <c r="T1013" s="10">
        <f>((($J1013/60)/60)/24)+DATE(1970,1,1)</f>
        <v>41976.331979166673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 s="6">
        <v>5800</v>
      </c>
      <c r="E1014" s="6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8270</v>
      </c>
      <c r="O1014" s="5">
        <f>$E1014/$D1014</f>
        <v>1.1427586206896552</v>
      </c>
      <c r="P1014" s="6">
        <f>ROUND(E1014/L1014,2)</f>
        <v>105.21</v>
      </c>
      <c r="Q1014" t="str">
        <f>LEFT($N1014,FIND("/",$N1014)-1)</f>
        <v>theater</v>
      </c>
      <c r="R1014" t="str">
        <f>RIGHT($N1014,LEN($N1014)-FIND("/",$N1014))</f>
        <v>plays</v>
      </c>
      <c r="S1014" s="10">
        <f>((($I1014/60)/60)/24)+DATE(1970,1,1)</f>
        <v>42461.06086805556</v>
      </c>
      <c r="T1014" s="10">
        <f>((($J1014/60)/60)/24)+DATE(1970,1,1)</f>
        <v>42431.102534722217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 s="6">
        <v>18000</v>
      </c>
      <c r="E1015" s="6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8268</v>
      </c>
      <c r="O1015" s="5">
        <f>$E1015/$D1015</f>
        <v>1.142725</v>
      </c>
      <c r="P1015" s="6">
        <f>ROUND(E1015/L1015,2)</f>
        <v>101.83</v>
      </c>
      <c r="Q1015" t="str">
        <f>LEFT($N1015,FIND("/",$N1015)-1)</f>
        <v>film &amp; video</v>
      </c>
      <c r="R1015" t="str">
        <f>RIGHT($N1015,LEN($N1015)-FIND("/",$N1015))</f>
        <v>documentary</v>
      </c>
      <c r="S1015" s="10">
        <f>((($I1015/60)/60)/24)+DATE(1970,1,1)</f>
        <v>40695.207638888889</v>
      </c>
      <c r="T1015" s="10">
        <f>((($J1015/60)/60)/24)+DATE(1970,1,1)</f>
        <v>40675.71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 s="6">
        <v>5000</v>
      </c>
      <c r="E1016" s="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8275</v>
      </c>
      <c r="O1016" s="5">
        <f>$E1016/$D1016</f>
        <v>1.1426000000000001</v>
      </c>
      <c r="P1016" s="6">
        <f>ROUND(E1016/L1016,2)</f>
        <v>63.48</v>
      </c>
      <c r="Q1016" t="str">
        <f>LEFT($N1016,FIND("/",$N1016)-1)</f>
        <v>music</v>
      </c>
      <c r="R1016" t="str">
        <f>RIGHT($N1016,LEN($N1016)-FIND("/",$N1016))</f>
        <v>rock</v>
      </c>
      <c r="S1016" s="10">
        <f>((($I1016/60)/60)/24)+DATE(1970,1,1)</f>
        <v>42322.044560185182</v>
      </c>
      <c r="T1016" s="10">
        <f>((($J1016/60)/60)/24)+DATE(1970,1,1)</f>
        <v>42292.002893518518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 s="6">
        <v>2500</v>
      </c>
      <c r="E1017" s="6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8270</v>
      </c>
      <c r="O1017" s="5">
        <f>$E1017/$D1017</f>
        <v>1.1424000000000001</v>
      </c>
      <c r="P1017" s="6">
        <f>ROUND(E1017/L1017,2)</f>
        <v>64.91</v>
      </c>
      <c r="Q1017" t="str">
        <f>LEFT($N1017,FIND("/",$N1017)-1)</f>
        <v>theater</v>
      </c>
      <c r="R1017" t="str">
        <f>RIGHT($N1017,LEN($N1017)-FIND("/",$N1017))</f>
        <v>plays</v>
      </c>
      <c r="S1017" s="10">
        <f>((($I1017/60)/60)/24)+DATE(1970,1,1)</f>
        <v>42536.760405092587</v>
      </c>
      <c r="T1017" s="10">
        <f>((($J1017/60)/60)/24)+DATE(1970,1,1)</f>
        <v>42506.760405092587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 s="6">
        <v>150000</v>
      </c>
      <c r="E1018" s="6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8268</v>
      </c>
      <c r="O1018" s="5">
        <f>$E1018/$D1018</f>
        <v>1.1416866666666667</v>
      </c>
      <c r="P1018" s="6">
        <f>ROUND(E1018/L1018,2)</f>
        <v>161.26</v>
      </c>
      <c r="Q1018" t="str">
        <f>LEFT($N1018,FIND("/",$N1018)-1)</f>
        <v>film &amp; video</v>
      </c>
      <c r="R1018" t="str">
        <f>RIGHT($N1018,LEN($N1018)-FIND("/",$N1018))</f>
        <v>documentary</v>
      </c>
      <c r="S1018" s="10">
        <f>((($I1018/60)/60)/24)+DATE(1970,1,1)</f>
        <v>41306.767812500002</v>
      </c>
      <c r="T1018" s="10">
        <f>((($J1018/60)/60)/24)+DATE(1970,1,1)</f>
        <v>41261.767812500002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 s="6">
        <v>1200</v>
      </c>
      <c r="E1019" s="6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8275</v>
      </c>
      <c r="O1019" s="5">
        <f>$E1019/$D1019</f>
        <v>1.1416666666666666</v>
      </c>
      <c r="P1019" s="6">
        <f>ROUND(E1019/L1019,2)</f>
        <v>80.59</v>
      </c>
      <c r="Q1019" t="str">
        <f>LEFT($N1019,FIND("/",$N1019)-1)</f>
        <v>music</v>
      </c>
      <c r="R1019" t="str">
        <f>RIGHT($N1019,LEN($N1019)-FIND("/",$N1019))</f>
        <v>rock</v>
      </c>
      <c r="S1019" s="10">
        <f>((($I1019/60)/60)/24)+DATE(1970,1,1)</f>
        <v>41579.627615740741</v>
      </c>
      <c r="T1019" s="10">
        <f>((($J1019/60)/60)/24)+DATE(1970,1,1)</f>
        <v>41549.627615740741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 s="6">
        <v>4200</v>
      </c>
      <c r="E1020" s="6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8270</v>
      </c>
      <c r="O1020" s="5">
        <f>$E1020/$D1020</f>
        <v>1.1416238095238094</v>
      </c>
      <c r="P1020" s="6">
        <f>ROUND(E1020/L1020,2)</f>
        <v>77.34</v>
      </c>
      <c r="Q1020" t="str">
        <f>LEFT($N1020,FIND("/",$N1020)-1)</f>
        <v>theater</v>
      </c>
      <c r="R1020" t="str">
        <f>RIGHT($N1020,LEN($N1020)-FIND("/",$N1020))</f>
        <v>plays</v>
      </c>
      <c r="S1020" s="10">
        <f>((($I1020/60)/60)/24)+DATE(1970,1,1)</f>
        <v>41400.702210648145</v>
      </c>
      <c r="T1020" s="10">
        <f>((($J1020/60)/60)/24)+DATE(1970,1,1)</f>
        <v>41375.702210648145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 s="6">
        <v>8000</v>
      </c>
      <c r="E1021" s="6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8275</v>
      </c>
      <c r="O1021" s="5">
        <f>$E1021/$D1021</f>
        <v>1.1412500000000001</v>
      </c>
      <c r="P1021" s="6">
        <f>ROUND(E1021/L1021,2)</f>
        <v>67.13</v>
      </c>
      <c r="Q1021" t="str">
        <f>LEFT($N1021,FIND("/",$N1021)-1)</f>
        <v>music</v>
      </c>
      <c r="R1021" t="str">
        <f>RIGHT($N1021,LEN($N1021)-FIND("/",$N1021))</f>
        <v>rock</v>
      </c>
      <c r="S1021" s="10">
        <f>((($I1021/60)/60)/24)+DATE(1970,1,1)</f>
        <v>40890.092546296299</v>
      </c>
      <c r="T1021" s="10">
        <f>((($J1021/60)/60)/24)+DATE(1970,1,1)</f>
        <v>40845.050879629627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 s="6">
        <v>7000</v>
      </c>
      <c r="E1022" s="6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8284</v>
      </c>
      <c r="O1022" s="5">
        <f>$E1022/$D1022</f>
        <v>1.1401428571428571</v>
      </c>
      <c r="P1022" s="6">
        <f>ROUND(E1022/L1022,2)</f>
        <v>89.67</v>
      </c>
      <c r="Q1022" t="str">
        <f>LEFT($N1022,FIND("/",$N1022)-1)</f>
        <v>photography</v>
      </c>
      <c r="R1022" t="str">
        <f>RIGHT($N1022,LEN($N1022)-FIND("/",$N1022))</f>
        <v>photobooks</v>
      </c>
      <c r="S1022" s="10">
        <f>((($I1022/60)/60)/24)+DATE(1970,1,1)</f>
        <v>42726.083333333328</v>
      </c>
      <c r="T1022" s="10">
        <f>((($J1022/60)/60)/24)+DATE(1970,1,1)</f>
        <v>42690.259699074071</v>
      </c>
    </row>
    <row r="1023" spans="1:20" ht="32" x14ac:dyDescent="0.2">
      <c r="A1023">
        <v>3158</v>
      </c>
      <c r="B1023" s="3" t="s">
        <v>3158</v>
      </c>
      <c r="C1023" s="3" t="s">
        <v>7268</v>
      </c>
      <c r="D1023" s="6">
        <v>5000</v>
      </c>
      <c r="E1023" s="6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8270</v>
      </c>
      <c r="O1023" s="5">
        <f>$E1023/$D1023</f>
        <v>1.1399999999999999</v>
      </c>
      <c r="P1023" s="6">
        <f>ROUND(E1023/L1023,2)</f>
        <v>82.61</v>
      </c>
      <c r="Q1023" t="str">
        <f>LEFT($N1023,FIND("/",$N1023)-1)</f>
        <v>theater</v>
      </c>
      <c r="R1023" t="str">
        <f>RIGHT($N1023,LEN($N1023)-FIND("/",$N1023))</f>
        <v>plays</v>
      </c>
      <c r="S1023" s="10">
        <f>((($I1023/60)/60)/24)+DATE(1970,1,1)</f>
        <v>41477.839722222219</v>
      </c>
      <c r="T1023" s="10">
        <f>((($J1023/60)/60)/24)+DATE(1970,1,1)</f>
        <v>41447.839722222219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 s="6">
        <v>2000</v>
      </c>
      <c r="E1024" s="6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8300</v>
      </c>
      <c r="O1024" s="5">
        <f>$E1024/$D1024</f>
        <v>1.1399999999999999</v>
      </c>
      <c r="P1024" s="6">
        <f>ROUND(E1024/L1024,2)</f>
        <v>36.770000000000003</v>
      </c>
      <c r="Q1024" t="str">
        <f>LEFT($N1024,FIND("/",$N1024)-1)</f>
        <v>technology</v>
      </c>
      <c r="R1024" t="str">
        <f>RIGHT($N1024,LEN($N1024)-FIND("/",$N1024))</f>
        <v>space exploration</v>
      </c>
      <c r="S1024" s="10">
        <f>((($I1024/60)/60)/24)+DATE(1970,1,1)</f>
        <v>42706.256550925929</v>
      </c>
      <c r="T1024" s="10">
        <f>((($J1024/60)/60)/24)+DATE(1970,1,1)</f>
        <v>42692.256550925929</v>
      </c>
    </row>
    <row r="1025" spans="1:20" ht="48" x14ac:dyDescent="0.2">
      <c r="A1025">
        <v>526</v>
      </c>
      <c r="B1025" s="3" t="s">
        <v>527</v>
      </c>
      <c r="C1025" s="3" t="s">
        <v>4636</v>
      </c>
      <c r="D1025" s="6">
        <v>1500</v>
      </c>
      <c r="E1025" s="6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8270</v>
      </c>
      <c r="O1025" s="5">
        <f>$E1025/$D1025</f>
        <v>1.1399999999999999</v>
      </c>
      <c r="P1025" s="6">
        <f>ROUND(E1025/L1025,2)</f>
        <v>74.349999999999994</v>
      </c>
      <c r="Q1025" t="str">
        <f>LEFT($N1025,FIND("/",$N1025)-1)</f>
        <v>theater</v>
      </c>
      <c r="R1025" t="str">
        <f>RIGHT($N1025,LEN($N1025)-FIND("/",$N1025))</f>
        <v>plays</v>
      </c>
      <c r="S1025" s="10">
        <f>((($I1025/60)/60)/24)+DATE(1970,1,1)</f>
        <v>42223.708333333328</v>
      </c>
      <c r="T1025" s="10">
        <f>((($J1025/60)/60)/24)+DATE(1970,1,1)</f>
        <v>42192.591944444444</v>
      </c>
    </row>
    <row r="1026" spans="1:20" ht="32" x14ac:dyDescent="0.2">
      <c r="A1026">
        <v>3711</v>
      </c>
      <c r="B1026" s="3" t="s">
        <v>3708</v>
      </c>
      <c r="C1026" s="3" t="s">
        <v>7821</v>
      </c>
      <c r="D1026" s="6">
        <v>500</v>
      </c>
      <c r="E1026" s="6">
        <v>570</v>
      </c>
      <c r="F1026" t="s">
        <v>8219</v>
      </c>
      <c r="G1026" t="s">
        <v>8224</v>
      </c>
      <c r="H1026" t="s">
        <v>8246</v>
      </c>
      <c r="I1026">
        <v>1402848000</v>
      </c>
      <c r="J1026">
        <v>1400606573</v>
      </c>
      <c r="K1026" t="b">
        <v>0</v>
      </c>
      <c r="L1026">
        <v>21</v>
      </c>
      <c r="M1026" t="b">
        <v>1</v>
      </c>
      <c r="N1026" t="s">
        <v>8270</v>
      </c>
      <c r="O1026" s="5">
        <f>$E1026/$D1026</f>
        <v>1.1399999999999999</v>
      </c>
      <c r="P1026" s="6">
        <f>ROUND(E1026/L1026,2)</f>
        <v>27.14</v>
      </c>
      <c r="Q1026" t="str">
        <f>LEFT($N1026,FIND("/",$N1026)-1)</f>
        <v>theater</v>
      </c>
      <c r="R1026" t="str">
        <f>RIGHT($N1026,LEN($N1026)-FIND("/",$N1026))</f>
        <v>plays</v>
      </c>
      <c r="S1026" s="10">
        <f>((($I1026/60)/60)/24)+DATE(1970,1,1)</f>
        <v>41805.666666666664</v>
      </c>
      <c r="T1026" s="10">
        <f>((($J1026/60)/60)/24)+DATE(1970,1,1)</f>
        <v>41779.724224537036</v>
      </c>
    </row>
    <row r="1027" spans="1:20" ht="48" x14ac:dyDescent="0.2">
      <c r="A1027">
        <v>3291</v>
      </c>
      <c r="B1027" s="3" t="s">
        <v>3291</v>
      </c>
      <c r="C1027" s="3" t="s">
        <v>7401</v>
      </c>
      <c r="D1027" s="6">
        <v>500</v>
      </c>
      <c r="E1027" s="6">
        <v>570</v>
      </c>
      <c r="F1027" t="s">
        <v>8219</v>
      </c>
      <c r="G1027" t="s">
        <v>8224</v>
      </c>
      <c r="H1027" t="s">
        <v>8246</v>
      </c>
      <c r="I1027">
        <v>1442462340</v>
      </c>
      <c r="J1027">
        <v>1439743900</v>
      </c>
      <c r="K1027" t="b">
        <v>0</v>
      </c>
      <c r="L1027">
        <v>14</v>
      </c>
      <c r="M1027" t="b">
        <v>1</v>
      </c>
      <c r="N1027" t="s">
        <v>8270</v>
      </c>
      <c r="O1027" s="5">
        <f>$E1027/$D1027</f>
        <v>1.1399999999999999</v>
      </c>
      <c r="P1027" s="6">
        <f>ROUND(E1027/L1027,2)</f>
        <v>40.71</v>
      </c>
      <c r="Q1027" t="str">
        <f>LEFT($N1027,FIND("/",$N1027)-1)</f>
        <v>theater</v>
      </c>
      <c r="R1027" t="str">
        <f>RIGHT($N1027,LEN($N1027)-FIND("/",$N1027))</f>
        <v>plays</v>
      </c>
      <c r="S1027" s="10">
        <f>((($I1027/60)/60)/24)+DATE(1970,1,1)</f>
        <v>42264.165972222225</v>
      </c>
      <c r="T1027" s="10">
        <f>((($J1027/60)/60)/24)+DATE(1970,1,1)</f>
        <v>42232.702546296292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 s="6">
        <v>5000</v>
      </c>
      <c r="E1028" s="6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8270</v>
      </c>
      <c r="O1028" s="5">
        <f>$E1028/$D1028</f>
        <v>1.1392</v>
      </c>
      <c r="P1028" s="6">
        <f>ROUND(E1028/L1028,2)</f>
        <v>80.23</v>
      </c>
      <c r="Q1028" t="str">
        <f>LEFT($N1028,FIND("/",$N1028)-1)</f>
        <v>theater</v>
      </c>
      <c r="R1028" t="str">
        <f>RIGHT($N1028,LEN($N1028)-FIND("/",$N1028))</f>
        <v>plays</v>
      </c>
      <c r="S1028" s="10">
        <f>((($I1028/60)/60)/24)+DATE(1970,1,1)</f>
        <v>42072.156157407408</v>
      </c>
      <c r="T1028" s="10">
        <f>((($J1028/60)/60)/24)+DATE(1970,1,1)</f>
        <v>42042.197824074072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 s="6">
        <v>900</v>
      </c>
      <c r="E1029" s="6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8270</v>
      </c>
      <c r="O1029" s="5">
        <f>$E1029/$D1029</f>
        <v>1.1388888888888888</v>
      </c>
      <c r="P1029" s="6">
        <f>ROUND(E1029/L1029,2)</f>
        <v>37.96</v>
      </c>
      <c r="Q1029" t="str">
        <f>LEFT($N1029,FIND("/",$N1029)-1)</f>
        <v>theater</v>
      </c>
      <c r="R1029" t="str">
        <f>RIGHT($N1029,LEN($N1029)-FIND("/",$N1029))</f>
        <v>plays</v>
      </c>
      <c r="S1029" s="10">
        <f>((($I1029/60)/60)/24)+DATE(1970,1,1)</f>
        <v>42064.207638888889</v>
      </c>
      <c r="T1029" s="10">
        <f>((($J1029/60)/60)/24)+DATE(1970,1,1)</f>
        <v>42026.176180555558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 s="6">
        <v>10000</v>
      </c>
      <c r="E1030" s="6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8275</v>
      </c>
      <c r="O1030" s="5">
        <f>$E1030/$D1030</f>
        <v>1.1385000000000001</v>
      </c>
      <c r="P1030" s="6">
        <f>ROUND(E1030/L1030,2)</f>
        <v>72.06</v>
      </c>
      <c r="Q1030" t="str">
        <f>LEFT($N1030,FIND("/",$N1030)-1)</f>
        <v>music</v>
      </c>
      <c r="R1030" t="str">
        <f>RIGHT($N1030,LEN($N1030)-FIND("/",$N1030))</f>
        <v>rock</v>
      </c>
      <c r="S1030" s="10">
        <f>((($I1030/60)/60)/24)+DATE(1970,1,1)</f>
        <v>42670.888194444444</v>
      </c>
      <c r="T1030" s="10">
        <f>((($J1030/60)/60)/24)+DATE(1970,1,1)</f>
        <v>42640.917939814812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 s="6">
        <v>14000</v>
      </c>
      <c r="E1031" s="6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8296</v>
      </c>
      <c r="O1031" s="5">
        <f>$E1031/$D1031</f>
        <v>1.1383571428571428</v>
      </c>
      <c r="P1031" s="6">
        <f>ROUND(E1031/L1031,2)</f>
        <v>68.11</v>
      </c>
      <c r="Q1031" t="str">
        <f>LEFT($N1031,FIND("/",$N1031)-1)</f>
        <v>games</v>
      </c>
      <c r="R1031" t="str">
        <f>RIGHT($N1031,LEN($N1031)-FIND("/",$N1031))</f>
        <v>tabletop games</v>
      </c>
      <c r="S1031" s="10">
        <f>((($I1031/60)/60)/24)+DATE(1970,1,1)</f>
        <v>42706.291666666672</v>
      </c>
      <c r="T1031" s="10">
        <f>((($J1031/60)/60)/24)+DATE(1970,1,1)</f>
        <v>42675.487291666665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 s="6">
        <v>15000</v>
      </c>
      <c r="E1032" s="6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5">
        <f>$E1032/$D1032</f>
        <v>1.1377333333333333</v>
      </c>
      <c r="P1032" s="6">
        <f>ROUND(E1032/L1032,2)</f>
        <v>108.01</v>
      </c>
      <c r="Q1032" t="str">
        <f>LEFT($N1032,FIND("/",$N1032)-1)</f>
        <v>film &amp; video</v>
      </c>
      <c r="R1032" t="str">
        <f>RIGHT($N1032,LEN($N1032)-FIND("/",$N1032))</f>
        <v>documentary</v>
      </c>
      <c r="S1032" s="10">
        <f>((($I1032/60)/60)/24)+DATE(1970,1,1)</f>
        <v>41984.207638888889</v>
      </c>
      <c r="T1032" s="10">
        <f>((($J1032/60)/60)/24)+DATE(1970,1,1)</f>
        <v>41950.923576388886</v>
      </c>
    </row>
    <row r="1033" spans="1:20" ht="48" x14ac:dyDescent="0.2">
      <c r="A1033">
        <v>244</v>
      </c>
      <c r="B1033" s="4">
        <v>39756</v>
      </c>
      <c r="C1033" s="3" t="s">
        <v>4354</v>
      </c>
      <c r="D1033" s="6">
        <v>3500</v>
      </c>
      <c r="E1033" s="6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8268</v>
      </c>
      <c r="O1033" s="5">
        <f>$E1033/$D1033</f>
        <v>1.1375714285714287</v>
      </c>
      <c r="P1033" s="6">
        <f>ROUND(E1033/L1033,2)</f>
        <v>47.4</v>
      </c>
      <c r="Q1033" t="str">
        <f>LEFT($N1033,FIND("/",$N1033)-1)</f>
        <v>film &amp; video</v>
      </c>
      <c r="R1033" t="str">
        <f>RIGHT($N1033,LEN($N1033)-FIND("/",$N1033))</f>
        <v>documentary</v>
      </c>
      <c r="S1033" s="10">
        <f>((($I1033/60)/60)/24)+DATE(1970,1,1)</f>
        <v>40253.29583333333</v>
      </c>
      <c r="T1033" s="10">
        <f>((($J1033/60)/60)/24)+DATE(1970,1,1)</f>
        <v>40213.323599537034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 s="6">
        <v>1100</v>
      </c>
      <c r="E1034" s="6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8278</v>
      </c>
      <c r="O1034" s="5">
        <f>$E1034/$D1034</f>
        <v>1.1372727272727272</v>
      </c>
      <c r="P1034" s="6">
        <f>ROUND(E1034/L1034,2)</f>
        <v>65.84</v>
      </c>
      <c r="Q1034" t="str">
        <f>LEFT($N1034,FIND("/",$N1034)-1)</f>
        <v>music</v>
      </c>
      <c r="R1034" t="str">
        <f>RIGHT($N1034,LEN($N1034)-FIND("/",$N1034))</f>
        <v>indie rock</v>
      </c>
      <c r="S1034" s="10">
        <f>((($I1034/60)/60)/24)+DATE(1970,1,1)</f>
        <v>41030.708368055559</v>
      </c>
      <c r="T1034" s="10">
        <f>((($J1034/60)/60)/24)+DATE(1970,1,1)</f>
        <v>40970.750034722223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 s="6">
        <v>3300</v>
      </c>
      <c r="E1035" s="6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8275</v>
      </c>
      <c r="O1035" s="5">
        <f>$E1035/$D1035</f>
        <v>1.1366666666666667</v>
      </c>
      <c r="P1035" s="6">
        <f>ROUND(E1035/L1035,2)</f>
        <v>50.69</v>
      </c>
      <c r="Q1035" t="str">
        <f>LEFT($N1035,FIND("/",$N1035)-1)</f>
        <v>music</v>
      </c>
      <c r="R1035" t="str">
        <f>RIGHT($N1035,LEN($N1035)-FIND("/",$N1035))</f>
        <v>rock</v>
      </c>
      <c r="S1035" s="10">
        <f>((($I1035/60)/60)/24)+DATE(1970,1,1)</f>
        <v>41696.842824074076</v>
      </c>
      <c r="T1035" s="10">
        <f>((($J1035/60)/60)/24)+DATE(1970,1,1)</f>
        <v>41666.842824074076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 s="6">
        <v>1200</v>
      </c>
      <c r="E1036" s="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8278</v>
      </c>
      <c r="O1036" s="5">
        <f>$E1036/$D1036</f>
        <v>1.1366666666666667</v>
      </c>
      <c r="P1036" s="6">
        <f>ROUND(E1036/L1036,2)</f>
        <v>29.02</v>
      </c>
      <c r="Q1036" t="str">
        <f>LEFT($N1036,FIND("/",$N1036)-1)</f>
        <v>music</v>
      </c>
      <c r="R1036" t="str">
        <f>RIGHT($N1036,LEN($N1036)-FIND("/",$N1036))</f>
        <v>indie rock</v>
      </c>
      <c r="S1036" s="10">
        <f>((($I1036/60)/60)/24)+DATE(1970,1,1)</f>
        <v>40582.429733796293</v>
      </c>
      <c r="T1036" s="10">
        <f>((($J1036/60)/60)/24)+DATE(1970,1,1)</f>
        <v>40557.429733796293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 s="6">
        <v>3500</v>
      </c>
      <c r="E1037" s="6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8265</v>
      </c>
      <c r="O1037" s="5">
        <f>$E1037/$D1037</f>
        <v>1.1365714285714286</v>
      </c>
      <c r="P1037" s="6">
        <f>ROUND(E1037/L1037,2)</f>
        <v>69.790000000000006</v>
      </c>
      <c r="Q1037" t="str">
        <f>LEFT($N1037,FIND("/",$N1037)-1)</f>
        <v>film &amp; video</v>
      </c>
      <c r="R1037" t="str">
        <f>RIGHT($N1037,LEN($N1037)-FIND("/",$N1037))</f>
        <v>shorts</v>
      </c>
      <c r="S1037" s="10">
        <f>((($I1037/60)/60)/24)+DATE(1970,1,1)</f>
        <v>40641.455497685187</v>
      </c>
      <c r="T1037" s="10">
        <f>((($J1037/60)/60)/24)+DATE(1970,1,1)</f>
        <v>40595.497164351851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 s="6">
        <v>4000</v>
      </c>
      <c r="E1038" s="6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5">
        <f>$E1038/$D1038</f>
        <v>1.1365000000000001</v>
      </c>
      <c r="P1038" s="6">
        <f>ROUND(E1038/L1038,2)</f>
        <v>56.83</v>
      </c>
      <c r="Q1038" t="str">
        <f>LEFT($N1038,FIND("/",$N1038)-1)</f>
        <v>theater</v>
      </c>
      <c r="R1038" t="str">
        <f>RIGHT($N1038,LEN($N1038)-FIND("/",$N1038))</f>
        <v>plays</v>
      </c>
      <c r="S1038" s="10">
        <f>((($I1038/60)/60)/24)+DATE(1970,1,1)</f>
        <v>42638.958333333328</v>
      </c>
      <c r="T1038" s="10">
        <f>((($J1038/60)/60)/24)+DATE(1970,1,1)</f>
        <v>42581.397546296299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 s="6">
        <v>2500</v>
      </c>
      <c r="E1039" s="6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8275</v>
      </c>
      <c r="O1039" s="5">
        <f>$E1039/$D1039</f>
        <v>1.1364000000000001</v>
      </c>
      <c r="P1039" s="6">
        <f>ROUND(E1039/L1039,2)</f>
        <v>27.32</v>
      </c>
      <c r="Q1039" t="str">
        <f>LEFT($N1039,FIND("/",$N1039)-1)</f>
        <v>music</v>
      </c>
      <c r="R1039" t="str">
        <f>RIGHT($N1039,LEN($N1039)-FIND("/",$N1039))</f>
        <v>rock</v>
      </c>
      <c r="S1039" s="10">
        <f>((($I1039/60)/60)/24)+DATE(1970,1,1)</f>
        <v>42432.154930555553</v>
      </c>
      <c r="T1039" s="10">
        <f>((($J1039/60)/60)/24)+DATE(1970,1,1)</f>
        <v>42401.154930555553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 s="6">
        <v>10000</v>
      </c>
      <c r="E1040" s="6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8270</v>
      </c>
      <c r="O1040" s="5">
        <f>$E1040/$D1040</f>
        <v>1.1363000000000001</v>
      </c>
      <c r="P1040" s="6">
        <f>ROUND(E1040/L1040,2)</f>
        <v>88.77</v>
      </c>
      <c r="Q1040" t="str">
        <f>LEFT($N1040,FIND("/",$N1040)-1)</f>
        <v>theater</v>
      </c>
      <c r="R1040" t="str">
        <f>RIGHT($N1040,LEN($N1040)-FIND("/",$N1040))</f>
        <v>plays</v>
      </c>
      <c r="S1040" s="10">
        <f>((($I1040/60)/60)/24)+DATE(1970,1,1)</f>
        <v>42263.738564814819</v>
      </c>
      <c r="T1040" s="10">
        <f>((($J1040/60)/60)/24)+DATE(1970,1,1)</f>
        <v>42233.738564814819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 s="6">
        <v>4000</v>
      </c>
      <c r="E1041" s="6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5">
        <f>$E1041/$D1041</f>
        <v>1.13625</v>
      </c>
      <c r="P1041" s="6">
        <f>ROUND(E1041/L1041,2)</f>
        <v>39.869999999999997</v>
      </c>
      <c r="Q1041" t="str">
        <f>LEFT($N1041,FIND("/",$N1041)-1)</f>
        <v>theater</v>
      </c>
      <c r="R1041" t="str">
        <f>RIGHT($N1041,LEN($N1041)-FIND("/",$N1041))</f>
        <v>plays</v>
      </c>
      <c r="S1041" s="10">
        <f>((($I1041/60)/60)/24)+DATE(1970,1,1)</f>
        <v>41948.536111111112</v>
      </c>
      <c r="T1041" s="10">
        <f>((($J1041/60)/60)/24)+DATE(1970,1,1)</f>
        <v>41914.295104166667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 s="6">
        <v>35000</v>
      </c>
      <c r="E1042" s="6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5">
        <f>$E1042/$D1042</f>
        <v>1.1359142857142857</v>
      </c>
      <c r="P1042" s="6">
        <f>ROUND(E1042/L1042,2)</f>
        <v>64.02</v>
      </c>
      <c r="Q1042" t="str">
        <f>LEFT($N1042,FIND("/",$N1042)-1)</f>
        <v>technology</v>
      </c>
      <c r="R1042" t="str">
        <f>RIGHT($N1042,LEN($N1042)-FIND("/",$N1042))</f>
        <v>hardware</v>
      </c>
      <c r="S1042" s="10">
        <f>((($I1042/60)/60)/24)+DATE(1970,1,1)</f>
        <v>41761.520949074074</v>
      </c>
      <c r="T1042" s="10">
        <f>((($J1042/60)/60)/24)+DATE(1970,1,1)</f>
        <v>41731.520949074074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 s="6">
        <v>3000</v>
      </c>
      <c r="E1043" s="6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8270</v>
      </c>
      <c r="O1043" s="5">
        <f>$E1043/$D1043</f>
        <v>1.1356666666666666</v>
      </c>
      <c r="P1043" s="6">
        <f>ROUND(E1043/L1043,2)</f>
        <v>113.57</v>
      </c>
      <c r="Q1043" t="str">
        <f>LEFT($N1043,FIND("/",$N1043)-1)</f>
        <v>theater</v>
      </c>
      <c r="R1043" t="str">
        <f>RIGHT($N1043,LEN($N1043)-FIND("/",$N1043))</f>
        <v>plays</v>
      </c>
      <c r="S1043" s="10">
        <f>((($I1043/60)/60)/24)+DATE(1970,1,1)</f>
        <v>42086.093055555553</v>
      </c>
      <c r="T1043" s="10">
        <f>((($J1043/60)/60)/24)+DATE(1970,1,1)</f>
        <v>42026.88118055556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 s="6">
        <v>2000</v>
      </c>
      <c r="E1044" s="6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8265</v>
      </c>
      <c r="O1044" s="5">
        <f>$E1044/$D1044</f>
        <v>1.1351849999999999</v>
      </c>
      <c r="P1044" s="6">
        <f>ROUND(E1044/L1044,2)</f>
        <v>35.47</v>
      </c>
      <c r="Q1044" t="str">
        <f>LEFT($N1044,FIND("/",$N1044)-1)</f>
        <v>film &amp; video</v>
      </c>
      <c r="R1044" t="str">
        <f>RIGHT($N1044,LEN($N1044)-FIND("/",$N1044))</f>
        <v>shorts</v>
      </c>
      <c r="S1044" s="10">
        <f>((($I1044/60)/60)/24)+DATE(1970,1,1)</f>
        <v>41636.207638888889</v>
      </c>
      <c r="T1044" s="10">
        <f>((($J1044/60)/60)/24)+DATE(1970,1,1)</f>
        <v>41612.912187499998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 s="6">
        <v>13000</v>
      </c>
      <c r="E1045" s="6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8268</v>
      </c>
      <c r="O1045" s="5">
        <f>$E1045/$D1045</f>
        <v>1.1346153846153846</v>
      </c>
      <c r="P1045" s="6">
        <f>ROUND(E1045/L1045,2)</f>
        <v>73.02</v>
      </c>
      <c r="Q1045" t="str">
        <f>LEFT($N1045,FIND("/",$N1045)-1)</f>
        <v>film &amp; video</v>
      </c>
      <c r="R1045" t="str">
        <f>RIGHT($N1045,LEN($N1045)-FIND("/",$N1045))</f>
        <v>documentary</v>
      </c>
      <c r="S1045" s="10">
        <f>((($I1045/60)/60)/24)+DATE(1970,1,1)</f>
        <v>40897.492939814816</v>
      </c>
      <c r="T1045" s="10">
        <f>((($J1045/60)/60)/24)+DATE(1970,1,1)</f>
        <v>40862.492939814816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 s="6">
        <v>5000</v>
      </c>
      <c r="E1046" s="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8270</v>
      </c>
      <c r="O1046" s="5">
        <f>$E1046/$D1046</f>
        <v>1.1346000000000001</v>
      </c>
      <c r="P1046" s="6">
        <f>ROUND(E1046/L1046,2)</f>
        <v>83.43</v>
      </c>
      <c r="Q1046" t="str">
        <f>LEFT($N1046,FIND("/",$N1046)-1)</f>
        <v>theater</v>
      </c>
      <c r="R1046" t="str">
        <f>RIGHT($N1046,LEN($N1046)-FIND("/",$N1046))</f>
        <v>plays</v>
      </c>
      <c r="S1046" s="10">
        <f>((($I1046/60)/60)/24)+DATE(1970,1,1)</f>
        <v>41883.665972222225</v>
      </c>
      <c r="T1046" s="10">
        <f>((($J1046/60)/60)/24)+DATE(1970,1,1)</f>
        <v>41866.025347222225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 s="6">
        <v>7000</v>
      </c>
      <c r="E1047" s="6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8304</v>
      </c>
      <c r="O1047" s="5">
        <f>$E1047/$D1047</f>
        <v>1.1345714285714286</v>
      </c>
      <c r="P1047" s="6">
        <f>ROUND(E1047/L1047,2)</f>
        <v>74.22</v>
      </c>
      <c r="Q1047" t="str">
        <f>LEFT($N1047,FIND("/",$N1047)-1)</f>
        <v>theater</v>
      </c>
      <c r="R1047" t="str">
        <f>RIGHT($N1047,LEN($N1047)-FIND("/",$N1047))</f>
        <v>musical</v>
      </c>
      <c r="S1047" s="10">
        <f>((($I1047/60)/60)/24)+DATE(1970,1,1)</f>
        <v>41850.776412037041</v>
      </c>
      <c r="T1047" s="10">
        <f>((($J1047/60)/60)/24)+DATE(1970,1,1)</f>
        <v>41820.776412037041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 s="6">
        <v>5000</v>
      </c>
      <c r="E1048" s="6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8270</v>
      </c>
      <c r="O1048" s="5">
        <f>$E1048/$D1048</f>
        <v>1.1342219999999998</v>
      </c>
      <c r="P1048" s="6">
        <f>ROUND(E1048/L1048,2)</f>
        <v>107</v>
      </c>
      <c r="Q1048" t="str">
        <f>LEFT($N1048,FIND("/",$N1048)-1)</f>
        <v>theater</v>
      </c>
      <c r="R1048" t="str">
        <f>RIGHT($N1048,LEN($N1048)-FIND("/",$N1048))</f>
        <v>plays</v>
      </c>
      <c r="S1048" s="10">
        <f>((($I1048/60)/60)/24)+DATE(1970,1,1)</f>
        <v>42046.708333333328</v>
      </c>
      <c r="T1048" s="10">
        <f>((($J1048/60)/60)/24)+DATE(1970,1,1)</f>
        <v>42016.050451388888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 s="6">
        <v>2800</v>
      </c>
      <c r="E1049" s="6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8270</v>
      </c>
      <c r="O1049" s="5">
        <f>$E1049/$D1049</f>
        <v>1.1339285714285714</v>
      </c>
      <c r="P1049" s="6">
        <f>ROUND(E1049/L1049,2)</f>
        <v>50.4</v>
      </c>
      <c r="Q1049" t="str">
        <f>LEFT($N1049,FIND("/",$N1049)-1)</f>
        <v>theater</v>
      </c>
      <c r="R1049" t="str">
        <f>RIGHT($N1049,LEN($N1049)-FIND("/",$N1049))</f>
        <v>plays</v>
      </c>
      <c r="S1049" s="10">
        <f>((($I1049/60)/60)/24)+DATE(1970,1,1)</f>
        <v>42488.641724537039</v>
      </c>
      <c r="T1049" s="10">
        <f>((($J1049/60)/60)/24)+DATE(1970,1,1)</f>
        <v>42458.641724537039</v>
      </c>
    </row>
    <row r="1050" spans="1:20" ht="48" x14ac:dyDescent="0.2">
      <c r="A1050">
        <v>2500</v>
      </c>
      <c r="B1050" s="3" t="s">
        <v>2500</v>
      </c>
      <c r="C1050" s="3" t="s">
        <v>6610</v>
      </c>
      <c r="D1050" s="6">
        <v>600</v>
      </c>
      <c r="E1050" s="6">
        <v>680</v>
      </c>
      <c r="F1050" t="s">
        <v>8219</v>
      </c>
      <c r="G1050" t="s">
        <v>8224</v>
      </c>
      <c r="H1050" t="s">
        <v>8246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8278</v>
      </c>
      <c r="O1050" s="5">
        <f>$E1050/$D1050</f>
        <v>1.1333333333333333</v>
      </c>
      <c r="P1050" s="6">
        <f>ROUND(E1050/L1050,2)</f>
        <v>23.45</v>
      </c>
      <c r="Q1050" t="str">
        <f>LEFT($N1050,FIND("/",$N1050)-1)</f>
        <v>music</v>
      </c>
      <c r="R1050" t="str">
        <f>RIGHT($N1050,LEN($N1050)-FIND("/",$N1050))</f>
        <v>indie rock</v>
      </c>
      <c r="S1050" s="10">
        <f>((($I1050/60)/60)/24)+DATE(1970,1,1)</f>
        <v>41083.772858796299</v>
      </c>
      <c r="T1050" s="10">
        <f>((($J1050/60)/60)/24)+DATE(1970,1,1)</f>
        <v>41053.772858796299</v>
      </c>
    </row>
    <row r="1051" spans="1:20" ht="48" x14ac:dyDescent="0.2">
      <c r="A1051">
        <v>2083</v>
      </c>
      <c r="B1051" s="3" t="s">
        <v>2084</v>
      </c>
      <c r="C1051" s="3" t="s">
        <v>6193</v>
      </c>
      <c r="D1051" s="6">
        <v>750</v>
      </c>
      <c r="E1051" s="6">
        <v>850</v>
      </c>
      <c r="F1051" t="s">
        <v>8219</v>
      </c>
      <c r="G1051" t="s">
        <v>8224</v>
      </c>
      <c r="H1051" t="s">
        <v>8246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8278</v>
      </c>
      <c r="O1051" s="5">
        <f>$E1051/$D1051</f>
        <v>1.1333333333333333</v>
      </c>
      <c r="P1051" s="6">
        <f>ROUND(E1051/L1051,2)</f>
        <v>34</v>
      </c>
      <c r="Q1051" t="str">
        <f>LEFT($N1051,FIND("/",$N1051)-1)</f>
        <v>music</v>
      </c>
      <c r="R1051" t="str">
        <f>RIGHT($N1051,LEN($N1051)-FIND("/",$N1051))</f>
        <v>indie rock</v>
      </c>
      <c r="S1051" s="10">
        <f>((($I1051/60)/60)/24)+DATE(1970,1,1)</f>
        <v>41064.72216435185</v>
      </c>
      <c r="T1051" s="10">
        <f>((($J1051/60)/60)/24)+DATE(1970,1,1)</f>
        <v>41034.72216435185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 s="6">
        <v>300</v>
      </c>
      <c r="E1052" s="6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5">
        <f>$E1052/$D1052</f>
        <v>1.1333333333333333</v>
      </c>
      <c r="P1052" s="6">
        <f>ROUND(E1052/L1052,2)</f>
        <v>20</v>
      </c>
      <c r="Q1052" t="str">
        <f>LEFT($N1052,FIND("/",$N1052)-1)</f>
        <v>theater</v>
      </c>
      <c r="R1052" t="str">
        <f>RIGHT($N1052,LEN($N1052)-FIND("/",$N1052))</f>
        <v>plays</v>
      </c>
      <c r="S1052" s="10">
        <f>((($I1052/60)/60)/24)+DATE(1970,1,1)</f>
        <v>41946</v>
      </c>
      <c r="T1052" s="10">
        <f>((($J1052/60)/60)/24)+DATE(1970,1,1)</f>
        <v>41918.880833333329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 s="6">
        <v>5000</v>
      </c>
      <c r="E1053" s="6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5">
        <f>$E1053/$D1053</f>
        <v>1.133</v>
      </c>
      <c r="P1053" s="6">
        <f>ROUND(E1053/L1053,2)</f>
        <v>68.25</v>
      </c>
      <c r="Q1053" t="str">
        <f>LEFT($N1053,FIND("/",$N1053)-1)</f>
        <v>theater</v>
      </c>
      <c r="R1053" t="str">
        <f>RIGHT($N1053,LEN($N1053)-FIND("/",$N1053))</f>
        <v>plays</v>
      </c>
      <c r="S1053" s="10">
        <f>((($I1053/60)/60)/24)+DATE(1970,1,1)</f>
        <v>42100.166666666672</v>
      </c>
      <c r="T1053" s="10">
        <f>((($J1053/60)/60)/24)+DATE(1970,1,1)</f>
        <v>42054.74418981481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 s="6">
        <v>2000</v>
      </c>
      <c r="E1054" s="6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8278</v>
      </c>
      <c r="O1054" s="5">
        <f>$E1054/$D1054</f>
        <v>1.1325000000000001</v>
      </c>
      <c r="P1054" s="6">
        <f>ROUND(E1054/L1054,2)</f>
        <v>51.48</v>
      </c>
      <c r="Q1054" t="str">
        <f>LEFT($N1054,FIND("/",$N1054)-1)</f>
        <v>music</v>
      </c>
      <c r="R1054" t="str">
        <f>RIGHT($N1054,LEN($N1054)-FIND("/",$N1054))</f>
        <v>indie rock</v>
      </c>
      <c r="S1054" s="10">
        <f>((($I1054/60)/60)/24)+DATE(1970,1,1)</f>
        <v>40952.149467592593</v>
      </c>
      <c r="T1054" s="10">
        <f>((($J1054/60)/60)/24)+DATE(1970,1,1)</f>
        <v>40892.149467592593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 s="6">
        <v>25000</v>
      </c>
      <c r="E1055" s="6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8302</v>
      </c>
      <c r="O1055" s="5">
        <f>$E1055/$D1055</f>
        <v>1.13104</v>
      </c>
      <c r="P1055" s="6">
        <f>ROUND(E1055/L1055,2)</f>
        <v>50.76</v>
      </c>
      <c r="Q1055" t="str">
        <f>LEFT($N1055,FIND("/",$N1055)-1)</f>
        <v>theater</v>
      </c>
      <c r="R1055" t="str">
        <f>RIGHT($N1055,LEN($N1055)-FIND("/",$N1055))</f>
        <v>spaces</v>
      </c>
      <c r="S1055" s="10">
        <f>((($I1055/60)/60)/24)+DATE(1970,1,1)</f>
        <v>41948.208333333336</v>
      </c>
      <c r="T1055" s="10">
        <f>((($J1055/60)/60)/24)+DATE(1970,1,1)</f>
        <v>41920.123611111114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 s="6">
        <v>5000</v>
      </c>
      <c r="E1056" s="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8265</v>
      </c>
      <c r="O1056" s="5">
        <f>$E1056/$D1056</f>
        <v>1.1303159999999999</v>
      </c>
      <c r="P1056" s="6">
        <f>ROUND(E1056/L1056,2)</f>
        <v>144.91</v>
      </c>
      <c r="Q1056" t="str">
        <f>LEFT($N1056,FIND("/",$N1056)-1)</f>
        <v>film &amp; video</v>
      </c>
      <c r="R1056" t="str">
        <f>RIGHT($N1056,LEN($N1056)-FIND("/",$N1056))</f>
        <v>shorts</v>
      </c>
      <c r="S1056" s="10">
        <f>((($I1056/60)/60)/24)+DATE(1970,1,1)</f>
        <v>40753.053657407407</v>
      </c>
      <c r="T1056" s="10">
        <f>((($J1056/60)/60)/24)+DATE(1970,1,1)</f>
        <v>40723.053657407407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 s="6">
        <v>18000</v>
      </c>
      <c r="E1057" s="6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8299</v>
      </c>
      <c r="O1057" s="5">
        <f>$E1057/$D1057</f>
        <v>1.130176111111111</v>
      </c>
      <c r="P1057" s="6">
        <f>ROUND(E1057/L1057,2)</f>
        <v>109.96</v>
      </c>
      <c r="Q1057" t="str">
        <f>LEFT($N1057,FIND("/",$N1057)-1)</f>
        <v>music</v>
      </c>
      <c r="R1057" t="str">
        <f>RIGHT($N1057,LEN($N1057)-FIND("/",$N1057))</f>
        <v>classical music</v>
      </c>
      <c r="S1057" s="10">
        <f>((($I1057/60)/60)/24)+DATE(1970,1,1)</f>
        <v>41329.207638888889</v>
      </c>
      <c r="T1057" s="10">
        <f>((($J1057/60)/60)/24)+DATE(1970,1,1)</f>
        <v>41298.509965277779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 s="6">
        <v>100000</v>
      </c>
      <c r="E1058" s="6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8268</v>
      </c>
      <c r="O1058" s="5">
        <f>$E1058/$D1058</f>
        <v>1.13015</v>
      </c>
      <c r="P1058" s="6">
        <f>ROUND(E1058/L1058,2)</f>
        <v>203.63</v>
      </c>
      <c r="Q1058" t="str">
        <f>LEFT($N1058,FIND("/",$N1058)-1)</f>
        <v>film &amp; video</v>
      </c>
      <c r="R1058" t="str">
        <f>RIGHT($N1058,LEN($N1058)-FIND("/",$N1058))</f>
        <v>documentary</v>
      </c>
      <c r="S1058" s="10">
        <f>((($I1058/60)/60)/24)+DATE(1970,1,1)</f>
        <v>42305.333333333328</v>
      </c>
      <c r="T1058" s="10">
        <f>((($J1058/60)/60)/24)+DATE(1970,1,1)</f>
        <v>42263.680289351847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 s="6">
        <v>7200</v>
      </c>
      <c r="E1059" s="6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8294</v>
      </c>
      <c r="O1059" s="5">
        <f>$E1059/$D1059</f>
        <v>1.1300013888888889</v>
      </c>
      <c r="P1059" s="6">
        <f>ROUND(E1059/L1059,2)</f>
        <v>50.22</v>
      </c>
      <c r="Q1059" t="str">
        <f>LEFT($N1059,FIND("/",$N1059)-1)</f>
        <v>technology</v>
      </c>
      <c r="R1059" t="str">
        <f>RIGHT($N1059,LEN($N1059)-FIND("/",$N1059))</f>
        <v>hardware</v>
      </c>
      <c r="S1059" s="10">
        <f>((($I1059/60)/60)/24)+DATE(1970,1,1)</f>
        <v>40795.876886574071</v>
      </c>
      <c r="T1059" s="10">
        <f>((($J1059/60)/60)/24)+DATE(1970,1,1)</f>
        <v>40765.876886574071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 s="6">
        <v>1000</v>
      </c>
      <c r="E1060" s="6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8275</v>
      </c>
      <c r="O1060" s="5">
        <f>$E1060/$D1060</f>
        <v>1.1299999999999999</v>
      </c>
      <c r="P1060" s="6">
        <f>ROUND(E1060/L1060,2)</f>
        <v>66.47</v>
      </c>
      <c r="Q1060" t="str">
        <f>LEFT($N1060,FIND("/",$N1060)-1)</f>
        <v>music</v>
      </c>
      <c r="R1060" t="str">
        <f>RIGHT($N1060,LEN($N1060)-FIND("/",$N1060))</f>
        <v>rock</v>
      </c>
      <c r="S1060" s="10">
        <f>((($I1060/60)/60)/24)+DATE(1970,1,1)</f>
        <v>41328.339583333334</v>
      </c>
      <c r="T1060" s="10">
        <f>((($J1060/60)/60)/24)+DATE(1970,1,1)</f>
        <v>41321.339583333334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 s="6">
        <v>1000</v>
      </c>
      <c r="E1061" s="6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8270</v>
      </c>
      <c r="O1061" s="5">
        <f>$E1061/$D1061</f>
        <v>1.1299999999999999</v>
      </c>
      <c r="P1061" s="6">
        <f>ROUND(E1061/L1061,2)</f>
        <v>66.47</v>
      </c>
      <c r="Q1061" t="str">
        <f>LEFT($N1061,FIND("/",$N1061)-1)</f>
        <v>theater</v>
      </c>
      <c r="R1061" t="str">
        <f>RIGHT($N1061,LEN($N1061)-FIND("/",$N1061))</f>
        <v>plays</v>
      </c>
      <c r="S1061" s="10">
        <f>((($I1061/60)/60)/24)+DATE(1970,1,1)</f>
        <v>42693.916666666672</v>
      </c>
      <c r="T1061" s="10">
        <f>((($J1061/60)/60)/24)+DATE(1970,1,1)</f>
        <v>42661.132245370376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 s="6">
        <v>500</v>
      </c>
      <c r="E1062" s="6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8304</v>
      </c>
      <c r="O1062" s="5">
        <f>$E1062/$D1062</f>
        <v>1.1299999999999999</v>
      </c>
      <c r="P1062" s="6">
        <f>ROUND(E1062/L1062,2)</f>
        <v>37.67</v>
      </c>
      <c r="Q1062" t="str">
        <f>LEFT($N1062,FIND("/",$N1062)-1)</f>
        <v>theater</v>
      </c>
      <c r="R1062" t="str">
        <f>RIGHT($N1062,LEN($N1062)-FIND("/",$N1062))</f>
        <v>musical</v>
      </c>
      <c r="S1062" s="10">
        <f>((($I1062/60)/60)/24)+DATE(1970,1,1)</f>
        <v>42659.875</v>
      </c>
      <c r="T1062" s="10">
        <f>((($J1062/60)/60)/24)+DATE(1970,1,1)</f>
        <v>42619.802488425921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6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8299</v>
      </c>
      <c r="O1063" s="5">
        <f>$E1063/$D1063</f>
        <v>1.1294999999999999</v>
      </c>
      <c r="P1063" s="6">
        <f>ROUND(E1063/L1063,2)</f>
        <v>136.91</v>
      </c>
      <c r="Q1063" t="str">
        <f>LEFT($N1063,FIND("/",$N1063)-1)</f>
        <v>music</v>
      </c>
      <c r="R1063" t="str">
        <f>RIGHT($N1063,LEN($N1063)-FIND("/",$N1063))</f>
        <v>classical music</v>
      </c>
      <c r="S1063" s="10">
        <f>((($I1063/60)/60)/24)+DATE(1970,1,1)</f>
        <v>41981.207638888889</v>
      </c>
      <c r="T1063" s="10">
        <f>((($J1063/60)/60)/24)+DATE(1970,1,1)</f>
        <v>41953.091134259259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 s="6">
        <v>1700</v>
      </c>
      <c r="E1064" s="6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8291</v>
      </c>
      <c r="O1064" s="5">
        <f>$E1064/$D1064</f>
        <v>1.1294117647058823</v>
      </c>
      <c r="P1064" s="6">
        <f>ROUND(E1064/L1064,2)</f>
        <v>39.18</v>
      </c>
      <c r="Q1064" t="str">
        <f>LEFT($N1064,FIND("/",$N1064)-1)</f>
        <v>music</v>
      </c>
      <c r="R1064" t="str">
        <f>RIGHT($N1064,LEN($N1064)-FIND("/",$N1064))</f>
        <v>pop</v>
      </c>
      <c r="S1064" s="10">
        <f>((($I1064/60)/60)/24)+DATE(1970,1,1)</f>
        <v>41064.656597222223</v>
      </c>
      <c r="T1064" s="10">
        <f>((($J1064/60)/60)/24)+DATE(1970,1,1)</f>
        <v>41034.656597222223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 s="6">
        <v>500</v>
      </c>
      <c r="E1065" s="6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5">
        <f>$E1065/$D1065</f>
        <v>1.1293199999999999</v>
      </c>
      <c r="P1065" s="6">
        <f>ROUND(E1065/L1065,2)</f>
        <v>19.47</v>
      </c>
      <c r="Q1065" t="str">
        <f>LEFT($N1065,FIND("/",$N1065)-1)</f>
        <v>film &amp; video</v>
      </c>
      <c r="R1065" t="str">
        <f>RIGHT($N1065,LEN($N1065)-FIND("/",$N1065))</f>
        <v>shorts</v>
      </c>
      <c r="S1065" s="10">
        <f>((($I1065/60)/60)/24)+DATE(1970,1,1)</f>
        <v>42390.487210648149</v>
      </c>
      <c r="T1065" s="10">
        <f>((($J1065/60)/60)/24)+DATE(1970,1,1)</f>
        <v>42360.487210648149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 s="6">
        <v>150000</v>
      </c>
      <c r="E1066" s="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8268</v>
      </c>
      <c r="O1066" s="5">
        <f>$E1066/$D1066</f>
        <v>1.1292973333333334</v>
      </c>
      <c r="P1066" s="6">
        <f>ROUND(E1066/L1066,2)</f>
        <v>147.16999999999999</v>
      </c>
      <c r="Q1066" t="str">
        <f>LEFT($N1066,FIND("/",$N1066)-1)</f>
        <v>film &amp; video</v>
      </c>
      <c r="R1066" t="str">
        <f>RIGHT($N1066,LEN($N1066)-FIND("/",$N1066))</f>
        <v>documentary</v>
      </c>
      <c r="S1066" s="10">
        <f>((($I1066/60)/60)/24)+DATE(1970,1,1)</f>
        <v>42808.956250000003</v>
      </c>
      <c r="T1066" s="10">
        <f>((($J1066/60)/60)/24)+DATE(1970,1,1)</f>
        <v>42775.314884259264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 s="6">
        <v>7000</v>
      </c>
      <c r="E1067" s="6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8270</v>
      </c>
      <c r="O1067" s="5">
        <f>$E1067/$D1067</f>
        <v>1.1292857142857142</v>
      </c>
      <c r="P1067" s="6">
        <f>ROUND(E1067/L1067,2)</f>
        <v>64.27</v>
      </c>
      <c r="Q1067" t="str">
        <f>LEFT($N1067,FIND("/",$N1067)-1)</f>
        <v>theater</v>
      </c>
      <c r="R1067" t="str">
        <f>RIGHT($N1067,LEN($N1067)-FIND("/",$N1067))</f>
        <v>plays</v>
      </c>
      <c r="S1067" s="10">
        <f>((($I1067/60)/60)/24)+DATE(1970,1,1)</f>
        <v>41000.834004629629</v>
      </c>
      <c r="T1067" s="10">
        <f>((($J1067/60)/60)/24)+DATE(1970,1,1)</f>
        <v>40970.875671296293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 s="6">
        <v>10000</v>
      </c>
      <c r="E1068" s="6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8268</v>
      </c>
      <c r="O1068" s="5">
        <f>$E1068/$D1068</f>
        <v>1.1292</v>
      </c>
      <c r="P1068" s="6">
        <f>ROUND(E1068/L1068,2)</f>
        <v>48.05</v>
      </c>
      <c r="Q1068" t="str">
        <f>LEFT($N1068,FIND("/",$N1068)-1)</f>
        <v>film &amp; video</v>
      </c>
      <c r="R1068" t="str">
        <f>RIGHT($N1068,LEN($N1068)-FIND("/",$N1068))</f>
        <v>documentary</v>
      </c>
      <c r="S1068" s="10">
        <f>((($I1068/60)/60)/24)+DATE(1970,1,1)</f>
        <v>40412.736111111109</v>
      </c>
      <c r="T1068" s="10">
        <f>((($J1068/60)/60)/24)+DATE(1970,1,1)</f>
        <v>40332.923842592594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 s="6">
        <v>4000</v>
      </c>
      <c r="E1069" s="6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8278</v>
      </c>
      <c r="O1069" s="5">
        <f>$E1069/$D1069</f>
        <v>1.1291099999999998</v>
      </c>
      <c r="P1069" s="6">
        <f>ROUND(E1069/L1069,2)</f>
        <v>47.54</v>
      </c>
      <c r="Q1069" t="str">
        <f>LEFT($N1069,FIND("/",$N1069)-1)</f>
        <v>music</v>
      </c>
      <c r="R1069" t="str">
        <f>RIGHT($N1069,LEN($N1069)-FIND("/",$N1069))</f>
        <v>indie rock</v>
      </c>
      <c r="S1069" s="10">
        <f>((($I1069/60)/60)/24)+DATE(1970,1,1)</f>
        <v>41029.645925925928</v>
      </c>
      <c r="T1069" s="10">
        <f>((($J1069/60)/60)/24)+DATE(1970,1,1)</f>
        <v>40999.645925925928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 s="6">
        <v>2000</v>
      </c>
      <c r="E1070" s="6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8270</v>
      </c>
      <c r="O1070" s="5">
        <f>$E1070/$D1070</f>
        <v>1.1285000000000001</v>
      </c>
      <c r="P1070" s="6">
        <f>ROUND(E1070/L1070,2)</f>
        <v>39.6</v>
      </c>
      <c r="Q1070" t="str">
        <f>LEFT($N1070,FIND("/",$N1070)-1)</f>
        <v>theater</v>
      </c>
      <c r="R1070" t="str">
        <f>RIGHT($N1070,LEN($N1070)-FIND("/",$N1070))</f>
        <v>plays</v>
      </c>
      <c r="S1070" s="10">
        <f>((($I1070/60)/60)/24)+DATE(1970,1,1)</f>
        <v>42079.875</v>
      </c>
      <c r="T1070" s="10">
        <f>((($J1070/60)/60)/24)+DATE(1970,1,1)</f>
        <v>42053.916921296302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 s="6">
        <v>3000</v>
      </c>
      <c r="E1071" s="6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8270</v>
      </c>
      <c r="O1071" s="5">
        <f>$E1071/$D1071</f>
        <v>1.1283333333333334</v>
      </c>
      <c r="P1071" s="6">
        <f>ROUND(E1071/L1071,2)</f>
        <v>49.06</v>
      </c>
      <c r="Q1071" t="str">
        <f>LEFT($N1071,FIND("/",$N1071)-1)</f>
        <v>theater</v>
      </c>
      <c r="R1071" t="str">
        <f>RIGHT($N1071,LEN($N1071)-FIND("/",$N1071))</f>
        <v>plays</v>
      </c>
      <c r="S1071" s="10">
        <f>((($I1071/60)/60)/24)+DATE(1970,1,1)</f>
        <v>42489.290972222225</v>
      </c>
      <c r="T1071" s="10">
        <f>((($J1071/60)/60)/24)+DATE(1970,1,1)</f>
        <v>42483.015694444446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 s="6">
        <v>40000</v>
      </c>
      <c r="E1072" s="6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8302</v>
      </c>
      <c r="O1072" s="5">
        <f>$E1072/$D1072</f>
        <v>1.12815</v>
      </c>
      <c r="P1072" s="6">
        <f>ROUND(E1072/L1072,2)</f>
        <v>162.91</v>
      </c>
      <c r="Q1072" t="str">
        <f>LEFT($N1072,FIND("/",$N1072)-1)</f>
        <v>theater</v>
      </c>
      <c r="R1072" t="str">
        <f>RIGHT($N1072,LEN($N1072)-FIND("/",$N1072))</f>
        <v>spaces</v>
      </c>
      <c r="S1072" s="10">
        <f>((($I1072/60)/60)/24)+DATE(1970,1,1)</f>
        <v>41958.922731481478</v>
      </c>
      <c r="T1072" s="10">
        <f>((($J1072/60)/60)/24)+DATE(1970,1,1)</f>
        <v>41928.881064814814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 s="6">
        <v>500</v>
      </c>
      <c r="E1073" s="6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5">
        <f>$E1073/$D1073</f>
        <v>1.1279999999999999</v>
      </c>
      <c r="P1073" s="6">
        <f>ROUND(E1073/L1073,2)</f>
        <v>12.53</v>
      </c>
      <c r="Q1073" t="str">
        <f>LEFT($N1073,FIND("/",$N1073)-1)</f>
        <v>music</v>
      </c>
      <c r="R1073" t="str">
        <f>RIGHT($N1073,LEN($N1073)-FIND("/",$N1073))</f>
        <v>pop</v>
      </c>
      <c r="S1073" s="10">
        <f>((($I1073/60)/60)/24)+DATE(1970,1,1)</f>
        <v>41625.5</v>
      </c>
      <c r="T1073" s="10">
        <f>((($J1073/60)/60)/24)+DATE(1970,1,1)</f>
        <v>41596.913437499999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 s="6">
        <v>4000</v>
      </c>
      <c r="E1074" s="6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8278</v>
      </c>
      <c r="O1074" s="5">
        <f>$E1074/$D1074</f>
        <v>1.127715</v>
      </c>
      <c r="P1074" s="6">
        <f>ROUND(E1074/L1074,2)</f>
        <v>80.55</v>
      </c>
      <c r="Q1074" t="str">
        <f>LEFT($N1074,FIND("/",$N1074)-1)</f>
        <v>music</v>
      </c>
      <c r="R1074" t="str">
        <f>RIGHT($N1074,LEN($N1074)-FIND("/",$N1074))</f>
        <v>indie rock</v>
      </c>
      <c r="S1074" s="10">
        <f>((($I1074/60)/60)/24)+DATE(1970,1,1)</f>
        <v>40760.878912037035</v>
      </c>
      <c r="T1074" s="10">
        <f>((($J1074/60)/60)/24)+DATE(1970,1,1)</f>
        <v>40730.878912037035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 s="6">
        <v>3000</v>
      </c>
      <c r="E1075" s="6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8270</v>
      </c>
      <c r="O1075" s="5">
        <f>$E1075/$D1075</f>
        <v>1.1276666666666666</v>
      </c>
      <c r="P1075" s="6">
        <f>ROUND(E1075/L1075,2)</f>
        <v>99.5</v>
      </c>
      <c r="Q1075" t="str">
        <f>LEFT($N1075,FIND("/",$N1075)-1)</f>
        <v>theater</v>
      </c>
      <c r="R1075" t="str">
        <f>RIGHT($N1075,LEN($N1075)-FIND("/",$N1075))</f>
        <v>plays</v>
      </c>
      <c r="S1075" s="10">
        <f>((($I1075/60)/60)/24)+DATE(1970,1,1)</f>
        <v>42648.454097222217</v>
      </c>
      <c r="T1075" s="10">
        <f>((($J1075/60)/60)/24)+DATE(1970,1,1)</f>
        <v>42627.454097222217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 s="6">
        <v>5000</v>
      </c>
      <c r="E1076" s="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5">
        <f>$E1076/$D1076</f>
        <v>1.127</v>
      </c>
      <c r="P1076" s="6">
        <f>ROUND(E1076/L1076,2)</f>
        <v>78.260000000000005</v>
      </c>
      <c r="Q1076" t="str">
        <f>LEFT($N1076,FIND("/",$N1076)-1)</f>
        <v>theater</v>
      </c>
      <c r="R1076" t="str">
        <f>RIGHT($N1076,LEN($N1076)-FIND("/",$N1076))</f>
        <v>plays</v>
      </c>
      <c r="S1076" s="10">
        <f>((($I1076/60)/60)/24)+DATE(1970,1,1)</f>
        <v>41783.875</v>
      </c>
      <c r="T1076" s="10">
        <f>((($J1076/60)/60)/24)+DATE(1970,1,1)</f>
        <v>41753.635775462964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 s="6">
        <v>8000</v>
      </c>
      <c r="E1077" s="6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8296</v>
      </c>
      <c r="O1077" s="5">
        <f>$E1077/$D1077</f>
        <v>1.1268750000000001</v>
      </c>
      <c r="P1077" s="6">
        <f>ROUND(E1077/L1077,2)</f>
        <v>107.32</v>
      </c>
      <c r="Q1077" t="str">
        <f>LEFT($N1077,FIND("/",$N1077)-1)</f>
        <v>games</v>
      </c>
      <c r="R1077" t="str">
        <f>RIGHT($N1077,LEN($N1077)-FIND("/",$N1077))</f>
        <v>tabletop games</v>
      </c>
      <c r="S1077" s="10">
        <f>((($I1077/60)/60)/24)+DATE(1970,1,1)</f>
        <v>42326.672997685186</v>
      </c>
      <c r="T1077" s="10">
        <f>((($J1077/60)/60)/24)+DATE(1970,1,1)</f>
        <v>42296.631331018521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 s="6">
        <v>5000</v>
      </c>
      <c r="E1078" s="6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8268</v>
      </c>
      <c r="O1078" s="5">
        <f>$E1078/$D1078</f>
        <v>1.1268</v>
      </c>
      <c r="P1078" s="6">
        <f>ROUND(E1078/L1078,2)</f>
        <v>110.47</v>
      </c>
      <c r="Q1078" t="str">
        <f>LEFT($N1078,FIND("/",$N1078)-1)</f>
        <v>film &amp; video</v>
      </c>
      <c r="R1078" t="str">
        <f>RIGHT($N1078,LEN($N1078)-FIND("/",$N1078))</f>
        <v>documentary</v>
      </c>
      <c r="S1078" s="10">
        <f>((($I1078/60)/60)/24)+DATE(1970,1,1)</f>
        <v>40211.332638888889</v>
      </c>
      <c r="T1078" s="10">
        <f>((($J1078/60)/60)/24)+DATE(1970,1,1)</f>
        <v>40123.83829861111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 s="6">
        <v>36400</v>
      </c>
      <c r="E1079" s="6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8268</v>
      </c>
      <c r="O1079" s="5">
        <f>$E1079/$D1079</f>
        <v>1.1263736263736264</v>
      </c>
      <c r="P1079" s="6">
        <f>ROUND(E1079/L1079,2)</f>
        <v>109.04</v>
      </c>
      <c r="Q1079" t="str">
        <f>LEFT($N1079,FIND("/",$N1079)-1)</f>
        <v>film &amp; video</v>
      </c>
      <c r="R1079" t="str">
        <f>RIGHT($N1079,LEN($N1079)-FIND("/",$N1079))</f>
        <v>documentary</v>
      </c>
      <c r="S1079" s="10">
        <f>((($I1079/60)/60)/24)+DATE(1970,1,1)</f>
        <v>41994.697962962964</v>
      </c>
      <c r="T1079" s="10">
        <f>((($J1079/60)/60)/24)+DATE(1970,1,1)</f>
        <v>41949.697962962964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 s="6">
        <v>100000</v>
      </c>
      <c r="E1080" s="6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8302</v>
      </c>
      <c r="O1080" s="5">
        <f>$E1080/$D1080</f>
        <v>1.1253599999999999</v>
      </c>
      <c r="P1080" s="6">
        <f>ROUND(E1080/L1080,2)</f>
        <v>89.31</v>
      </c>
      <c r="Q1080" t="str">
        <f>LEFT($N1080,FIND("/",$N1080)-1)</f>
        <v>theater</v>
      </c>
      <c r="R1080" t="str">
        <f>RIGHT($N1080,LEN($N1080)-FIND("/",$N1080))</f>
        <v>spaces</v>
      </c>
      <c r="S1080" s="10">
        <f>((($I1080/60)/60)/24)+DATE(1970,1,1)</f>
        <v>42675.165972222225</v>
      </c>
      <c r="T1080" s="10">
        <f>((($J1080/60)/60)/24)+DATE(1970,1,1)</f>
        <v>42644.535358796296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 s="6">
        <v>400</v>
      </c>
      <c r="E1081" s="6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5">
        <f>$E1081/$D1081</f>
        <v>1.125</v>
      </c>
      <c r="P1081" s="6">
        <f>ROUND(E1081/L1081,2)</f>
        <v>30</v>
      </c>
      <c r="Q1081" t="str">
        <f>LEFT($N1081,FIND("/",$N1081)-1)</f>
        <v>theater</v>
      </c>
      <c r="R1081" t="str">
        <f>RIGHT($N1081,LEN($N1081)-FIND("/",$N1081))</f>
        <v>plays</v>
      </c>
      <c r="S1081" s="10">
        <f>((($I1081/60)/60)/24)+DATE(1970,1,1)</f>
        <v>42099.743946759263</v>
      </c>
      <c r="T1081" s="10">
        <f>((($J1081/60)/60)/24)+DATE(1970,1,1)</f>
        <v>42064.785613425927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6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8270</v>
      </c>
      <c r="O1082" s="5">
        <f>$E1082/$D1082</f>
        <v>1.125</v>
      </c>
      <c r="P1082" s="6">
        <f>ROUND(E1082/L1082,2)</f>
        <v>64.290000000000006</v>
      </c>
      <c r="Q1082" t="str">
        <f>LEFT($N1082,FIND("/",$N1082)-1)</f>
        <v>theater</v>
      </c>
      <c r="R1082" t="str">
        <f>RIGHT($N1082,LEN($N1082)-FIND("/",$N1082))</f>
        <v>plays</v>
      </c>
      <c r="S1082" s="10">
        <f>((($I1082/60)/60)/24)+DATE(1970,1,1)</f>
        <v>42585.172916666663</v>
      </c>
      <c r="T1082" s="10">
        <f>((($J1082/60)/60)/24)+DATE(1970,1,1)</f>
        <v>42553.926527777774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 s="6">
        <v>1500</v>
      </c>
      <c r="E1083" s="6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8272</v>
      </c>
      <c r="O1083" s="5">
        <f>$E1083/$D1083</f>
        <v>1.1240000000000001</v>
      </c>
      <c r="P1083" s="6">
        <f>ROUND(E1083/L1083,2)</f>
        <v>35.130000000000003</v>
      </c>
      <c r="Q1083" t="str">
        <f>LEFT($N1083,FIND("/",$N1083)-1)</f>
        <v>technology</v>
      </c>
      <c r="R1083" t="str">
        <f>RIGHT($N1083,LEN($N1083)-FIND("/",$N1083))</f>
        <v>wearables</v>
      </c>
      <c r="S1083" s="10">
        <f>((($I1083/60)/60)/24)+DATE(1970,1,1)</f>
        <v>41992.078518518523</v>
      </c>
      <c r="T1083" s="10">
        <f>((($J1083/60)/60)/24)+DATE(1970,1,1)</f>
        <v>41932.036851851852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 s="6">
        <v>4500</v>
      </c>
      <c r="E1084" s="6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8279</v>
      </c>
      <c r="O1084" s="5">
        <f>$E1084/$D1084</f>
        <v>1.1236044444444444</v>
      </c>
      <c r="P1084" s="6">
        <f>ROUND(E1084/L1084,2)</f>
        <v>23.96</v>
      </c>
      <c r="Q1084" t="str">
        <f>LEFT($N1084,FIND("/",$N1084)-1)</f>
        <v>music</v>
      </c>
      <c r="R1084" t="str">
        <f>RIGHT($N1084,LEN($N1084)-FIND("/",$N1084))</f>
        <v>electronic music</v>
      </c>
      <c r="S1084" s="10">
        <f>((($I1084/60)/60)/24)+DATE(1970,1,1)</f>
        <v>41281.333333333336</v>
      </c>
      <c r="T1084" s="10">
        <f>((($J1084/60)/60)/24)+DATE(1970,1,1)</f>
        <v>41249.448958333334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 s="6">
        <v>2800</v>
      </c>
      <c r="E1085" s="6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5">
        <f>$E1085/$D1085</f>
        <v>1.1232142857142857</v>
      </c>
      <c r="P1085" s="6">
        <f>ROUND(E1085/L1085,2)</f>
        <v>39.81</v>
      </c>
      <c r="Q1085" t="str">
        <f>LEFT($N1085,FIND("/",$N1085)-1)</f>
        <v>theater</v>
      </c>
      <c r="R1085" t="str">
        <f>RIGHT($N1085,LEN($N1085)-FIND("/",$N1085))</f>
        <v>plays</v>
      </c>
      <c r="S1085" s="10">
        <f>((($I1085/60)/60)/24)+DATE(1970,1,1)</f>
        <v>42186.510393518518</v>
      </c>
      <c r="T1085" s="10">
        <f>((($J1085/60)/60)/24)+DATE(1970,1,1)</f>
        <v>42156.510393518518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 s="6">
        <v>10000</v>
      </c>
      <c r="E1086" s="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8268</v>
      </c>
      <c r="O1086" s="5">
        <f>$E1086/$D1086</f>
        <v>1.1230249999999999</v>
      </c>
      <c r="P1086" s="6">
        <f>ROUND(E1086/L1086,2)</f>
        <v>181.13</v>
      </c>
      <c r="Q1086" t="str">
        <f>LEFT($N1086,FIND("/",$N1086)-1)</f>
        <v>film &amp; video</v>
      </c>
      <c r="R1086" t="str">
        <f>RIGHT($N1086,LEN($N1086)-FIND("/",$N1086))</f>
        <v>documentary</v>
      </c>
      <c r="S1086" s="10">
        <f>((($I1086/60)/60)/24)+DATE(1970,1,1)</f>
        <v>41776.145833333336</v>
      </c>
      <c r="T1086" s="10">
        <f>((($J1086/60)/60)/24)+DATE(1970,1,1)</f>
        <v>41745.635960648149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 s="6">
        <v>35000</v>
      </c>
      <c r="E1087" s="6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8302</v>
      </c>
      <c r="O1087" s="5">
        <f>$E1087/$D1087</f>
        <v>1.1229714285714285</v>
      </c>
      <c r="P1087" s="6">
        <f>ROUND(E1087/L1087,2)</f>
        <v>149.44</v>
      </c>
      <c r="Q1087" t="str">
        <f>LEFT($N1087,FIND("/",$N1087)-1)</f>
        <v>theater</v>
      </c>
      <c r="R1087" t="str">
        <f>RIGHT($N1087,LEN($N1087)-FIND("/",$N1087))</f>
        <v>spaces</v>
      </c>
      <c r="S1087" s="10">
        <f>((($I1087/60)/60)/24)+DATE(1970,1,1)</f>
        <v>41928.290972222225</v>
      </c>
      <c r="T1087" s="10">
        <f>((($J1087/60)/60)/24)+DATE(1970,1,1)</f>
        <v>41899.294942129629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 s="6">
        <v>3000</v>
      </c>
      <c r="E1088" s="6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8287</v>
      </c>
      <c r="O1088" s="5">
        <f>$E1088/$D1088</f>
        <v>1.1226666666666667</v>
      </c>
      <c r="P1088" s="6">
        <f>ROUND(E1088/L1088,2)</f>
        <v>44.32</v>
      </c>
      <c r="Q1088" t="str">
        <f>LEFT($N1088,FIND("/",$N1088)-1)</f>
        <v>publishing</v>
      </c>
      <c r="R1088" t="str">
        <f>RIGHT($N1088,LEN($N1088)-FIND("/",$N1088))</f>
        <v>radio &amp; podcasts</v>
      </c>
      <c r="S1088" s="10">
        <f>((($I1088/60)/60)/24)+DATE(1970,1,1)</f>
        <v>41530.727916666663</v>
      </c>
      <c r="T1088" s="10">
        <f>((($J1088/60)/60)/24)+DATE(1970,1,1)</f>
        <v>41500.727916666663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 s="6">
        <v>4500</v>
      </c>
      <c r="E1089" s="6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8275</v>
      </c>
      <c r="O1089" s="5">
        <f>$E1089/$D1089</f>
        <v>1.1226666666666667</v>
      </c>
      <c r="P1089" s="6">
        <f>ROUND(E1089/L1089,2)</f>
        <v>87.1</v>
      </c>
      <c r="Q1089" t="str">
        <f>LEFT($N1089,FIND("/",$N1089)-1)</f>
        <v>music</v>
      </c>
      <c r="R1089" t="str">
        <f>RIGHT($N1089,LEN($N1089)-FIND("/",$N1089))</f>
        <v>rock</v>
      </c>
      <c r="S1089" s="10">
        <f>((($I1089/60)/60)/24)+DATE(1970,1,1)</f>
        <v>41844.766099537039</v>
      </c>
      <c r="T1089" s="10">
        <f>((($J1089/60)/60)/24)+DATE(1970,1,1)</f>
        <v>41813.766099537039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 s="6">
        <v>2000</v>
      </c>
      <c r="E1090" s="6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8270</v>
      </c>
      <c r="O1090" s="5">
        <f>$E1090/$D1090</f>
        <v>1.1225000000000001</v>
      </c>
      <c r="P1090" s="6">
        <f>ROUND(E1090/L1090,2)</f>
        <v>31.62</v>
      </c>
      <c r="Q1090" t="str">
        <f>LEFT($N1090,FIND("/",$N1090)-1)</f>
        <v>theater</v>
      </c>
      <c r="R1090" t="str">
        <f>RIGHT($N1090,LEN($N1090)-FIND("/",$N1090))</f>
        <v>plays</v>
      </c>
      <c r="S1090" s="10">
        <f>((($I1090/60)/60)/24)+DATE(1970,1,1)</f>
        <v>41822.166666666664</v>
      </c>
      <c r="T1090" s="10">
        <f>((($J1090/60)/60)/24)+DATE(1970,1,1)</f>
        <v>41789.080370370371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 s="6">
        <v>2500</v>
      </c>
      <c r="E1091" s="6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8270</v>
      </c>
      <c r="O1091" s="5">
        <f>$E1091/$D1091</f>
        <v>1.121664</v>
      </c>
      <c r="P1091" s="6">
        <f>ROUND(E1091/L1091,2)</f>
        <v>41.24</v>
      </c>
      <c r="Q1091" t="str">
        <f>LEFT($N1091,FIND("/",$N1091)-1)</f>
        <v>theater</v>
      </c>
      <c r="R1091" t="str">
        <f>RIGHT($N1091,LEN($N1091)-FIND("/",$N1091))</f>
        <v>plays</v>
      </c>
      <c r="S1091" s="10">
        <f>((($I1091/60)/60)/24)+DATE(1970,1,1)</f>
        <v>42307.875</v>
      </c>
      <c r="T1091" s="10">
        <f>((($J1091/60)/60)/24)+DATE(1970,1,1)</f>
        <v>42284.516064814816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 s="6">
        <v>19800</v>
      </c>
      <c r="E1092" s="6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8284</v>
      </c>
      <c r="O1092" s="5">
        <f>$E1092/$D1092</f>
        <v>1.1210606060606061</v>
      </c>
      <c r="P1092" s="6">
        <f>ROUND(E1092/L1092,2)</f>
        <v>116.21</v>
      </c>
      <c r="Q1092" t="str">
        <f>LEFT($N1092,FIND("/",$N1092)-1)</f>
        <v>photography</v>
      </c>
      <c r="R1092" t="str">
        <f>RIGHT($N1092,LEN($N1092)-FIND("/",$N1092))</f>
        <v>photobooks</v>
      </c>
      <c r="S1092" s="10">
        <f>((($I1092/60)/60)/24)+DATE(1970,1,1)</f>
        <v>42684.218854166669</v>
      </c>
      <c r="T1092" s="10">
        <f>((($J1092/60)/60)/24)+DATE(1970,1,1)</f>
        <v>42654.177187499998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 s="6">
        <v>20000</v>
      </c>
      <c r="E1093" s="6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8268</v>
      </c>
      <c r="O1093" s="5">
        <f>$E1093/$D1093</f>
        <v>1.1210500000000001</v>
      </c>
      <c r="P1093" s="6">
        <f>ROUND(E1093/L1093,2)</f>
        <v>58.54</v>
      </c>
      <c r="Q1093" t="str">
        <f>LEFT($N1093,FIND("/",$N1093)-1)</f>
        <v>film &amp; video</v>
      </c>
      <c r="R1093" t="str">
        <f>RIGHT($N1093,LEN($N1093)-FIND("/",$N1093))</f>
        <v>documentary</v>
      </c>
      <c r="S1093" s="10">
        <f>((($I1093/60)/60)/24)+DATE(1970,1,1)</f>
        <v>42010.781793981485</v>
      </c>
      <c r="T1093" s="10">
        <f>((($J1093/60)/60)/24)+DATE(1970,1,1)</f>
        <v>41980.781793981485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 s="6">
        <v>4999</v>
      </c>
      <c r="E1094" s="6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8270</v>
      </c>
      <c r="O1094" s="5">
        <f>$E1094/$D1094</f>
        <v>1.1210242048409682</v>
      </c>
      <c r="P1094" s="6">
        <f>ROUND(E1094/L1094,2)</f>
        <v>69.19</v>
      </c>
      <c r="Q1094" t="str">
        <f>LEFT($N1094,FIND("/",$N1094)-1)</f>
        <v>theater</v>
      </c>
      <c r="R1094" t="str">
        <f>RIGHT($N1094,LEN($N1094)-FIND("/",$N1094))</f>
        <v>plays</v>
      </c>
      <c r="S1094" s="10">
        <f>((($I1094/60)/60)/24)+DATE(1970,1,1)</f>
        <v>42794.208333333328</v>
      </c>
      <c r="T1094" s="10">
        <f>((($J1094/60)/60)/24)+DATE(1970,1,1)</f>
        <v>42762.942430555559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 s="6">
        <v>3000</v>
      </c>
      <c r="E1095" s="6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5">
        <f>$E1095/$D1095</f>
        <v>1.121</v>
      </c>
      <c r="P1095" s="6">
        <f>ROUND(E1095/L1095,2)</f>
        <v>44.25</v>
      </c>
      <c r="Q1095" t="str">
        <f>LEFT($N1095,FIND("/",$N1095)-1)</f>
        <v>theater</v>
      </c>
      <c r="R1095" t="str">
        <f>RIGHT($N1095,LEN($N1095)-FIND("/",$N1095))</f>
        <v>plays</v>
      </c>
      <c r="S1095" s="10">
        <f>((($I1095/60)/60)/24)+DATE(1970,1,1)</f>
        <v>42221.458333333328</v>
      </c>
      <c r="T1095" s="10">
        <f>((($J1095/60)/60)/24)+DATE(1970,1,1)</f>
        <v>42185.267245370371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 s="6">
        <v>2500</v>
      </c>
      <c r="E1096" s="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8300</v>
      </c>
      <c r="O1096" s="5">
        <f>$E1096/$D1096</f>
        <v>1.1200000000000001</v>
      </c>
      <c r="P1096" s="6">
        <f>ROUND(E1096/L1096,2)</f>
        <v>56</v>
      </c>
      <c r="Q1096" t="str">
        <f>LEFT($N1096,FIND("/",$N1096)-1)</f>
        <v>technology</v>
      </c>
      <c r="R1096" t="str">
        <f>RIGHT($N1096,LEN($N1096)-FIND("/",$N1096))</f>
        <v>space exploration</v>
      </c>
      <c r="S1096" s="10">
        <f>((($I1096/60)/60)/24)+DATE(1970,1,1)</f>
        <v>42158.628113425926</v>
      </c>
      <c r="T1096" s="10">
        <f>((($J1096/60)/60)/24)+DATE(1970,1,1)</f>
        <v>42128.628113425926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 s="6">
        <v>250</v>
      </c>
      <c r="E1097" s="6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5">
        <f>$E1097/$D1097</f>
        <v>1.1200000000000001</v>
      </c>
      <c r="P1097" s="6">
        <f>ROUND(E1097/L1097,2)</f>
        <v>11.67</v>
      </c>
      <c r="Q1097" t="str">
        <f>LEFT($N1097,FIND("/",$N1097)-1)</f>
        <v>theater</v>
      </c>
      <c r="R1097" t="str">
        <f>RIGHT($N1097,LEN($N1097)-FIND("/",$N1097))</f>
        <v>plays</v>
      </c>
      <c r="S1097" s="10">
        <f>((($I1097/60)/60)/24)+DATE(1970,1,1)</f>
        <v>42418.916666666672</v>
      </c>
      <c r="T1097" s="10">
        <f>((($J1097/60)/60)/24)+DATE(1970,1,1)</f>
        <v>42378.478344907402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 s="6">
        <v>1000</v>
      </c>
      <c r="E1098" s="6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8270</v>
      </c>
      <c r="O1098" s="5">
        <f>$E1098/$D1098</f>
        <v>1.1200000000000001</v>
      </c>
      <c r="P1098" s="6">
        <f>ROUND(E1098/L1098,2)</f>
        <v>58.95</v>
      </c>
      <c r="Q1098" t="str">
        <f>LEFT($N1098,FIND("/",$N1098)-1)</f>
        <v>theater</v>
      </c>
      <c r="R1098" t="str">
        <f>RIGHT($N1098,LEN($N1098)-FIND("/",$N1098))</f>
        <v>plays</v>
      </c>
      <c r="S1098" s="10">
        <f>((($I1098/60)/60)/24)+DATE(1970,1,1)</f>
        <v>42589.125</v>
      </c>
      <c r="T1098" s="10">
        <f>((($J1098/60)/60)/24)+DATE(1970,1,1)</f>
        <v>42572.61681712963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 s="6">
        <v>11500</v>
      </c>
      <c r="E1099" s="6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8272</v>
      </c>
      <c r="O1099" s="5">
        <f>$E1099/$D1099</f>
        <v>1.1199130434782609</v>
      </c>
      <c r="P1099" s="6">
        <f>ROUND(E1099/L1099,2)</f>
        <v>367.97</v>
      </c>
      <c r="Q1099" t="str">
        <f>LEFT($N1099,FIND("/",$N1099)-1)</f>
        <v>technology</v>
      </c>
      <c r="R1099" t="str">
        <f>RIGHT($N1099,LEN($N1099)-FIND("/",$N1099))</f>
        <v>wearables</v>
      </c>
      <c r="S1099" s="10">
        <f>((($I1099/60)/60)/24)+DATE(1970,1,1)</f>
        <v>42292.882731481484</v>
      </c>
      <c r="T1099" s="10">
        <f>((($J1099/60)/60)/24)+DATE(1970,1,1)</f>
        <v>42257.882731481484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 s="6">
        <v>1000</v>
      </c>
      <c r="E1100" s="6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8270</v>
      </c>
      <c r="O1100" s="5">
        <f>$E1100/$D1100</f>
        <v>1.119</v>
      </c>
      <c r="P1100" s="6">
        <f>ROUND(E1100/L1100,2)</f>
        <v>62.17</v>
      </c>
      <c r="Q1100" t="str">
        <f>LEFT($N1100,FIND("/",$N1100)-1)</f>
        <v>theater</v>
      </c>
      <c r="R1100" t="str">
        <f>RIGHT($N1100,LEN($N1100)-FIND("/",$N1100))</f>
        <v>plays</v>
      </c>
      <c r="S1100" s="10">
        <f>((($I1100/60)/60)/24)+DATE(1970,1,1)</f>
        <v>42384.651504629626</v>
      </c>
      <c r="T1100" s="10">
        <f>((($J1100/60)/60)/24)+DATE(1970,1,1)</f>
        <v>42374.651504629626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 s="6">
        <v>4700</v>
      </c>
      <c r="E1101" s="6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5">
        <f>$E1101/$D1101</f>
        <v>1.118936170212766</v>
      </c>
      <c r="P1101" s="6">
        <f>ROUND(E1101/L1101,2)</f>
        <v>105.18</v>
      </c>
      <c r="Q1101" t="str">
        <f>LEFT($N1101,FIND("/",$N1101)-1)</f>
        <v>film &amp; video</v>
      </c>
      <c r="R1101" t="str">
        <f>RIGHT($N1101,LEN($N1101)-FIND("/",$N1101))</f>
        <v>documentary</v>
      </c>
      <c r="S1101" s="10">
        <f>((($I1101/60)/60)/24)+DATE(1970,1,1)</f>
        <v>42477.776412037041</v>
      </c>
      <c r="T1101" s="10">
        <f>((($J1101/60)/60)/24)+DATE(1970,1,1)</f>
        <v>42417.818078703705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 s="6">
        <v>3500</v>
      </c>
      <c r="E1102" s="6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8275</v>
      </c>
      <c r="O1102" s="5">
        <f>$E1102/$D1102</f>
        <v>1.1188571428571428</v>
      </c>
      <c r="P1102" s="6">
        <f>ROUND(E1102/L1102,2)</f>
        <v>47.76</v>
      </c>
      <c r="Q1102" t="str">
        <f>LEFT($N1102,FIND("/",$N1102)-1)</f>
        <v>music</v>
      </c>
      <c r="R1102" t="str">
        <f>RIGHT($N1102,LEN($N1102)-FIND("/",$N1102))</f>
        <v>rock</v>
      </c>
      <c r="S1102" s="10">
        <f>((($I1102/60)/60)/24)+DATE(1970,1,1)</f>
        <v>42749.90834490741</v>
      </c>
      <c r="T1102" s="10">
        <f>((($J1102/60)/60)/24)+DATE(1970,1,1)</f>
        <v>42719.90834490741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 s="6">
        <v>8000</v>
      </c>
      <c r="E1103" s="6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8268</v>
      </c>
      <c r="O1103" s="5">
        <f>$E1103/$D1103</f>
        <v>1.1187499999999999</v>
      </c>
      <c r="P1103" s="6">
        <f>ROUND(E1103/L1103,2)</f>
        <v>61.3</v>
      </c>
      <c r="Q1103" t="str">
        <f>LEFT($N1103,FIND("/",$N1103)-1)</f>
        <v>film &amp; video</v>
      </c>
      <c r="R1103" t="str">
        <f>RIGHT($N1103,LEN($N1103)-FIND("/",$N1103))</f>
        <v>documentary</v>
      </c>
      <c r="S1103" s="10">
        <f>((($I1103/60)/60)/24)+DATE(1970,1,1)</f>
        <v>41378.877685185187</v>
      </c>
      <c r="T1103" s="10">
        <f>((($J1103/60)/60)/24)+DATE(1970,1,1)</f>
        <v>41348.877685185187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 s="6">
        <v>14000</v>
      </c>
      <c r="E1104" s="6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8284</v>
      </c>
      <c r="O1104" s="5">
        <f>$E1104/$D1104</f>
        <v>1.1179285714285714</v>
      </c>
      <c r="P1104" s="6">
        <f>ROUND(E1104/L1104,2)</f>
        <v>75.98</v>
      </c>
      <c r="Q1104" t="str">
        <f>LEFT($N1104,FIND("/",$N1104)-1)</f>
        <v>photography</v>
      </c>
      <c r="R1104" t="str">
        <f>RIGHT($N1104,LEN($N1104)-FIND("/",$N1104))</f>
        <v>photobooks</v>
      </c>
      <c r="S1104" s="10">
        <f>((($I1104/60)/60)/24)+DATE(1970,1,1)</f>
        <v>42326.625046296293</v>
      </c>
      <c r="T1104" s="10">
        <f>((($J1104/60)/60)/24)+DATE(1970,1,1)</f>
        <v>42296.583379629628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 s="6">
        <v>14000</v>
      </c>
      <c r="E1105" s="6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8275</v>
      </c>
      <c r="O1105" s="5">
        <f>$E1105/$D1105</f>
        <v>1.1178571428571429</v>
      </c>
      <c r="P1105" s="6">
        <f>ROUND(E1105/L1105,2)</f>
        <v>85.05</v>
      </c>
      <c r="Q1105" t="str">
        <f>LEFT($N1105,FIND("/",$N1105)-1)</f>
        <v>music</v>
      </c>
      <c r="R1105" t="str">
        <f>RIGHT($N1105,LEN($N1105)-FIND("/",$N1105))</f>
        <v>rock</v>
      </c>
      <c r="S1105" s="10">
        <f>((($I1105/60)/60)/24)+DATE(1970,1,1)</f>
        <v>41006.207638888889</v>
      </c>
      <c r="T1105" s="10">
        <f>((($J1105/60)/60)/24)+DATE(1970,1,1)</f>
        <v>40963.613032407404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 s="6">
        <v>3000</v>
      </c>
      <c r="E1106" s="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5">
        <f>$E1106/$D1106</f>
        <v>1.1176666666666666</v>
      </c>
      <c r="P1106" s="6">
        <f>ROUND(E1106/L1106,2)</f>
        <v>40.4</v>
      </c>
      <c r="Q1106" t="str">
        <f>LEFT($N1106,FIND("/",$N1106)-1)</f>
        <v>film &amp; video</v>
      </c>
      <c r="R1106" t="str">
        <f>RIGHT($N1106,LEN($N1106)-FIND("/",$N1106))</f>
        <v>documentary</v>
      </c>
      <c r="S1106" s="10">
        <f>((($I1106/60)/60)/24)+DATE(1970,1,1)</f>
        <v>42394.994444444441</v>
      </c>
      <c r="T1106" s="10">
        <f>((($J1106/60)/60)/24)+DATE(1970,1,1)</f>
        <v>42370.571851851855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 s="6">
        <v>10000</v>
      </c>
      <c r="E1107" s="6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5">
        <f>$E1107/$D1107</f>
        <v>1.1175999999999999</v>
      </c>
      <c r="P1107" s="6">
        <f>ROUND(E1107/L1107,2)</f>
        <v>79.260000000000005</v>
      </c>
      <c r="Q1107" t="str">
        <f>LEFT($N1107,FIND("/",$N1107)-1)</f>
        <v>music</v>
      </c>
      <c r="R1107" t="str">
        <f>RIGHT($N1107,LEN($N1107)-FIND("/",$N1107))</f>
        <v>electronic music</v>
      </c>
      <c r="S1107" s="10">
        <f>((($I1107/60)/60)/24)+DATE(1970,1,1)</f>
        <v>42098.915972222225</v>
      </c>
      <c r="T1107" s="10">
        <f>((($J1107/60)/60)/24)+DATE(1970,1,1)</f>
        <v>42044.711886574078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 s="6">
        <v>20000</v>
      </c>
      <c r="E1108" s="6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5">
        <f>$E1108/$D1108</f>
        <v>1.1172500000000001</v>
      </c>
      <c r="P1108" s="6">
        <f>ROUND(E1108/L1108,2)</f>
        <v>148.97</v>
      </c>
      <c r="Q1108" t="str">
        <f>LEFT($N1108,FIND("/",$N1108)-1)</f>
        <v>film &amp; video</v>
      </c>
      <c r="R1108" t="str">
        <f>RIGHT($N1108,LEN($N1108)-FIND("/",$N1108))</f>
        <v>television</v>
      </c>
      <c r="S1108" s="10">
        <f>((($I1108/60)/60)/24)+DATE(1970,1,1)</f>
        <v>41959.206400462965</v>
      </c>
      <c r="T1108" s="10">
        <f>((($J1108/60)/60)/24)+DATE(1970,1,1)</f>
        <v>41929.164733796293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 s="6">
        <v>3500</v>
      </c>
      <c r="E1109" s="6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8299</v>
      </c>
      <c r="O1109" s="5">
        <f>$E1109/$D1109</f>
        <v>1.1171428571428572</v>
      </c>
      <c r="P1109" s="6">
        <f>ROUND(E1109/L1109,2)</f>
        <v>60.15</v>
      </c>
      <c r="Q1109" t="str">
        <f>LEFT($N1109,FIND("/",$N1109)-1)</f>
        <v>music</v>
      </c>
      <c r="R1109" t="str">
        <f>RIGHT($N1109,LEN($N1109)-FIND("/",$N1109))</f>
        <v>classical music</v>
      </c>
      <c r="S1109" s="10">
        <f>((($I1109/60)/60)/24)+DATE(1970,1,1)</f>
        <v>41552.208333333336</v>
      </c>
      <c r="T1109" s="10">
        <f>((($J1109/60)/60)/24)+DATE(1970,1,1)</f>
        <v>41524.858553240738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 s="6">
        <v>1750</v>
      </c>
      <c r="E1110" s="6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8270</v>
      </c>
      <c r="O1110" s="5">
        <f>$E1110/$D1110</f>
        <v>1.1171428571428572</v>
      </c>
      <c r="P1110" s="6">
        <f>ROUND(E1110/L1110,2)</f>
        <v>65.17</v>
      </c>
      <c r="Q1110" t="str">
        <f>LEFT($N1110,FIND("/",$N1110)-1)</f>
        <v>theater</v>
      </c>
      <c r="R1110" t="str">
        <f>RIGHT($N1110,LEN($N1110)-FIND("/",$N1110))</f>
        <v>plays</v>
      </c>
      <c r="S1110" s="10">
        <f>((($I1110/60)/60)/24)+DATE(1970,1,1)</f>
        <v>42544.782638888893</v>
      </c>
      <c r="T1110" s="10">
        <f>((($J1110/60)/60)/24)+DATE(1970,1,1)</f>
        <v>42524.782638888893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 s="6">
        <v>5000</v>
      </c>
      <c r="E1111" s="6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5">
        <f>$E1111/$D1111</f>
        <v>1.117</v>
      </c>
      <c r="P1111" s="6">
        <f>ROUND(E1111/L1111,2)</f>
        <v>53.19</v>
      </c>
      <c r="Q1111" t="str">
        <f>LEFT($N1111,FIND("/",$N1111)-1)</f>
        <v>publishing</v>
      </c>
      <c r="R1111" t="str">
        <f>RIGHT($N1111,LEN($N1111)-FIND("/",$N1111))</f>
        <v>nonfiction</v>
      </c>
      <c r="S1111" s="10">
        <f>((($I1111/60)/60)/24)+DATE(1970,1,1)</f>
        <v>42659.458333333328</v>
      </c>
      <c r="T1111" s="10">
        <f>((($J1111/60)/60)/24)+DATE(1970,1,1)</f>
        <v>42639.421493055561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 s="6">
        <v>3000</v>
      </c>
      <c r="E1112" s="6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8273</v>
      </c>
      <c r="O1112" s="5">
        <f>$E1112/$D1112</f>
        <v>1.1166666666666667</v>
      </c>
      <c r="P1112" s="6">
        <f>ROUND(E1112/L1112,2)</f>
        <v>68.37</v>
      </c>
      <c r="Q1112" t="str">
        <f>LEFT($N1112,FIND("/",$N1112)-1)</f>
        <v>publishing</v>
      </c>
      <c r="R1112" t="str">
        <f>RIGHT($N1112,LEN($N1112)-FIND("/",$N1112))</f>
        <v>nonfiction</v>
      </c>
      <c r="S1112" s="10">
        <f>((($I1112/60)/60)/24)+DATE(1970,1,1)</f>
        <v>40719.570868055554</v>
      </c>
      <c r="T1112" s="10">
        <f>((($J1112/60)/60)/24)+DATE(1970,1,1)</f>
        <v>40689.570868055554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 s="6">
        <v>6000</v>
      </c>
      <c r="E1113" s="6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8291</v>
      </c>
      <c r="O1113" s="5">
        <f>$E1113/$D1113</f>
        <v>1.1166666666666667</v>
      </c>
      <c r="P1113" s="6">
        <f>ROUND(E1113/L1113,2)</f>
        <v>159.52000000000001</v>
      </c>
      <c r="Q1113" t="str">
        <f>LEFT($N1113,FIND("/",$N1113)-1)</f>
        <v>music</v>
      </c>
      <c r="R1113" t="str">
        <f>RIGHT($N1113,LEN($N1113)-FIND("/",$N1113))</f>
        <v>pop</v>
      </c>
      <c r="S1113" s="10">
        <f>((($I1113/60)/60)/24)+DATE(1970,1,1)</f>
        <v>42476.249305555553</v>
      </c>
      <c r="T1113" s="10">
        <f>((($J1113/60)/60)/24)+DATE(1970,1,1)</f>
        <v>42416.407129629632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 s="6">
        <v>10000</v>
      </c>
      <c r="E1114" s="6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8275</v>
      </c>
      <c r="O1114" s="5">
        <f>$E1114/$D1114</f>
        <v>1.1160000000000001</v>
      </c>
      <c r="P1114" s="6">
        <f>ROUND(E1114/L1114,2)</f>
        <v>73.91</v>
      </c>
      <c r="Q1114" t="str">
        <f>LEFT($N1114,FIND("/",$N1114)-1)</f>
        <v>music</v>
      </c>
      <c r="R1114" t="str">
        <f>RIGHT($N1114,LEN($N1114)-FIND("/",$N1114))</f>
        <v>rock</v>
      </c>
      <c r="S1114" s="10">
        <f>((($I1114/60)/60)/24)+DATE(1970,1,1)</f>
        <v>42160.491620370376</v>
      </c>
      <c r="T1114" s="10">
        <f>((($J1114/60)/60)/24)+DATE(1970,1,1)</f>
        <v>42130.491620370376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 s="6">
        <v>40000</v>
      </c>
      <c r="E1115" s="6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8268</v>
      </c>
      <c r="O1115" s="5">
        <f>$E1115/$D1115</f>
        <v>1.1159049999999999</v>
      </c>
      <c r="P1115" s="6">
        <f>ROUND(E1115/L1115,2)</f>
        <v>117.77</v>
      </c>
      <c r="Q1115" t="str">
        <f>LEFT($N1115,FIND("/",$N1115)-1)</f>
        <v>film &amp; video</v>
      </c>
      <c r="R1115" t="str">
        <f>RIGHT($N1115,LEN($N1115)-FIND("/",$N1115))</f>
        <v>documentary</v>
      </c>
      <c r="S1115" s="10">
        <f>((($I1115/60)/60)/24)+DATE(1970,1,1)</f>
        <v>42322.537141203706</v>
      </c>
      <c r="T1115" s="10">
        <f>((($J1115/60)/60)/24)+DATE(1970,1,1)</f>
        <v>42292.495474537034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 s="6">
        <v>2000</v>
      </c>
      <c r="E1116" s="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8275</v>
      </c>
      <c r="O1116" s="5">
        <f>$E1116/$D1116</f>
        <v>1.1152149999999998</v>
      </c>
      <c r="P1116" s="6">
        <f>ROUND(E1116/L1116,2)</f>
        <v>43.73</v>
      </c>
      <c r="Q1116" t="str">
        <f>LEFT($N1116,FIND("/",$N1116)-1)</f>
        <v>music</v>
      </c>
      <c r="R1116" t="str">
        <f>RIGHT($N1116,LEN($N1116)-FIND("/",$N1116))</f>
        <v>rock</v>
      </c>
      <c r="S1116" s="10">
        <f>((($I1116/60)/60)/24)+DATE(1970,1,1)</f>
        <v>40725.795370370368</v>
      </c>
      <c r="T1116" s="10">
        <f>((($J1116/60)/60)/24)+DATE(1970,1,1)</f>
        <v>40695.795370370368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 s="6">
        <v>3500</v>
      </c>
      <c r="E1117" s="6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8270</v>
      </c>
      <c r="O1117" s="5">
        <f>$E1117/$D1117</f>
        <v>1.1142857142857143</v>
      </c>
      <c r="P1117" s="6">
        <f>ROUND(E1117/L1117,2)</f>
        <v>125.81</v>
      </c>
      <c r="Q1117" t="str">
        <f>LEFT($N1117,FIND("/",$N1117)-1)</f>
        <v>theater</v>
      </c>
      <c r="R1117" t="str">
        <f>RIGHT($N1117,LEN($N1117)-FIND("/",$N1117))</f>
        <v>plays</v>
      </c>
      <c r="S1117" s="10">
        <f>((($I1117/60)/60)/24)+DATE(1970,1,1)</f>
        <v>41876.207638888889</v>
      </c>
      <c r="T1117" s="10">
        <f>((($J1117/60)/60)/24)+DATE(1970,1,1)</f>
        <v>41853.240208333329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 s="6">
        <v>4000</v>
      </c>
      <c r="E1118" s="6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8279</v>
      </c>
      <c r="O1118" s="5">
        <f>$E1118/$D1118</f>
        <v>1.11425</v>
      </c>
      <c r="P1118" s="6">
        <f>ROUND(E1118/L1118,2)</f>
        <v>61.9</v>
      </c>
      <c r="Q1118" t="str">
        <f>LEFT($N1118,FIND("/",$N1118)-1)</f>
        <v>music</v>
      </c>
      <c r="R1118" t="str">
        <f>RIGHT($N1118,LEN($N1118)-FIND("/",$N1118))</f>
        <v>electronic music</v>
      </c>
      <c r="S1118" s="10">
        <f>((($I1118/60)/60)/24)+DATE(1970,1,1)</f>
        <v>41013.73333333333</v>
      </c>
      <c r="T1118" s="10">
        <f>((($J1118/60)/60)/24)+DATE(1970,1,1)</f>
        <v>40956.066087962965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 s="6">
        <v>2200</v>
      </c>
      <c r="E1119" s="6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5">
        <f>$E1119/$D1119</f>
        <v>1.1140954545454547</v>
      </c>
      <c r="P1119" s="6">
        <f>ROUND(E1119/L1119,2)</f>
        <v>23.8</v>
      </c>
      <c r="Q1119" t="str">
        <f>LEFT($N1119,FIND("/",$N1119)-1)</f>
        <v>photography</v>
      </c>
      <c r="R1119" t="str">
        <f>RIGHT($N1119,LEN($N1119)-FIND("/",$N1119))</f>
        <v>photobooks</v>
      </c>
      <c r="S1119" s="10">
        <f>((($I1119/60)/60)/24)+DATE(1970,1,1)</f>
        <v>42708</v>
      </c>
      <c r="T1119" s="10">
        <f>((($J1119/60)/60)/24)+DATE(1970,1,1)</f>
        <v>42680.47555555556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 s="6">
        <v>5000</v>
      </c>
      <c r="E1120" s="6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8268</v>
      </c>
      <c r="O1120" s="5">
        <f>$E1120/$D1120</f>
        <v>1.1140000000000001</v>
      </c>
      <c r="P1120" s="6">
        <f>ROUND(E1120/L1120,2)</f>
        <v>50.18</v>
      </c>
      <c r="Q1120" t="str">
        <f>LEFT($N1120,FIND("/",$N1120)-1)</f>
        <v>film &amp; video</v>
      </c>
      <c r="R1120" t="str">
        <f>RIGHT($N1120,LEN($N1120)-FIND("/",$N1120))</f>
        <v>documentary</v>
      </c>
      <c r="S1120" s="10">
        <f>((($I1120/60)/60)/24)+DATE(1970,1,1)</f>
        <v>40854.194189814814</v>
      </c>
      <c r="T1120" s="10">
        <f>((($J1120/60)/60)/24)+DATE(1970,1,1)</f>
        <v>40809.15252314815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 s="6">
        <v>1500</v>
      </c>
      <c r="E1121" s="6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5">
        <f>$E1121/$D1121</f>
        <v>1.1140000000000001</v>
      </c>
      <c r="P1121" s="6">
        <f>ROUND(E1121/L1121,2)</f>
        <v>38.86</v>
      </c>
      <c r="Q1121" t="str">
        <f>LEFT($N1121,FIND("/",$N1121)-1)</f>
        <v>photography</v>
      </c>
      <c r="R1121" t="str">
        <f>RIGHT($N1121,LEN($N1121)-FIND("/",$N1121))</f>
        <v>photobooks</v>
      </c>
      <c r="S1121" s="10">
        <f>((($I1121/60)/60)/24)+DATE(1970,1,1)</f>
        <v>41844.785925925928</v>
      </c>
      <c r="T1121" s="10">
        <f>((($J1121/60)/60)/24)+DATE(1970,1,1)</f>
        <v>41814.785925925928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 s="6">
        <v>22000</v>
      </c>
      <c r="E1122" s="6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8268</v>
      </c>
      <c r="O1122" s="5">
        <f>$E1122/$D1122</f>
        <v>1.1131818181818183</v>
      </c>
      <c r="P1122" s="6">
        <f>ROUND(E1122/L1122,2)</f>
        <v>42.52</v>
      </c>
      <c r="Q1122" t="str">
        <f>LEFT($N1122,FIND("/",$N1122)-1)</f>
        <v>film &amp; video</v>
      </c>
      <c r="R1122" t="str">
        <f>RIGHT($N1122,LEN($N1122)-FIND("/",$N1122))</f>
        <v>documentary</v>
      </c>
      <c r="S1122" s="10">
        <f>((($I1122/60)/60)/24)+DATE(1970,1,1)</f>
        <v>41312.944456018515</v>
      </c>
      <c r="T1122" s="10">
        <f>((($J1122/60)/60)/24)+DATE(1970,1,1)</f>
        <v>41282.944456018515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 s="6">
        <v>30000</v>
      </c>
      <c r="E1123" s="6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8287</v>
      </c>
      <c r="O1123" s="5">
        <f>$E1123/$D1123</f>
        <v>1.1131</v>
      </c>
      <c r="P1123" s="6">
        <f>ROUND(E1123/L1123,2)</f>
        <v>90.5</v>
      </c>
      <c r="Q1123" t="str">
        <f>LEFT($N1123,FIND("/",$N1123)-1)</f>
        <v>publishing</v>
      </c>
      <c r="R1123" t="str">
        <f>RIGHT($N1123,LEN($N1123)-FIND("/",$N1123))</f>
        <v>radio &amp; podcasts</v>
      </c>
      <c r="S1123" s="10">
        <f>((($I1123/60)/60)/24)+DATE(1970,1,1)</f>
        <v>40900.125</v>
      </c>
      <c r="T1123" s="10">
        <f>((($J1123/60)/60)/24)+DATE(1970,1,1)</f>
        <v>40840.615787037037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 s="6">
        <v>800</v>
      </c>
      <c r="E1124" s="6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8299</v>
      </c>
      <c r="O1124" s="5">
        <f>$E1124/$D1124</f>
        <v>1.1125</v>
      </c>
      <c r="P1124" s="6">
        <f>ROUND(E1124/L1124,2)</f>
        <v>35.6</v>
      </c>
      <c r="Q1124" t="str">
        <f>LEFT($N1124,FIND("/",$N1124)-1)</f>
        <v>music</v>
      </c>
      <c r="R1124" t="str">
        <f>RIGHT($N1124,LEN($N1124)-FIND("/",$N1124))</f>
        <v>classical music</v>
      </c>
      <c r="S1124" s="10">
        <f>((($I1124/60)/60)/24)+DATE(1970,1,1)</f>
        <v>40862.817361111112</v>
      </c>
      <c r="T1124" s="10">
        <f>((($J1124/60)/60)/24)+DATE(1970,1,1)</f>
        <v>40829.873657407406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 s="6">
        <v>10000</v>
      </c>
      <c r="E1125" s="6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8270</v>
      </c>
      <c r="O1125" s="5">
        <f>$E1125/$D1125</f>
        <v>1.1122000000000001</v>
      </c>
      <c r="P1125" s="6">
        <f>ROUND(E1125/L1125,2)</f>
        <v>57.63</v>
      </c>
      <c r="Q1125" t="str">
        <f>LEFT($N1125,FIND("/",$N1125)-1)</f>
        <v>theater</v>
      </c>
      <c r="R1125" t="str">
        <f>RIGHT($N1125,LEN($N1125)-FIND("/",$N1125))</f>
        <v>plays</v>
      </c>
      <c r="S1125" s="10">
        <f>((($I1125/60)/60)/24)+DATE(1970,1,1)</f>
        <v>42259.165972222225</v>
      </c>
      <c r="T1125" s="10">
        <f>((($J1125/60)/60)/24)+DATE(1970,1,1)</f>
        <v>42230.472222222219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 s="6">
        <v>1500</v>
      </c>
      <c r="E1126" s="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5">
        <f>$E1126/$D1126</f>
        <v>1.1120000000000001</v>
      </c>
      <c r="P1126" s="6">
        <f>ROUND(E1126/L1126,2)</f>
        <v>47.66</v>
      </c>
      <c r="Q1126" t="str">
        <f>LEFT($N1126,FIND("/",$N1126)-1)</f>
        <v>theater</v>
      </c>
      <c r="R1126" t="str">
        <f>RIGHT($N1126,LEN($N1126)-FIND("/",$N1126))</f>
        <v>plays</v>
      </c>
      <c r="S1126" s="10">
        <f>((($I1126/60)/60)/24)+DATE(1970,1,1)</f>
        <v>42411.957638888889</v>
      </c>
      <c r="T1126" s="10">
        <f>((($J1126/60)/60)/24)+DATE(1970,1,1)</f>
        <v>42381.671840277777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 s="6">
        <v>3000</v>
      </c>
      <c r="E1127" s="6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5">
        <f>$E1127/$D1127</f>
        <v>1.1116666666666666</v>
      </c>
      <c r="P1127" s="6">
        <f>ROUND(E1127/L1127,2)</f>
        <v>416.88</v>
      </c>
      <c r="Q1127" t="str">
        <f>LEFT($N1127,FIND("/",$N1127)-1)</f>
        <v>music</v>
      </c>
      <c r="R1127" t="str">
        <f>RIGHT($N1127,LEN($N1127)-FIND("/",$N1127))</f>
        <v>indie rock</v>
      </c>
      <c r="S1127" s="10">
        <f>((($I1127/60)/60)/24)+DATE(1970,1,1)</f>
        <v>42341.895833333328</v>
      </c>
      <c r="T1127" s="10">
        <f>((($J1127/60)/60)/24)+DATE(1970,1,1)</f>
        <v>42323.800138888888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 s="6">
        <v>13000</v>
      </c>
      <c r="E1128" s="6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8270</v>
      </c>
      <c r="O1128" s="5">
        <f>$E1128/$D1128</f>
        <v>1.1115384615384616</v>
      </c>
      <c r="P1128" s="6">
        <f>ROUND(E1128/L1128,2)</f>
        <v>200.69</v>
      </c>
      <c r="Q1128" t="str">
        <f>LEFT($N1128,FIND("/",$N1128)-1)</f>
        <v>theater</v>
      </c>
      <c r="R1128" t="str">
        <f>RIGHT($N1128,LEN($N1128)-FIND("/",$N1128))</f>
        <v>plays</v>
      </c>
      <c r="S1128" s="10">
        <f>((($I1128/60)/60)/24)+DATE(1970,1,1)</f>
        <v>41805.753761574073</v>
      </c>
      <c r="T1128" s="10">
        <f>((($J1128/60)/60)/24)+DATE(1970,1,1)</f>
        <v>41775.753761574073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 s="6">
        <v>5000</v>
      </c>
      <c r="E1129" s="6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8268</v>
      </c>
      <c r="O1129" s="5">
        <f>$E1129/$D1129</f>
        <v>1.111</v>
      </c>
      <c r="P1129" s="6">
        <f>ROUND(E1129/L1129,2)</f>
        <v>95.78</v>
      </c>
      <c r="Q1129" t="str">
        <f>LEFT($N1129,FIND("/",$N1129)-1)</f>
        <v>film &amp; video</v>
      </c>
      <c r="R1129" t="str">
        <f>RIGHT($N1129,LEN($N1129)-FIND("/",$N1129))</f>
        <v>documentary</v>
      </c>
      <c r="S1129" s="10">
        <f>((($I1129/60)/60)/24)+DATE(1970,1,1)</f>
        <v>40308.844444444447</v>
      </c>
      <c r="T1129" s="10">
        <f>((($J1129/60)/60)/24)+DATE(1970,1,1)</f>
        <v>40267.245717592588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 s="6">
        <v>2000</v>
      </c>
      <c r="E1130" s="6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5">
        <f>$E1130/$D1130</f>
        <v>1.111</v>
      </c>
      <c r="P1130" s="6">
        <f>ROUND(E1130/L1130,2)</f>
        <v>51.67</v>
      </c>
      <c r="Q1130" t="str">
        <f>LEFT($N1130,FIND("/",$N1130)-1)</f>
        <v>music</v>
      </c>
      <c r="R1130" t="str">
        <f>RIGHT($N1130,LEN($N1130)-FIND("/",$N1130))</f>
        <v>indie rock</v>
      </c>
      <c r="S1130" s="10">
        <f>((($I1130/60)/60)/24)+DATE(1970,1,1)</f>
        <v>42277.811805555553</v>
      </c>
      <c r="T1130" s="10">
        <f>((($J1130/60)/60)/24)+DATE(1970,1,1)</f>
        <v>42248.90042824074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 s="6">
        <v>2987</v>
      </c>
      <c r="E1131" s="6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8273</v>
      </c>
      <c r="O1131" s="5">
        <f>$E1131/$D1131</f>
        <v>1.1108135252761968</v>
      </c>
      <c r="P1131" s="6">
        <f>ROUND(E1131/L1131,2)</f>
        <v>34.21</v>
      </c>
      <c r="Q1131" t="str">
        <f>LEFT($N1131,FIND("/",$N1131)-1)</f>
        <v>publishing</v>
      </c>
      <c r="R1131" t="str">
        <f>RIGHT($N1131,LEN($N1131)-FIND("/",$N1131))</f>
        <v>nonfiction</v>
      </c>
      <c r="S1131" s="10">
        <f>((($I1131/60)/60)/24)+DATE(1970,1,1)</f>
        <v>41175.165972222225</v>
      </c>
      <c r="T1131" s="10">
        <f>((($J1131/60)/60)/24)+DATE(1970,1,1)</f>
        <v>41157.042928240742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 s="6">
        <v>35000</v>
      </c>
      <c r="E1132" s="6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8268</v>
      </c>
      <c r="O1132" s="5">
        <f>$E1132/$D1132</f>
        <v>1.1107699999999998</v>
      </c>
      <c r="P1132" s="6">
        <f>ROUND(E1132/L1132,2)</f>
        <v>109.82</v>
      </c>
      <c r="Q1132" t="str">
        <f>LEFT($N1132,FIND("/",$N1132)-1)</f>
        <v>film &amp; video</v>
      </c>
      <c r="R1132" t="str">
        <f>RIGHT($N1132,LEN($N1132)-FIND("/",$N1132))</f>
        <v>documentary</v>
      </c>
      <c r="S1132" s="10">
        <f>((($I1132/60)/60)/24)+DATE(1970,1,1)</f>
        <v>41966.042893518519</v>
      </c>
      <c r="T1132" s="10">
        <f>((($J1132/60)/60)/24)+DATE(1970,1,1)</f>
        <v>41936.001226851848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 s="6">
        <v>4000</v>
      </c>
      <c r="E1133" s="6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8270</v>
      </c>
      <c r="O1133" s="5">
        <f>$E1133/$D1133</f>
        <v>1.1107499999999999</v>
      </c>
      <c r="P1133" s="6">
        <f>ROUND(E1133/L1133,2)</f>
        <v>68.349999999999994</v>
      </c>
      <c r="Q1133" t="str">
        <f>LEFT($N1133,FIND("/",$N1133)-1)</f>
        <v>theater</v>
      </c>
      <c r="R1133" t="str">
        <f>RIGHT($N1133,LEN($N1133)-FIND("/",$N1133))</f>
        <v>plays</v>
      </c>
      <c r="S1133" s="10">
        <f>((($I1133/60)/60)/24)+DATE(1970,1,1)</f>
        <v>41964.708333333328</v>
      </c>
      <c r="T1133" s="10">
        <f>((($J1133/60)/60)/24)+DATE(1970,1,1)</f>
        <v>41941.75203703704</v>
      </c>
    </row>
    <row r="1134" spans="1:20" ht="48" x14ac:dyDescent="0.2">
      <c r="A1134">
        <v>3661</v>
      </c>
      <c r="B1134" s="3" t="s">
        <v>3658</v>
      </c>
      <c r="C1134" s="3" t="s">
        <v>7771</v>
      </c>
      <c r="D1134" s="6">
        <v>3000</v>
      </c>
      <c r="E1134" s="6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8270</v>
      </c>
      <c r="O1134" s="5">
        <f>$E1134/$D1134</f>
        <v>1.1100000000000001</v>
      </c>
      <c r="P1134" s="6">
        <f>ROUND(E1134/L1134,2)</f>
        <v>92.5</v>
      </c>
      <c r="Q1134" t="str">
        <f>LEFT($N1134,FIND("/",$N1134)-1)</f>
        <v>theater</v>
      </c>
      <c r="R1134" t="str">
        <f>RIGHT($N1134,LEN($N1134)-FIND("/",$N1134))</f>
        <v>plays</v>
      </c>
      <c r="S1134" s="10">
        <f>((($I1134/60)/60)/24)+DATE(1970,1,1)</f>
        <v>42470.166666666672</v>
      </c>
      <c r="T1134" s="10">
        <f>((($J1134/60)/60)/24)+DATE(1970,1,1)</f>
        <v>42447.896666666667</v>
      </c>
    </row>
    <row r="1135" spans="1:20" ht="48" x14ac:dyDescent="0.2">
      <c r="A1135">
        <v>3568</v>
      </c>
      <c r="B1135" s="3" t="s">
        <v>3567</v>
      </c>
      <c r="C1135" s="3" t="s">
        <v>7678</v>
      </c>
      <c r="D1135" s="6">
        <v>1000</v>
      </c>
      <c r="E1135" s="6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8270</v>
      </c>
      <c r="O1135" s="5">
        <f>$E1135/$D1135</f>
        <v>1.1100000000000001</v>
      </c>
      <c r="P1135" s="6">
        <f>ROUND(E1135/L1135,2)</f>
        <v>58.42</v>
      </c>
      <c r="Q1135" t="str">
        <f>LEFT($N1135,FIND("/",$N1135)-1)</f>
        <v>theater</v>
      </c>
      <c r="R1135" t="str">
        <f>RIGHT($N1135,LEN($N1135)-FIND("/",$N1135))</f>
        <v>plays</v>
      </c>
      <c r="S1135" s="10">
        <f>((($I1135/60)/60)/24)+DATE(1970,1,1)</f>
        <v>41899.740671296298</v>
      </c>
      <c r="T1135" s="10">
        <f>((($J1135/60)/60)/24)+DATE(1970,1,1)</f>
        <v>41869.740671296298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 s="6">
        <v>6000</v>
      </c>
      <c r="E1136" s="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8304</v>
      </c>
      <c r="O1136" s="5">
        <f>$E1136/$D1136</f>
        <v>1.1096666666666666</v>
      </c>
      <c r="P1136" s="6">
        <f>ROUND(E1136/L1136,2)</f>
        <v>93.77</v>
      </c>
      <c r="Q1136" t="str">
        <f>LEFT($N1136,FIND("/",$N1136)-1)</f>
        <v>theater</v>
      </c>
      <c r="R1136" t="str">
        <f>RIGHT($N1136,LEN($N1136)-FIND("/",$N1136))</f>
        <v>musical</v>
      </c>
      <c r="S1136" s="10">
        <f>((($I1136/60)/60)/24)+DATE(1970,1,1)</f>
        <v>42517.037905092591</v>
      </c>
      <c r="T1136" s="10">
        <f>((($J1136/60)/60)/24)+DATE(1970,1,1)</f>
        <v>42487.037905092591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 s="6">
        <v>10000</v>
      </c>
      <c r="E1137" s="6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8265</v>
      </c>
      <c r="O1137" s="5">
        <f>$E1137/$D1137</f>
        <v>1.109423</v>
      </c>
      <c r="P1137" s="6">
        <f>ROUND(E1137/L1137,2)</f>
        <v>62.33</v>
      </c>
      <c r="Q1137" t="str">
        <f>LEFT($N1137,FIND("/",$N1137)-1)</f>
        <v>film &amp; video</v>
      </c>
      <c r="R1137" t="str">
        <f>RIGHT($N1137,LEN($N1137)-FIND("/",$N1137))</f>
        <v>shorts</v>
      </c>
      <c r="S1137" s="10">
        <f>((($I1137/60)/60)/24)+DATE(1970,1,1)</f>
        <v>40818.290972222225</v>
      </c>
      <c r="T1137" s="10">
        <f>((($J1137/60)/60)/24)+DATE(1970,1,1)</f>
        <v>40786.187789351854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 s="6">
        <v>15000</v>
      </c>
      <c r="E1138" s="6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8275</v>
      </c>
      <c r="O1138" s="5">
        <f>$E1138/$D1138</f>
        <v>1.1091186666666666</v>
      </c>
      <c r="P1138" s="6">
        <f>ROUND(E1138/L1138,2)</f>
        <v>127.98</v>
      </c>
      <c r="Q1138" t="str">
        <f>LEFT($N1138,FIND("/",$N1138)-1)</f>
        <v>music</v>
      </c>
      <c r="R1138" t="str">
        <f>RIGHT($N1138,LEN($N1138)-FIND("/",$N1138))</f>
        <v>rock</v>
      </c>
      <c r="S1138" s="10">
        <f>((($I1138/60)/60)/24)+DATE(1970,1,1)</f>
        <v>40603.757569444446</v>
      </c>
      <c r="T1138" s="10">
        <f>((($J1138/60)/60)/24)+DATE(1970,1,1)</f>
        <v>40513.757569444446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 s="6">
        <v>3500</v>
      </c>
      <c r="E1139" s="6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8270</v>
      </c>
      <c r="O1139" s="5">
        <f>$E1139/$D1139</f>
        <v>1.1085714285714285</v>
      </c>
      <c r="P1139" s="6">
        <f>ROUND(E1139/L1139,2)</f>
        <v>58.79</v>
      </c>
      <c r="Q1139" t="str">
        <f>LEFT($N1139,FIND("/",$N1139)-1)</f>
        <v>theater</v>
      </c>
      <c r="R1139" t="str">
        <f>RIGHT($N1139,LEN($N1139)-FIND("/",$N1139))</f>
        <v>plays</v>
      </c>
      <c r="S1139" s="10">
        <f>((($I1139/60)/60)/24)+DATE(1970,1,1)</f>
        <v>42663.116851851853</v>
      </c>
      <c r="T1139" s="10">
        <f>((($J1139/60)/60)/24)+DATE(1970,1,1)</f>
        <v>42633.116851851853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 s="6">
        <v>1200</v>
      </c>
      <c r="E1140" s="6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5">
        <f>$E1140/$D1140</f>
        <v>1.1083333333333334</v>
      </c>
      <c r="P1140" s="6">
        <f>ROUND(E1140/L1140,2)</f>
        <v>25.58</v>
      </c>
      <c r="Q1140" t="str">
        <f>LEFT($N1140,FIND("/",$N1140)-1)</f>
        <v>photography</v>
      </c>
      <c r="R1140" t="str">
        <f>RIGHT($N1140,LEN($N1140)-FIND("/",$N1140))</f>
        <v>photobooks</v>
      </c>
      <c r="S1140" s="10">
        <f>((($I1140/60)/60)/24)+DATE(1970,1,1)</f>
        <v>42165.628136574072</v>
      </c>
      <c r="T1140" s="10">
        <f>((($J1140/60)/60)/24)+DATE(1970,1,1)</f>
        <v>42120.628136574072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 s="6">
        <v>5000</v>
      </c>
      <c r="E1141" s="6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8291</v>
      </c>
      <c r="O1141" s="5">
        <f>$E1141/$D1141</f>
        <v>1.1080000000000001</v>
      </c>
      <c r="P1141" s="6">
        <f>ROUND(E1141/L1141,2)</f>
        <v>554</v>
      </c>
      <c r="Q1141" t="str">
        <f>LEFT($N1141,FIND("/",$N1141)-1)</f>
        <v>music</v>
      </c>
      <c r="R1141" t="str">
        <f>RIGHT($N1141,LEN($N1141)-FIND("/",$N1141))</f>
        <v>pop</v>
      </c>
      <c r="S1141" s="10">
        <f>((($I1141/60)/60)/24)+DATE(1970,1,1)</f>
        <v>41535.617361111108</v>
      </c>
      <c r="T1141" s="10">
        <f>((($J1141/60)/60)/24)+DATE(1970,1,1)</f>
        <v>41521.617361111108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 s="6">
        <v>12516</v>
      </c>
      <c r="E1142" s="6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8275</v>
      </c>
      <c r="O1142" s="5">
        <f>$E1142/$D1142</f>
        <v>1.1077157238734421</v>
      </c>
      <c r="P1142" s="6">
        <f>ROUND(E1142/L1142,2)</f>
        <v>73.36</v>
      </c>
      <c r="Q1142" t="str">
        <f>LEFT($N1142,FIND("/",$N1142)-1)</f>
        <v>music</v>
      </c>
      <c r="R1142" t="str">
        <f>RIGHT($N1142,LEN($N1142)-FIND("/",$N1142))</f>
        <v>rock</v>
      </c>
      <c r="S1142" s="10">
        <f>((($I1142/60)/60)/24)+DATE(1970,1,1)</f>
        <v>41722.057523148149</v>
      </c>
      <c r="T1142" s="10">
        <f>((($J1142/60)/60)/24)+DATE(1970,1,1)</f>
        <v>41682.099189814813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 s="6">
        <v>18500</v>
      </c>
      <c r="E1143" s="6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8284</v>
      </c>
      <c r="O1143" s="5">
        <f>$E1143/$D1143</f>
        <v>1.1076216216216217</v>
      </c>
      <c r="P1143" s="6">
        <f>ROUND(E1143/L1143,2)</f>
        <v>97.11</v>
      </c>
      <c r="Q1143" t="str">
        <f>LEFT($N1143,FIND("/",$N1143)-1)</f>
        <v>photography</v>
      </c>
      <c r="R1143" t="str">
        <f>RIGHT($N1143,LEN($N1143)-FIND("/",$N1143))</f>
        <v>photobooks</v>
      </c>
      <c r="S1143" s="10">
        <f>((($I1143/60)/60)/24)+DATE(1970,1,1)</f>
        <v>41817.614363425928</v>
      </c>
      <c r="T1143" s="10">
        <f>((($J1143/60)/60)/24)+DATE(1970,1,1)</f>
        <v>41786.614363425928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 s="6">
        <v>2000</v>
      </c>
      <c r="E1144" s="6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5">
        <f>$E1144/$D1144</f>
        <v>1.1074999999999999</v>
      </c>
      <c r="P1144" s="6">
        <f>ROUND(E1144/L1144,2)</f>
        <v>110.75</v>
      </c>
      <c r="Q1144" t="str">
        <f>LEFT($N1144,FIND("/",$N1144)-1)</f>
        <v>theater</v>
      </c>
      <c r="R1144" t="str">
        <f>RIGHT($N1144,LEN($N1144)-FIND("/",$N1144))</f>
        <v>plays</v>
      </c>
      <c r="S1144" s="10">
        <f>((($I1144/60)/60)/24)+DATE(1970,1,1)</f>
        <v>42522.904166666667</v>
      </c>
      <c r="T1144" s="10">
        <f>((($J1144/60)/60)/24)+DATE(1970,1,1)</f>
        <v>42499.629849537043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 s="6">
        <v>1500</v>
      </c>
      <c r="E1145" s="6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8278</v>
      </c>
      <c r="O1145" s="5">
        <f>$E1145/$D1145</f>
        <v>1.1073333333333333</v>
      </c>
      <c r="P1145" s="6">
        <f>ROUND(E1145/L1145,2)</f>
        <v>43.71</v>
      </c>
      <c r="Q1145" t="str">
        <f>LEFT($N1145,FIND("/",$N1145)-1)</f>
        <v>music</v>
      </c>
      <c r="R1145" t="str">
        <f>RIGHT($N1145,LEN($N1145)-FIND("/",$N1145))</f>
        <v>indie rock</v>
      </c>
      <c r="S1145" s="10">
        <f>((($I1145/60)/60)/24)+DATE(1970,1,1)</f>
        <v>40871.161990740737</v>
      </c>
      <c r="T1145" s="10">
        <f>((($J1145/60)/60)/24)+DATE(1970,1,1)</f>
        <v>40811.120324074072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 s="6">
        <v>1500</v>
      </c>
      <c r="E1146" s="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8270</v>
      </c>
      <c r="O1146" s="5">
        <f>$E1146/$D1146</f>
        <v>1.1073333333333333</v>
      </c>
      <c r="P1146" s="6">
        <f>ROUND(E1146/L1146,2)</f>
        <v>83.05</v>
      </c>
      <c r="Q1146" t="str">
        <f>LEFT($N1146,FIND("/",$N1146)-1)</f>
        <v>theater</v>
      </c>
      <c r="R1146" t="str">
        <f>RIGHT($N1146,LEN($N1146)-FIND("/",$N1146))</f>
        <v>plays</v>
      </c>
      <c r="S1146" s="10">
        <f>((($I1146/60)/60)/24)+DATE(1970,1,1)</f>
        <v>42176.731087962966</v>
      </c>
      <c r="T1146" s="10">
        <f>((($J1146/60)/60)/24)+DATE(1970,1,1)</f>
        <v>42146.731087962966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 s="6">
        <v>71500</v>
      </c>
      <c r="E1147" s="6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8294</v>
      </c>
      <c r="O1147" s="5">
        <f>$E1147/$D1147</f>
        <v>1.1073146853146854</v>
      </c>
      <c r="P1147" s="6">
        <f>ROUND(E1147/L1147,2)</f>
        <v>226.21</v>
      </c>
      <c r="Q1147" t="str">
        <f>LEFT($N1147,FIND("/",$N1147)-1)</f>
        <v>technology</v>
      </c>
      <c r="R1147" t="str">
        <f>RIGHT($N1147,LEN($N1147)-FIND("/",$N1147))</f>
        <v>hardware</v>
      </c>
      <c r="S1147" s="10">
        <f>((($I1147/60)/60)/24)+DATE(1970,1,1)</f>
        <v>42497.581388888888</v>
      </c>
      <c r="T1147" s="10">
        <f>((($J1147/60)/60)/24)+DATE(1970,1,1)</f>
        <v>42467.581388888888</v>
      </c>
    </row>
    <row r="1148" spans="1:20" ht="48" x14ac:dyDescent="0.2">
      <c r="A1148">
        <v>1281</v>
      </c>
      <c r="B1148" s="3" t="s">
        <v>1282</v>
      </c>
      <c r="C1148" s="3" t="s">
        <v>5391</v>
      </c>
      <c r="D1148" s="6">
        <v>7000</v>
      </c>
      <c r="E1148" s="6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8275</v>
      </c>
      <c r="O1148" s="5">
        <f>$E1148/$D1148</f>
        <v>1.1071428571428572</v>
      </c>
      <c r="P1148" s="6">
        <f>ROUND(E1148/L1148,2)</f>
        <v>104.73</v>
      </c>
      <c r="Q1148" t="str">
        <f>LEFT($N1148,FIND("/",$N1148)-1)</f>
        <v>music</v>
      </c>
      <c r="R1148" t="str">
        <f>RIGHT($N1148,LEN($N1148)-FIND("/",$N1148))</f>
        <v>rock</v>
      </c>
      <c r="S1148" s="10">
        <f>((($I1148/60)/60)/24)+DATE(1970,1,1)</f>
        <v>41483.743472222224</v>
      </c>
      <c r="T1148" s="10">
        <f>((($J1148/60)/60)/24)+DATE(1970,1,1)</f>
        <v>41463.743472222224</v>
      </c>
    </row>
    <row r="1149" spans="1:20" ht="48" x14ac:dyDescent="0.2">
      <c r="A1149">
        <v>742</v>
      </c>
      <c r="B1149" s="3" t="s">
        <v>743</v>
      </c>
      <c r="C1149" s="3" t="s">
        <v>4852</v>
      </c>
      <c r="D1149" s="6">
        <v>1400</v>
      </c>
      <c r="E1149" s="6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8273</v>
      </c>
      <c r="O1149" s="5">
        <f>$E1149/$D1149</f>
        <v>1.1071428571428572</v>
      </c>
      <c r="P1149" s="6">
        <f>ROUND(E1149/L1149,2)</f>
        <v>67.39</v>
      </c>
      <c r="Q1149" t="str">
        <f>LEFT($N1149,FIND("/",$N1149)-1)</f>
        <v>publishing</v>
      </c>
      <c r="R1149" t="str">
        <f>RIGHT($N1149,LEN($N1149)-FIND("/",$N1149))</f>
        <v>nonfiction</v>
      </c>
      <c r="S1149" s="10">
        <f>((($I1149/60)/60)/24)+DATE(1970,1,1)</f>
        <v>41719.876296296294</v>
      </c>
      <c r="T1149" s="10">
        <f>((($J1149/60)/60)/24)+DATE(1970,1,1)</f>
        <v>41689.917962962965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 s="6">
        <v>3000</v>
      </c>
      <c r="E1150" s="6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8278</v>
      </c>
      <c r="O1150" s="5">
        <f>$E1150/$D1150</f>
        <v>1.1070833333333334</v>
      </c>
      <c r="P1150" s="6">
        <f>ROUND(E1150/L1150,2)</f>
        <v>28.88</v>
      </c>
      <c r="Q1150" t="str">
        <f>LEFT($N1150,FIND("/",$N1150)-1)</f>
        <v>music</v>
      </c>
      <c r="R1150" t="str">
        <f>RIGHT($N1150,LEN($N1150)-FIND("/",$N1150))</f>
        <v>indie rock</v>
      </c>
      <c r="S1150" s="10">
        <f>((($I1150/60)/60)/24)+DATE(1970,1,1)</f>
        <v>41109.186296296299</v>
      </c>
      <c r="T1150" s="10">
        <f>((($J1150/60)/60)/24)+DATE(1970,1,1)</f>
        <v>41089.186296296299</v>
      </c>
    </row>
    <row r="1151" spans="1:20" ht="48" x14ac:dyDescent="0.2">
      <c r="A1151">
        <v>1939</v>
      </c>
      <c r="B1151" s="3" t="s">
        <v>1940</v>
      </c>
      <c r="C1151" s="3" t="s">
        <v>6049</v>
      </c>
      <c r="D1151" s="6">
        <v>10000</v>
      </c>
      <c r="E1151" s="6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8278</v>
      </c>
      <c r="O1151" s="5">
        <f>$E1151/$D1151</f>
        <v>1.107</v>
      </c>
      <c r="P1151" s="6">
        <f>ROUND(E1151/L1151,2)</f>
        <v>115.31</v>
      </c>
      <c r="Q1151" t="str">
        <f>LEFT($N1151,FIND("/",$N1151)-1)</f>
        <v>music</v>
      </c>
      <c r="R1151" t="str">
        <f>RIGHT($N1151,LEN($N1151)-FIND("/",$N1151))</f>
        <v>indie rock</v>
      </c>
      <c r="S1151" s="10">
        <f>((($I1151/60)/60)/24)+DATE(1970,1,1)</f>
        <v>41343.943379629629</v>
      </c>
      <c r="T1151" s="10">
        <f>((($J1151/60)/60)/24)+DATE(1970,1,1)</f>
        <v>41313.985046296293</v>
      </c>
    </row>
    <row r="1152" spans="1:20" ht="48" x14ac:dyDescent="0.2">
      <c r="A1152">
        <v>1368</v>
      </c>
      <c r="B1152" s="3" t="s">
        <v>1369</v>
      </c>
      <c r="C1152" s="3" t="s">
        <v>5478</v>
      </c>
      <c r="D1152" s="6">
        <v>5000</v>
      </c>
      <c r="E1152" s="6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8275</v>
      </c>
      <c r="O1152" s="5">
        <f>$E1152/$D1152</f>
        <v>1.107</v>
      </c>
      <c r="P1152" s="6">
        <f>ROUND(E1152/L1152,2)</f>
        <v>63.62</v>
      </c>
      <c r="Q1152" t="str">
        <f>LEFT($N1152,FIND("/",$N1152)-1)</f>
        <v>music</v>
      </c>
      <c r="R1152" t="str">
        <f>RIGHT($N1152,LEN($N1152)-FIND("/",$N1152))</f>
        <v>rock</v>
      </c>
      <c r="S1152" s="10">
        <f>((($I1152/60)/60)/24)+DATE(1970,1,1)</f>
        <v>42170.190902777773</v>
      </c>
      <c r="T1152" s="10">
        <f>((($J1152/60)/60)/24)+DATE(1970,1,1)</f>
        <v>42146.190902777773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 s="6">
        <v>7500</v>
      </c>
      <c r="E1153" s="6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8299</v>
      </c>
      <c r="O1153" s="5">
        <f>$E1153/$D1153</f>
        <v>1.1066666666666667</v>
      </c>
      <c r="P1153" s="6">
        <f>ROUND(E1153/L1153,2)</f>
        <v>61.03</v>
      </c>
      <c r="Q1153" t="str">
        <f>LEFT($N1153,FIND("/",$N1153)-1)</f>
        <v>music</v>
      </c>
      <c r="R1153" t="str">
        <f>RIGHT($N1153,LEN($N1153)-FIND("/",$N1153))</f>
        <v>classical music</v>
      </c>
      <c r="S1153" s="10">
        <f>((($I1153/60)/60)/24)+DATE(1970,1,1)</f>
        <v>41334.750787037039</v>
      </c>
      <c r="T1153" s="10">
        <f>((($J1153/60)/60)/24)+DATE(1970,1,1)</f>
        <v>41304.751284722224</v>
      </c>
    </row>
    <row r="1154" spans="1:20" ht="32" x14ac:dyDescent="0.2">
      <c r="A1154">
        <v>2831</v>
      </c>
      <c r="B1154" s="3" t="s">
        <v>2831</v>
      </c>
      <c r="C1154" s="3" t="s">
        <v>6941</v>
      </c>
      <c r="D1154" s="6">
        <v>3000</v>
      </c>
      <c r="E1154" s="6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8270</v>
      </c>
      <c r="O1154" s="5">
        <f>$E1154/$D1154</f>
        <v>1.1066666666666667</v>
      </c>
      <c r="P1154" s="6">
        <f>ROUND(E1154/L1154,2)</f>
        <v>63.85</v>
      </c>
      <c r="Q1154" t="str">
        <f>LEFT($N1154,FIND("/",$N1154)-1)</f>
        <v>theater</v>
      </c>
      <c r="R1154" t="str">
        <f>RIGHT($N1154,LEN($N1154)-FIND("/",$N1154))</f>
        <v>plays</v>
      </c>
      <c r="S1154" s="10">
        <f>((($I1154/60)/60)/24)+DATE(1970,1,1)</f>
        <v>42201.824884259258</v>
      </c>
      <c r="T1154" s="10">
        <f>((($J1154/60)/60)/24)+DATE(1970,1,1)</f>
        <v>42171.824884259258</v>
      </c>
    </row>
    <row r="1155" spans="1:20" ht="48" x14ac:dyDescent="0.2">
      <c r="A1155">
        <v>2667</v>
      </c>
      <c r="B1155" s="3" t="s">
        <v>2667</v>
      </c>
      <c r="C1155" s="3" t="s">
        <v>6777</v>
      </c>
      <c r="D1155" s="6">
        <v>1500</v>
      </c>
      <c r="E1155" s="6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8301</v>
      </c>
      <c r="O1155" s="5">
        <f>$E1155/$D1155</f>
        <v>1.1066666666666667</v>
      </c>
      <c r="P1155" s="6">
        <f>ROUND(E1155/L1155,2)</f>
        <v>92.22</v>
      </c>
      <c r="Q1155" t="str">
        <f>LEFT($N1155,FIND("/",$N1155)-1)</f>
        <v>technology</v>
      </c>
      <c r="R1155" t="str">
        <f>RIGHT($N1155,LEN($N1155)-FIND("/",$N1155))</f>
        <v>makerspaces</v>
      </c>
      <c r="S1155" s="10">
        <f>((($I1155/60)/60)/24)+DATE(1970,1,1)</f>
        <v>42410.926111111112</v>
      </c>
      <c r="T1155" s="10">
        <f>((($J1155/60)/60)/24)+DATE(1970,1,1)</f>
        <v>42380.926111111112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 s="6">
        <v>12000</v>
      </c>
      <c r="E1156" s="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8297</v>
      </c>
      <c r="O1156" s="5">
        <f>$E1156/$D1156</f>
        <v>1.1065833333333333</v>
      </c>
      <c r="P1156" s="6">
        <f>ROUND(E1156/L1156,2)</f>
        <v>74.180000000000007</v>
      </c>
      <c r="Q1156" t="str">
        <f>LEFT($N1156,FIND("/",$N1156)-1)</f>
        <v>food</v>
      </c>
      <c r="R1156" t="str">
        <f>RIGHT($N1156,LEN($N1156)-FIND("/",$N1156))</f>
        <v>small batch</v>
      </c>
      <c r="S1156" s="10">
        <f>((($I1156/60)/60)/24)+DATE(1970,1,1)</f>
        <v>41816.640543981484</v>
      </c>
      <c r="T1156" s="10">
        <f>((($J1156/60)/60)/24)+DATE(1970,1,1)</f>
        <v>41786.640543981484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 s="6">
        <v>3000</v>
      </c>
      <c r="E1157" s="6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8270</v>
      </c>
      <c r="O1157" s="5">
        <f>$E1157/$D1157</f>
        <v>1.1063333333333334</v>
      </c>
      <c r="P1157" s="6">
        <f>ROUND(E1157/L1157,2)</f>
        <v>77.19</v>
      </c>
      <c r="Q1157" t="str">
        <f>LEFT($N1157,FIND("/",$N1157)-1)</f>
        <v>theater</v>
      </c>
      <c r="R1157" t="str">
        <f>RIGHT($N1157,LEN($N1157)-FIND("/",$N1157))</f>
        <v>plays</v>
      </c>
      <c r="S1157" s="10">
        <f>((($I1157/60)/60)/24)+DATE(1970,1,1)</f>
        <v>42009.851388888885</v>
      </c>
      <c r="T1157" s="10">
        <f>((($J1157/60)/60)/24)+DATE(1970,1,1)</f>
        <v>41974.898599537039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 s="6">
        <v>1000</v>
      </c>
      <c r="E1158" s="6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8265</v>
      </c>
      <c r="O1158" s="5">
        <f>$E1158/$D1158</f>
        <v>1.1060000000000001</v>
      </c>
      <c r="P1158" s="6">
        <f>ROUND(E1158/L1158,2)</f>
        <v>73.73</v>
      </c>
      <c r="Q1158" t="str">
        <f>LEFT($N1158,FIND("/",$N1158)-1)</f>
        <v>film &amp; video</v>
      </c>
      <c r="R1158" t="str">
        <f>RIGHT($N1158,LEN($N1158)-FIND("/",$N1158))</f>
        <v>shorts</v>
      </c>
      <c r="S1158" s="10">
        <f>((($I1158/60)/60)/24)+DATE(1970,1,1)</f>
        <v>41093.875</v>
      </c>
      <c r="T1158" s="10">
        <f>((($J1158/60)/60)/24)+DATE(1970,1,1)</f>
        <v>41065.858067129629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 s="6">
        <v>10000</v>
      </c>
      <c r="E1159" s="6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5">
        <f>$E1159/$D1159</f>
        <v>1.105675</v>
      </c>
      <c r="P1159" s="6">
        <f>ROUND(E1159/L1159,2)</f>
        <v>151.46</v>
      </c>
      <c r="Q1159" t="str">
        <f>LEFT($N1159,FIND("/",$N1159)-1)</f>
        <v>theater</v>
      </c>
      <c r="R1159" t="str">
        <f>RIGHT($N1159,LEN($N1159)-FIND("/",$N1159))</f>
        <v>plays</v>
      </c>
      <c r="S1159" s="10">
        <f>((($I1159/60)/60)/24)+DATE(1970,1,1)</f>
        <v>42206.419039351851</v>
      </c>
      <c r="T1159" s="10">
        <f>((($J1159/60)/60)/24)+DATE(1970,1,1)</f>
        <v>42176.419039351851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 s="6">
        <v>8500</v>
      </c>
      <c r="E1160" s="6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5">
        <f>$E1160/$D1160</f>
        <v>1.1052941176470588</v>
      </c>
      <c r="P1160" s="6">
        <f>ROUND(E1160/L1160,2)</f>
        <v>104.39</v>
      </c>
      <c r="Q1160" t="str">
        <f>LEFT($N1160,FIND("/",$N1160)-1)</f>
        <v>photography</v>
      </c>
      <c r="R1160" t="str">
        <f>RIGHT($N1160,LEN($N1160)-FIND("/",$N1160))</f>
        <v>photobooks</v>
      </c>
      <c r="S1160" s="10">
        <f>((($I1160/60)/60)/24)+DATE(1970,1,1)</f>
        <v>42097.835104166668</v>
      </c>
      <c r="T1160" s="10">
        <f>((($J1160/60)/60)/24)+DATE(1970,1,1)</f>
        <v>42067.876770833333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 s="6">
        <v>5000</v>
      </c>
      <c r="E1161" s="6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8270</v>
      </c>
      <c r="O1161" s="5">
        <f>$E1161/$D1161</f>
        <v>1.1052</v>
      </c>
      <c r="P1161" s="6">
        <f>ROUND(E1161/L1161,2)</f>
        <v>40.630000000000003</v>
      </c>
      <c r="Q1161" t="str">
        <f>LEFT($N1161,FIND("/",$N1161)-1)</f>
        <v>theater</v>
      </c>
      <c r="R1161" t="str">
        <f>RIGHT($N1161,LEN($N1161)-FIND("/",$N1161))</f>
        <v>plays</v>
      </c>
      <c r="S1161" s="10">
        <f>((($I1161/60)/60)/24)+DATE(1970,1,1)</f>
        <v>42431.806562500002</v>
      </c>
      <c r="T1161" s="10">
        <f>((($J1161/60)/60)/24)+DATE(1970,1,1)</f>
        <v>42401.806562500002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 s="6">
        <v>8300</v>
      </c>
      <c r="E1162" s="6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8302</v>
      </c>
      <c r="O1162" s="5">
        <f>$E1162/$D1162</f>
        <v>1.1048192771084338</v>
      </c>
      <c r="P1162" s="6">
        <f>ROUND(E1162/L1162,2)</f>
        <v>96.53</v>
      </c>
      <c r="Q1162" t="str">
        <f>LEFT($N1162,FIND("/",$N1162)-1)</f>
        <v>theater</v>
      </c>
      <c r="R1162" t="str">
        <f>RIGHT($N1162,LEN($N1162)-FIND("/",$N1162))</f>
        <v>spaces</v>
      </c>
      <c r="S1162" s="10">
        <f>((($I1162/60)/60)/24)+DATE(1970,1,1)</f>
        <v>42389.868611111116</v>
      </c>
      <c r="T1162" s="10">
        <f>((($J1162/60)/60)/24)+DATE(1970,1,1)</f>
        <v>42359.868611111116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 s="6">
        <v>50000</v>
      </c>
      <c r="E1163" s="6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8268</v>
      </c>
      <c r="O1163" s="5">
        <f>$E1163/$D1163</f>
        <v>1.10446</v>
      </c>
      <c r="P1163" s="6">
        <f>ROUND(E1163/L1163,2)</f>
        <v>157.33000000000001</v>
      </c>
      <c r="Q1163" t="str">
        <f>LEFT($N1163,FIND("/",$N1163)-1)</f>
        <v>film &amp; video</v>
      </c>
      <c r="R1163" t="str">
        <f>RIGHT($N1163,LEN($N1163)-FIND("/",$N1163))</f>
        <v>documentary</v>
      </c>
      <c r="S1163" s="10">
        <f>((($I1163/60)/60)/24)+DATE(1970,1,1)</f>
        <v>41557.708935185183</v>
      </c>
      <c r="T1163" s="10">
        <f>((($J1163/60)/60)/24)+DATE(1970,1,1)</f>
        <v>41526.708935185183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 s="6">
        <v>3500</v>
      </c>
      <c r="E1164" s="6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8284</v>
      </c>
      <c r="O1164" s="5">
        <f>$E1164/$D1164</f>
        <v>1.1044428571428573</v>
      </c>
      <c r="P1164" s="6">
        <f>ROUND(E1164/L1164,2)</f>
        <v>55.22</v>
      </c>
      <c r="Q1164" t="str">
        <f>LEFT($N1164,FIND("/",$N1164)-1)</f>
        <v>photography</v>
      </c>
      <c r="R1164" t="str">
        <f>RIGHT($N1164,LEN($N1164)-FIND("/",$N1164))</f>
        <v>photobooks</v>
      </c>
      <c r="S1164" s="10">
        <f>((($I1164/60)/60)/24)+DATE(1970,1,1)</f>
        <v>42808.558865740735</v>
      </c>
      <c r="T1164" s="10">
        <f>((($J1164/60)/60)/24)+DATE(1970,1,1)</f>
        <v>42780.600532407407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 s="6">
        <v>8000</v>
      </c>
      <c r="E1165" s="6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5">
        <f>$E1165/$D1165</f>
        <v>1.10406125</v>
      </c>
      <c r="P1165" s="6">
        <f>ROUND(E1165/L1165,2)</f>
        <v>65.91</v>
      </c>
      <c r="Q1165" t="str">
        <f>LEFT($N1165,FIND("/",$N1165)-1)</f>
        <v>music</v>
      </c>
      <c r="R1165" t="str">
        <f>RIGHT($N1165,LEN($N1165)-FIND("/",$N1165))</f>
        <v>rock</v>
      </c>
      <c r="S1165" s="10">
        <f>((($I1165/60)/60)/24)+DATE(1970,1,1)</f>
        <v>42489.507638888885</v>
      </c>
      <c r="T1165" s="10">
        <f>((($J1165/60)/60)/24)+DATE(1970,1,1)</f>
        <v>42433.688900462963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 s="6">
        <v>25000</v>
      </c>
      <c r="E1166" s="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8302</v>
      </c>
      <c r="O1166" s="5">
        <f>$E1166/$D1166</f>
        <v>1.1040080000000001</v>
      </c>
      <c r="P1166" s="6">
        <f>ROUND(E1166/L1166,2)</f>
        <v>104.15</v>
      </c>
      <c r="Q1166" t="str">
        <f>LEFT($N1166,FIND("/",$N1166)-1)</f>
        <v>theater</v>
      </c>
      <c r="R1166" t="str">
        <f>RIGHT($N1166,LEN($N1166)-FIND("/",$N1166))</f>
        <v>spaces</v>
      </c>
      <c r="S1166" s="10">
        <f>((($I1166/60)/60)/24)+DATE(1970,1,1)</f>
        <v>42656</v>
      </c>
      <c r="T1166" s="10">
        <f>((($J1166/60)/60)/24)+DATE(1970,1,1)</f>
        <v>42627.307303240741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 s="6">
        <v>65000</v>
      </c>
      <c r="E1167" s="6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8268</v>
      </c>
      <c r="O1167" s="5">
        <f>$E1167/$D1167</f>
        <v>1.1038153846153846</v>
      </c>
      <c r="P1167" s="6">
        <f>ROUND(E1167/L1167,2)</f>
        <v>75.44</v>
      </c>
      <c r="Q1167" t="str">
        <f>LEFT($N1167,FIND("/",$N1167)-1)</f>
        <v>film &amp; video</v>
      </c>
      <c r="R1167" t="str">
        <f>RIGHT($N1167,LEN($N1167)-FIND("/",$N1167))</f>
        <v>documentary</v>
      </c>
      <c r="S1167" s="10">
        <f>((($I1167/60)/60)/24)+DATE(1970,1,1)</f>
        <v>42147.891423611116</v>
      </c>
      <c r="T1167" s="10">
        <f>((($J1167/60)/60)/24)+DATE(1970,1,1)</f>
        <v>42117.891423611116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 s="6">
        <v>839</v>
      </c>
      <c r="E1168" s="6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8300</v>
      </c>
      <c r="O1168" s="5">
        <f>$E1168/$D1168</f>
        <v>1.1036948748510131</v>
      </c>
      <c r="P1168" s="6">
        <f>ROUND(E1168/L1168,2)</f>
        <v>44.1</v>
      </c>
      <c r="Q1168" t="str">
        <f>LEFT($N1168,FIND("/",$N1168)-1)</f>
        <v>technology</v>
      </c>
      <c r="R1168" t="str">
        <f>RIGHT($N1168,LEN($N1168)-FIND("/",$N1168))</f>
        <v>space exploration</v>
      </c>
      <c r="S1168" s="10">
        <f>((($I1168/60)/60)/24)+DATE(1970,1,1)</f>
        <v>41973.966053240743</v>
      </c>
      <c r="T1168" s="10">
        <f>((($J1168/60)/60)/24)+DATE(1970,1,1)</f>
        <v>41953.966053240743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 s="6">
        <v>1500</v>
      </c>
      <c r="E1169" s="6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8278</v>
      </c>
      <c r="O1169" s="5">
        <f>$E1169/$D1169</f>
        <v>1.1033333333333333</v>
      </c>
      <c r="P1169" s="6">
        <f>ROUND(E1169/L1169,2)</f>
        <v>31.83</v>
      </c>
      <c r="Q1169" t="str">
        <f>LEFT($N1169,FIND("/",$N1169)-1)</f>
        <v>music</v>
      </c>
      <c r="R1169" t="str">
        <f>RIGHT($N1169,LEN($N1169)-FIND("/",$N1169))</f>
        <v>indie rock</v>
      </c>
      <c r="S1169" s="10">
        <f>((($I1169/60)/60)/24)+DATE(1970,1,1)</f>
        <v>41558</v>
      </c>
      <c r="T1169" s="10">
        <f>((($J1169/60)/60)/24)+DATE(1970,1,1)</f>
        <v>41535.90148148148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 s="6">
        <v>4000</v>
      </c>
      <c r="E1170" s="6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8304</v>
      </c>
      <c r="O1170" s="5">
        <f>$E1170/$D1170</f>
        <v>1.1024425000000002</v>
      </c>
      <c r="P1170" s="6">
        <f>ROUND(E1170/L1170,2)</f>
        <v>50.11</v>
      </c>
      <c r="Q1170" t="str">
        <f>LEFT($N1170,FIND("/",$N1170)-1)</f>
        <v>theater</v>
      </c>
      <c r="R1170" t="str">
        <f>RIGHT($N1170,LEN($N1170)-FIND("/",$N1170))</f>
        <v>musical</v>
      </c>
      <c r="S1170" s="10">
        <f>((($I1170/60)/60)/24)+DATE(1970,1,1)</f>
        <v>42242.108252314814</v>
      </c>
      <c r="T1170" s="10">
        <f>((($J1170/60)/60)/24)+DATE(1970,1,1)</f>
        <v>42182.108252314814</v>
      </c>
    </row>
    <row r="1171" spans="1:20" ht="48" x14ac:dyDescent="0.2">
      <c r="A1171">
        <v>1646</v>
      </c>
      <c r="B1171" s="3" t="s">
        <v>1647</v>
      </c>
      <c r="C1171" s="3" t="s">
        <v>5756</v>
      </c>
      <c r="D1171" s="6">
        <v>2000</v>
      </c>
      <c r="E1171" s="6">
        <v>2204</v>
      </c>
      <c r="F1171" t="s">
        <v>8219</v>
      </c>
      <c r="G1171" t="s">
        <v>8225</v>
      </c>
      <c r="H1171" t="s">
        <v>8247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8291</v>
      </c>
      <c r="O1171" s="5">
        <f>$E1171/$D1171</f>
        <v>1.1020000000000001</v>
      </c>
      <c r="P1171" s="6">
        <f>ROUND(E1171/L1171,2)</f>
        <v>26.55</v>
      </c>
      <c r="Q1171" t="str">
        <f>LEFT($N1171,FIND("/",$N1171)-1)</f>
        <v>music</v>
      </c>
      <c r="R1171" t="str">
        <f>RIGHT($N1171,LEN($N1171)-FIND("/",$N1171))</f>
        <v>pop</v>
      </c>
      <c r="S1171" s="10">
        <f>((($I1171/60)/60)/24)+DATE(1970,1,1)</f>
        <v>41865.757638888892</v>
      </c>
      <c r="T1171" s="10">
        <f>((($J1171/60)/60)/24)+DATE(1970,1,1)</f>
        <v>41833.450266203705</v>
      </c>
    </row>
    <row r="1172" spans="1:20" ht="48" x14ac:dyDescent="0.2">
      <c r="A1172">
        <v>3337</v>
      </c>
      <c r="B1172" s="3" t="s">
        <v>3337</v>
      </c>
      <c r="C1172" s="3" t="s">
        <v>7447</v>
      </c>
      <c r="D1172" s="6">
        <v>2500</v>
      </c>
      <c r="E1172" s="6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8270</v>
      </c>
      <c r="O1172" s="5">
        <f>$E1172/$D1172</f>
        <v>1.1020000000000001</v>
      </c>
      <c r="P1172" s="6">
        <f>ROUND(E1172/L1172,2)</f>
        <v>81.03</v>
      </c>
      <c r="Q1172" t="str">
        <f>LEFT($N1172,FIND("/",$N1172)-1)</f>
        <v>theater</v>
      </c>
      <c r="R1172" t="str">
        <f>RIGHT($N1172,LEN($N1172)-FIND("/",$N1172))</f>
        <v>plays</v>
      </c>
      <c r="S1172" s="10">
        <f>((($I1172/60)/60)/24)+DATE(1970,1,1)</f>
        <v>41922.875</v>
      </c>
      <c r="T1172" s="10">
        <f>((($J1172/60)/60)/24)+DATE(1970,1,1)</f>
        <v>41901.282025462962</v>
      </c>
    </row>
    <row r="1173" spans="1:20" ht="48" x14ac:dyDescent="0.2">
      <c r="A1173">
        <v>3772</v>
      </c>
      <c r="B1173" s="3" t="s">
        <v>3769</v>
      </c>
      <c r="C1173" s="3" t="s">
        <v>7882</v>
      </c>
      <c r="D1173" s="6">
        <v>5000</v>
      </c>
      <c r="E1173" s="6">
        <v>5510</v>
      </c>
      <c r="F1173" t="s">
        <v>8219</v>
      </c>
      <c r="G1173" t="s">
        <v>8224</v>
      </c>
      <c r="H1173" t="s">
        <v>8246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t="s">
        <v>8304</v>
      </c>
      <c r="O1173" s="5">
        <f>$E1173/$D1173</f>
        <v>1.1020000000000001</v>
      </c>
      <c r="P1173" s="6">
        <f>ROUND(E1173/L1173,2)</f>
        <v>166.97</v>
      </c>
      <c r="Q1173" t="str">
        <f>LEFT($N1173,FIND("/",$N1173)-1)</f>
        <v>theater</v>
      </c>
      <c r="R1173" t="str">
        <f>RIGHT($N1173,LEN($N1173)-FIND("/",$N1173))</f>
        <v>musical</v>
      </c>
      <c r="S1173" s="10">
        <f>((($I1173/60)/60)/24)+DATE(1970,1,1)</f>
        <v>42703.25</v>
      </c>
      <c r="T1173" s="10">
        <f>((($J1173/60)/60)/24)+DATE(1970,1,1)</f>
        <v>42682.616967592592</v>
      </c>
    </row>
    <row r="1174" spans="1:20" ht="48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6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8275</v>
      </c>
      <c r="O1174" s="5">
        <f>$E1174/$D1174</f>
        <v>1.1020000000000001</v>
      </c>
      <c r="P1174" s="6">
        <f>ROUND(E1174/L1174,2)</f>
        <v>42.38</v>
      </c>
      <c r="Q1174" t="str">
        <f>LEFT($N1174,FIND("/",$N1174)-1)</f>
        <v>music</v>
      </c>
      <c r="R1174" t="str">
        <f>RIGHT($N1174,LEN($N1174)-FIND("/",$N1174))</f>
        <v>rock</v>
      </c>
      <c r="S1174" s="10">
        <f>((($I1174/60)/60)/24)+DATE(1970,1,1)</f>
        <v>42238.207638888889</v>
      </c>
      <c r="T1174" s="10">
        <f>((($J1174/60)/60)/24)+DATE(1970,1,1)</f>
        <v>42193.650671296295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 s="6">
        <v>5000</v>
      </c>
      <c r="E1175" s="6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8297</v>
      </c>
      <c r="O1175" s="5">
        <f>$E1175/$D1175</f>
        <v>1.1017999999999999</v>
      </c>
      <c r="P1175" s="6">
        <f>ROUND(E1175/L1175,2)</f>
        <v>68.86</v>
      </c>
      <c r="Q1175" t="str">
        <f>LEFT($N1175,FIND("/",$N1175)-1)</f>
        <v>food</v>
      </c>
      <c r="R1175" t="str">
        <f>RIGHT($N1175,LEN($N1175)-FIND("/",$N1175))</f>
        <v>small batch</v>
      </c>
      <c r="S1175" s="10">
        <f>((($I1175/60)/60)/24)+DATE(1970,1,1)</f>
        <v>42530.791666666672</v>
      </c>
      <c r="T1175" s="10">
        <f>((($J1175/60)/60)/24)+DATE(1970,1,1)</f>
        <v>42495.871736111112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 s="6">
        <v>7000</v>
      </c>
      <c r="E1176" s="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8268</v>
      </c>
      <c r="O1176" s="5">
        <f>$E1176/$D1176</f>
        <v>1.1016142857142857</v>
      </c>
      <c r="P1176" s="6">
        <f>ROUND(E1176/L1176,2)</f>
        <v>68.239999999999995</v>
      </c>
      <c r="Q1176" t="str">
        <f>LEFT($N1176,FIND("/",$N1176)-1)</f>
        <v>film &amp; video</v>
      </c>
      <c r="R1176" t="str">
        <f>RIGHT($N1176,LEN($N1176)-FIND("/",$N1176))</f>
        <v>documentary</v>
      </c>
      <c r="S1176" s="10">
        <f>((($I1176/60)/60)/24)+DATE(1970,1,1)</f>
        <v>41811.165972222225</v>
      </c>
      <c r="T1176" s="10">
        <f>((($J1176/60)/60)/24)+DATE(1970,1,1)</f>
        <v>41780.859629629631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 s="6">
        <v>6500</v>
      </c>
      <c r="E1177" s="6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8268</v>
      </c>
      <c r="O1177" s="5">
        <f>$E1177/$D1177</f>
        <v>1.1015569230769231</v>
      </c>
      <c r="P1177" s="6">
        <f>ROUND(E1177/L1177,2)</f>
        <v>42.87</v>
      </c>
      <c r="Q1177" t="str">
        <f>LEFT($N1177,FIND("/",$N1177)-1)</f>
        <v>film &amp; video</v>
      </c>
      <c r="R1177" t="str">
        <f>RIGHT($N1177,LEN($N1177)-FIND("/",$N1177))</f>
        <v>documentary</v>
      </c>
      <c r="S1177" s="10">
        <f>((($I1177/60)/60)/24)+DATE(1970,1,1)</f>
        <v>40923.551724537036</v>
      </c>
      <c r="T1177" s="10">
        <f>((($J1177/60)/60)/24)+DATE(1970,1,1)</f>
        <v>40893.551724537036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 s="6">
        <v>15000</v>
      </c>
      <c r="E1178" s="6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8268</v>
      </c>
      <c r="O1178" s="5">
        <f>$E1178/$D1178</f>
        <v>1.1013360000000001</v>
      </c>
      <c r="P1178" s="6">
        <f>ROUND(E1178/L1178,2)</f>
        <v>70</v>
      </c>
      <c r="Q1178" t="str">
        <f>LEFT($N1178,FIND("/",$N1178)-1)</f>
        <v>film &amp; video</v>
      </c>
      <c r="R1178" t="str">
        <f>RIGHT($N1178,LEN($N1178)-FIND("/",$N1178))</f>
        <v>documentary</v>
      </c>
      <c r="S1178" s="10">
        <f>((($I1178/60)/60)/24)+DATE(1970,1,1)</f>
        <v>42616.041666666672</v>
      </c>
      <c r="T1178" s="10">
        <f>((($J1178/60)/60)/24)+DATE(1970,1,1)</f>
        <v>42559.755671296298</v>
      </c>
    </row>
    <row r="1179" spans="1:20" ht="48" x14ac:dyDescent="0.2">
      <c r="A1179">
        <v>3679</v>
      </c>
      <c r="B1179" s="3" t="s">
        <v>3676</v>
      </c>
      <c r="C1179" s="3" t="s">
        <v>7789</v>
      </c>
      <c r="D1179" s="6">
        <v>2000</v>
      </c>
      <c r="E1179" s="6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8270</v>
      </c>
      <c r="O1179" s="5">
        <f>$E1179/$D1179</f>
        <v>1.101</v>
      </c>
      <c r="P1179" s="6">
        <f>ROUND(E1179/L1179,2)</f>
        <v>73.400000000000006</v>
      </c>
      <c r="Q1179" t="str">
        <f>LEFT($N1179,FIND("/",$N1179)-1)</f>
        <v>theater</v>
      </c>
      <c r="R1179" t="str">
        <f>RIGHT($N1179,LEN($N1179)-FIND("/",$N1179))</f>
        <v>plays</v>
      </c>
      <c r="S1179" s="10">
        <f>((($I1179/60)/60)/24)+DATE(1970,1,1)</f>
        <v>41821.207638888889</v>
      </c>
      <c r="T1179" s="10">
        <f>((($J1179/60)/60)/24)+DATE(1970,1,1)</f>
        <v>41786.761354166665</v>
      </c>
    </row>
    <row r="1180" spans="1:20" ht="48" x14ac:dyDescent="0.2">
      <c r="A1180">
        <v>3598</v>
      </c>
      <c r="B1180" s="3" t="s">
        <v>3597</v>
      </c>
      <c r="C1180" s="3" t="s">
        <v>7708</v>
      </c>
      <c r="D1180" s="6">
        <v>1000</v>
      </c>
      <c r="E1180" s="6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8270</v>
      </c>
      <c r="O1180" s="5">
        <f>$E1180/$D1180</f>
        <v>1.101</v>
      </c>
      <c r="P1180" s="6">
        <f>ROUND(E1180/L1180,2)</f>
        <v>40.78</v>
      </c>
      <c r="Q1180" t="str">
        <f>LEFT($N1180,FIND("/",$N1180)-1)</f>
        <v>theater</v>
      </c>
      <c r="R1180" t="str">
        <f>RIGHT($N1180,LEN($N1180)-FIND("/",$N1180))</f>
        <v>plays</v>
      </c>
      <c r="S1180" s="10">
        <f>((($I1180/60)/60)/24)+DATE(1970,1,1)</f>
        <v>41885.207638888889</v>
      </c>
      <c r="T1180" s="10">
        <f>((($J1180/60)/60)/24)+DATE(1970,1,1)</f>
        <v>41866.79886574074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 s="6">
        <v>11000</v>
      </c>
      <c r="E1181" s="6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8300</v>
      </c>
      <c r="O1181" s="5">
        <f>$E1181/$D1181</f>
        <v>1.1005454545454545</v>
      </c>
      <c r="P1181" s="6">
        <f>ROUND(E1181/L1181,2)</f>
        <v>31.44</v>
      </c>
      <c r="Q1181" t="str">
        <f>LEFT($N1181,FIND("/",$N1181)-1)</f>
        <v>technology</v>
      </c>
      <c r="R1181" t="str">
        <f>RIGHT($N1181,LEN($N1181)-FIND("/",$N1181))</f>
        <v>space exploration</v>
      </c>
      <c r="S1181" s="10">
        <f>((($I1181/60)/60)/24)+DATE(1970,1,1)</f>
        <v>41758.712754629632</v>
      </c>
      <c r="T1181" s="10">
        <f>((($J1181/60)/60)/24)+DATE(1970,1,1)</f>
        <v>41726.712754629632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 s="6">
        <v>1500</v>
      </c>
      <c r="E1182" s="6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8270</v>
      </c>
      <c r="O1182" s="5">
        <f>$E1182/$D1182</f>
        <v>1.10046</v>
      </c>
      <c r="P1182" s="6">
        <f>ROUND(E1182/L1182,2)</f>
        <v>50.02</v>
      </c>
      <c r="Q1182" t="str">
        <f>LEFT($N1182,FIND("/",$N1182)-1)</f>
        <v>theater</v>
      </c>
      <c r="R1182" t="str">
        <f>RIGHT($N1182,LEN($N1182)-FIND("/",$N1182))</f>
        <v>plays</v>
      </c>
      <c r="S1182" s="10">
        <f>((($I1182/60)/60)/24)+DATE(1970,1,1)</f>
        <v>41914.597916666666</v>
      </c>
      <c r="T1182" s="10">
        <f>((($J1182/60)/60)/24)+DATE(1970,1,1)</f>
        <v>41893.783553240741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 s="6">
        <v>2500</v>
      </c>
      <c r="E1183" s="6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8264</v>
      </c>
      <c r="O1183" s="5">
        <f>$E1183/$D1183</f>
        <v>1.1004</v>
      </c>
      <c r="P1183" s="6">
        <f>ROUND(E1183/L1183,2)</f>
        <v>41.68</v>
      </c>
      <c r="Q1183" t="str">
        <f>LEFT($N1183,FIND("/",$N1183)-1)</f>
        <v>film &amp; video</v>
      </c>
      <c r="R1183" t="str">
        <f>RIGHT($N1183,LEN($N1183)-FIND("/",$N1183))</f>
        <v>television</v>
      </c>
      <c r="S1183" s="10">
        <f>((($I1183/60)/60)/24)+DATE(1970,1,1)</f>
        <v>41405.057222222218</v>
      </c>
      <c r="T1183" s="10">
        <f>((($J1183/60)/60)/24)+DATE(1970,1,1)</f>
        <v>41375.057222222218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 s="6">
        <v>5000</v>
      </c>
      <c r="E1184" s="6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5">
        <f>$E1184/$D1184</f>
        <v>1.1002000000000001</v>
      </c>
      <c r="P1184" s="6">
        <f>ROUND(E1184/L1184,2)</f>
        <v>72.38</v>
      </c>
      <c r="Q1184" t="str">
        <f>LEFT($N1184,FIND("/",$N1184)-1)</f>
        <v>theater</v>
      </c>
      <c r="R1184" t="str">
        <f>RIGHT($N1184,LEN($N1184)-FIND("/",$N1184))</f>
        <v>plays</v>
      </c>
      <c r="S1184" s="10">
        <f>((($I1184/60)/60)/24)+DATE(1970,1,1)</f>
        <v>42388.957638888889</v>
      </c>
      <c r="T1184" s="10">
        <f>((($J1184/60)/60)/24)+DATE(1970,1,1)</f>
        <v>42329.838159722218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 s="6">
        <v>15000</v>
      </c>
      <c r="E1185" s="6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5">
        <f>$E1185/$D1185</f>
        <v>1.1000666666666667</v>
      </c>
      <c r="P1185" s="6">
        <f>ROUND(E1185/L1185,2)</f>
        <v>128.91</v>
      </c>
      <c r="Q1185" t="str">
        <f>LEFT($N1185,FIND("/",$N1185)-1)</f>
        <v>theater</v>
      </c>
      <c r="R1185" t="str">
        <f>RIGHT($N1185,LEN($N1185)-FIND("/",$N1185))</f>
        <v>spaces</v>
      </c>
      <c r="S1185" s="10">
        <f>((($I1185/60)/60)/24)+DATE(1970,1,1)</f>
        <v>42110.118055555555</v>
      </c>
      <c r="T1185" s="10">
        <f>((($J1185/60)/60)/24)+DATE(1970,1,1)</f>
        <v>42083.070590277777</v>
      </c>
    </row>
    <row r="1186" spans="1:20" ht="48" x14ac:dyDescent="0.2">
      <c r="A1186">
        <v>3315</v>
      </c>
      <c r="B1186" s="3" t="s">
        <v>3315</v>
      </c>
      <c r="C1186" s="3" t="s">
        <v>7425</v>
      </c>
      <c r="D1186" s="6">
        <v>4000</v>
      </c>
      <c r="E1186" s="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8270</v>
      </c>
      <c r="O1186" s="5">
        <f>$E1186/$D1186</f>
        <v>1.1000000000000001</v>
      </c>
      <c r="P1186" s="6">
        <f>ROUND(E1186/L1186,2)</f>
        <v>49.44</v>
      </c>
      <c r="Q1186" t="str">
        <f>LEFT($N1186,FIND("/",$N1186)-1)</f>
        <v>theater</v>
      </c>
      <c r="R1186" t="str">
        <f>RIGHT($N1186,LEN($N1186)-FIND("/",$N1186))</f>
        <v>plays</v>
      </c>
      <c r="S1186" s="10">
        <f>((($I1186/60)/60)/24)+DATE(1970,1,1)</f>
        <v>42496.303715277783</v>
      </c>
      <c r="T1186" s="10">
        <f>((($J1186/60)/60)/24)+DATE(1970,1,1)</f>
        <v>42466.303715277783</v>
      </c>
    </row>
    <row r="1187" spans="1:20" ht="48" x14ac:dyDescent="0.2">
      <c r="A1187">
        <v>1292</v>
      </c>
      <c r="B1187" s="3" t="s">
        <v>1293</v>
      </c>
      <c r="C1187" s="3" t="s">
        <v>5402</v>
      </c>
      <c r="D1187" s="6">
        <v>1700</v>
      </c>
      <c r="E1187" s="6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8270</v>
      </c>
      <c r="O1187" s="5">
        <f>$E1187/$D1187</f>
        <v>1.1000000000000001</v>
      </c>
      <c r="P1187" s="6">
        <f>ROUND(E1187/L1187,2)</f>
        <v>35.96</v>
      </c>
      <c r="Q1187" t="str">
        <f>LEFT($N1187,FIND("/",$N1187)-1)</f>
        <v>theater</v>
      </c>
      <c r="R1187" t="str">
        <f>RIGHT($N1187,LEN($N1187)-FIND("/",$N1187))</f>
        <v>plays</v>
      </c>
      <c r="S1187" s="10">
        <f>((($I1187/60)/60)/24)+DATE(1970,1,1)</f>
        <v>42283.957638888889</v>
      </c>
      <c r="T1187" s="10">
        <f>((($J1187/60)/60)/24)+DATE(1970,1,1)</f>
        <v>42256.764212962968</v>
      </c>
    </row>
    <row r="1188" spans="1:20" ht="64" x14ac:dyDescent="0.2">
      <c r="A1188">
        <v>2805</v>
      </c>
      <c r="B1188" s="3" t="s">
        <v>2805</v>
      </c>
      <c r="C1188" s="3" t="s">
        <v>6915</v>
      </c>
      <c r="D1188" s="6">
        <v>400</v>
      </c>
      <c r="E1188" s="6">
        <v>440</v>
      </c>
      <c r="F1188" t="s">
        <v>8219</v>
      </c>
      <c r="G1188" t="s">
        <v>8225</v>
      </c>
      <c r="H1188" t="s">
        <v>8247</v>
      </c>
      <c r="I1188">
        <v>1440245273</v>
      </c>
      <c r="J1188">
        <v>1438085273</v>
      </c>
      <c r="K1188" t="b">
        <v>0</v>
      </c>
      <c r="L1188">
        <v>18</v>
      </c>
      <c r="M1188" t="b">
        <v>1</v>
      </c>
      <c r="N1188" t="s">
        <v>8270</v>
      </c>
      <c r="O1188" s="5">
        <f>$E1188/$D1188</f>
        <v>1.1000000000000001</v>
      </c>
      <c r="P1188" s="6">
        <f>ROUND(E1188/L1188,2)</f>
        <v>24.44</v>
      </c>
      <c r="Q1188" t="str">
        <f>LEFT($N1188,FIND("/",$N1188)-1)</f>
        <v>theater</v>
      </c>
      <c r="R1188" t="str">
        <f>RIGHT($N1188,LEN($N1188)-FIND("/",$N1188))</f>
        <v>plays</v>
      </c>
      <c r="S1188" s="10">
        <f>((($I1188/60)/60)/24)+DATE(1970,1,1)</f>
        <v>42238.505474537036</v>
      </c>
      <c r="T1188" s="10">
        <f>((($J1188/60)/60)/24)+DATE(1970,1,1)</f>
        <v>42213.505474537036</v>
      </c>
    </row>
    <row r="1189" spans="1:20" ht="48" x14ac:dyDescent="0.2">
      <c r="A1189">
        <v>3346</v>
      </c>
      <c r="B1189" s="3" t="s">
        <v>3346</v>
      </c>
      <c r="C1189" s="3" t="s">
        <v>7456</v>
      </c>
      <c r="D1189" s="6">
        <v>1500</v>
      </c>
      <c r="E1189" s="6">
        <v>1650</v>
      </c>
      <c r="F1189" t="s">
        <v>8219</v>
      </c>
      <c r="G1189" t="s">
        <v>8224</v>
      </c>
      <c r="H1189" t="s">
        <v>8246</v>
      </c>
      <c r="I1189">
        <v>1424910910</v>
      </c>
      <c r="J1189">
        <v>1424306110</v>
      </c>
      <c r="K1189" t="b">
        <v>0</v>
      </c>
      <c r="L1189">
        <v>18</v>
      </c>
      <c r="M1189" t="b">
        <v>1</v>
      </c>
      <c r="N1189" t="s">
        <v>8270</v>
      </c>
      <c r="O1189" s="5">
        <f>$E1189/$D1189</f>
        <v>1.1000000000000001</v>
      </c>
      <c r="P1189" s="6">
        <f>ROUND(E1189/L1189,2)</f>
        <v>91.67</v>
      </c>
      <c r="Q1189" t="str">
        <f>LEFT($N1189,FIND("/",$N1189)-1)</f>
        <v>theater</v>
      </c>
      <c r="R1189" t="str">
        <f>RIGHT($N1189,LEN($N1189)-FIND("/",$N1189))</f>
        <v>plays</v>
      </c>
      <c r="S1189" s="10">
        <f>((($I1189/60)/60)/24)+DATE(1970,1,1)</f>
        <v>42061.024421296301</v>
      </c>
      <c r="T1189" s="10">
        <f>((($J1189/60)/60)/24)+DATE(1970,1,1)</f>
        <v>42054.024421296301</v>
      </c>
    </row>
    <row r="1190" spans="1:20" ht="32" x14ac:dyDescent="0.2">
      <c r="A1190">
        <v>1612</v>
      </c>
      <c r="B1190" s="3" t="s">
        <v>1613</v>
      </c>
      <c r="C1190" s="3" t="s">
        <v>5722</v>
      </c>
      <c r="D1190" s="6">
        <v>500</v>
      </c>
      <c r="E1190" s="6">
        <v>550</v>
      </c>
      <c r="F1190" t="s">
        <v>8219</v>
      </c>
      <c r="G1190" t="s">
        <v>8224</v>
      </c>
      <c r="H1190" t="s">
        <v>8246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8275</v>
      </c>
      <c r="O1190" s="5">
        <f>$E1190/$D1190</f>
        <v>1.1000000000000001</v>
      </c>
      <c r="P1190" s="6">
        <f>ROUND(E1190/L1190,2)</f>
        <v>50</v>
      </c>
      <c r="Q1190" t="str">
        <f>LEFT($N1190,FIND("/",$N1190)-1)</f>
        <v>music</v>
      </c>
      <c r="R1190" t="str">
        <f>RIGHT($N1190,LEN($N1190)-FIND("/",$N1190))</f>
        <v>rock</v>
      </c>
      <c r="S1190" s="10">
        <f>((($I1190/60)/60)/24)+DATE(1970,1,1)</f>
        <v>41276.874814814815</v>
      </c>
      <c r="T1190" s="10">
        <f>((($J1190/60)/60)/24)+DATE(1970,1,1)</f>
        <v>41246.874814814815</v>
      </c>
    </row>
    <row r="1191" spans="1:20" ht="48" x14ac:dyDescent="0.2">
      <c r="A1191">
        <v>2537</v>
      </c>
      <c r="B1191" s="3" t="s">
        <v>2537</v>
      </c>
      <c r="C1191" s="3" t="s">
        <v>6647</v>
      </c>
      <c r="D1191" s="6">
        <v>1000</v>
      </c>
      <c r="E1191" s="6">
        <v>1100</v>
      </c>
      <c r="F1191" t="s">
        <v>8219</v>
      </c>
      <c r="G1191" t="s">
        <v>8224</v>
      </c>
      <c r="H1191" t="s">
        <v>8246</v>
      </c>
      <c r="I1191">
        <v>1312212855</v>
      </c>
      <c r="J1191">
        <v>1307028855</v>
      </c>
      <c r="K1191" t="b">
        <v>0</v>
      </c>
      <c r="L1191">
        <v>11</v>
      </c>
      <c r="M1191" t="b">
        <v>1</v>
      </c>
      <c r="N1191" t="s">
        <v>8299</v>
      </c>
      <c r="O1191" s="5">
        <f>$E1191/$D1191</f>
        <v>1.1000000000000001</v>
      </c>
      <c r="P1191" s="6">
        <f>ROUND(E1191/L1191,2)</f>
        <v>100</v>
      </c>
      <c r="Q1191" t="str">
        <f>LEFT($N1191,FIND("/",$N1191)-1)</f>
        <v>music</v>
      </c>
      <c r="R1191" t="str">
        <f>RIGHT($N1191,LEN($N1191)-FIND("/",$N1191))</f>
        <v>classical music</v>
      </c>
      <c r="S1191" s="10">
        <f>((($I1191/60)/60)/24)+DATE(1970,1,1)</f>
        <v>40756.648784722223</v>
      </c>
      <c r="T1191" s="10">
        <f>((($J1191/60)/60)/24)+DATE(1970,1,1)</f>
        <v>40696.648784722223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 s="6">
        <v>500</v>
      </c>
      <c r="E1192" s="6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8270</v>
      </c>
      <c r="O1192" s="5">
        <f>$E1192/$D1192</f>
        <v>1.1000000000000001</v>
      </c>
      <c r="P1192" s="6">
        <f>ROUND(E1192/L1192,2)</f>
        <v>55</v>
      </c>
      <c r="Q1192" t="str">
        <f>LEFT($N1192,FIND("/",$N1192)-1)</f>
        <v>theater</v>
      </c>
      <c r="R1192" t="str">
        <f>RIGHT($N1192,LEN($N1192)-FIND("/",$N1192))</f>
        <v>plays</v>
      </c>
      <c r="S1192" s="10">
        <f>((($I1192/60)/60)/24)+DATE(1970,1,1)</f>
        <v>42037.207638888889</v>
      </c>
      <c r="T1192" s="10">
        <f>((($J1192/60)/60)/24)+DATE(1970,1,1)</f>
        <v>42020.846666666665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 s="6">
        <v>70000</v>
      </c>
      <c r="E1193" s="6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8279</v>
      </c>
      <c r="O1193" s="5">
        <f>$E1193/$D1193</f>
        <v>1.099283142857143</v>
      </c>
      <c r="P1193" s="6">
        <f>ROUND(E1193/L1193,2)</f>
        <v>71.849999999999994</v>
      </c>
      <c r="Q1193" t="str">
        <f>LEFT($N1193,FIND("/",$N1193)-1)</f>
        <v>music</v>
      </c>
      <c r="R1193" t="str">
        <f>RIGHT($N1193,LEN($N1193)-FIND("/",$N1193))</f>
        <v>electronic music</v>
      </c>
      <c r="S1193" s="10">
        <f>((($I1193/60)/60)/24)+DATE(1970,1,1)</f>
        <v>42079.792094907403</v>
      </c>
      <c r="T1193" s="10">
        <f>((($J1193/60)/60)/24)+DATE(1970,1,1)</f>
        <v>42049.833761574075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 s="6">
        <v>2600</v>
      </c>
      <c r="E1194" s="6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8270</v>
      </c>
      <c r="O1194" s="5">
        <f>$E1194/$D1194</f>
        <v>1.0988461538461538</v>
      </c>
      <c r="P1194" s="6">
        <f>ROUND(E1194/L1194,2)</f>
        <v>77.22</v>
      </c>
      <c r="Q1194" t="str">
        <f>LEFT($N1194,FIND("/",$N1194)-1)</f>
        <v>theater</v>
      </c>
      <c r="R1194" t="str">
        <f>RIGHT($N1194,LEN($N1194)-FIND("/",$N1194))</f>
        <v>plays</v>
      </c>
      <c r="S1194" s="10">
        <f>((($I1194/60)/60)/24)+DATE(1970,1,1)</f>
        <v>41913.165972222225</v>
      </c>
      <c r="T1194" s="10">
        <f>((($J1194/60)/60)/24)+DATE(1970,1,1)</f>
        <v>41898.168125000004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 s="6">
        <v>2500</v>
      </c>
      <c r="E1195" s="6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8270</v>
      </c>
      <c r="O1195" s="5">
        <f>$E1195/$D1195</f>
        <v>1.0984</v>
      </c>
      <c r="P1195" s="6">
        <f>ROUND(E1195/L1195,2)</f>
        <v>61.02</v>
      </c>
      <c r="Q1195" t="str">
        <f>LEFT($N1195,FIND("/",$N1195)-1)</f>
        <v>theater</v>
      </c>
      <c r="R1195" t="str">
        <f>RIGHT($N1195,LEN($N1195)-FIND("/",$N1195))</f>
        <v>plays</v>
      </c>
      <c r="S1195" s="10">
        <f>((($I1195/60)/60)/24)+DATE(1970,1,1)</f>
        <v>42294.29178240741</v>
      </c>
      <c r="T1195" s="10">
        <f>((($J1195/60)/60)/24)+DATE(1970,1,1)</f>
        <v>42264.29178240741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 s="6">
        <v>3999</v>
      </c>
      <c r="E1196" s="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8264</v>
      </c>
      <c r="O1196" s="5">
        <f>$E1196/$D1196</f>
        <v>1.0977744436109027</v>
      </c>
      <c r="P1196" s="6">
        <f>ROUND(E1196/L1196,2)</f>
        <v>93.4</v>
      </c>
      <c r="Q1196" t="str">
        <f>LEFT($N1196,FIND("/",$N1196)-1)</f>
        <v>film &amp; video</v>
      </c>
      <c r="R1196" t="str">
        <f>RIGHT($N1196,LEN($N1196)-FIND("/",$N1196))</f>
        <v>television</v>
      </c>
      <c r="S1196" s="10">
        <f>((($I1196/60)/60)/24)+DATE(1970,1,1)</f>
        <v>42580.232638888891</v>
      </c>
      <c r="T1196" s="10">
        <f>((($J1196/60)/60)/24)+DATE(1970,1,1)</f>
        <v>42563.932951388888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 s="6">
        <v>15000</v>
      </c>
      <c r="E1197" s="6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8270</v>
      </c>
      <c r="O1197" s="5">
        <f>$E1197/$D1197</f>
        <v>1.0976666666666666</v>
      </c>
      <c r="P1197" s="6">
        <f>ROUND(E1197/L1197,2)</f>
        <v>99.79</v>
      </c>
      <c r="Q1197" t="str">
        <f>LEFT($N1197,FIND("/",$N1197)-1)</f>
        <v>theater</v>
      </c>
      <c r="R1197" t="str">
        <f>RIGHT($N1197,LEN($N1197)-FIND("/",$N1197))</f>
        <v>plays</v>
      </c>
      <c r="S1197" s="10">
        <f>((($I1197/60)/60)/24)+DATE(1970,1,1)</f>
        <v>42320.104861111111</v>
      </c>
      <c r="T1197" s="10">
        <f>((($J1197/60)/60)/24)+DATE(1970,1,1)</f>
        <v>42290.61855324074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 s="6">
        <v>2100</v>
      </c>
      <c r="E1198" s="6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8270</v>
      </c>
      <c r="O1198" s="5">
        <f>$E1198/$D1198</f>
        <v>1.0976190476190477</v>
      </c>
      <c r="P1198" s="6">
        <f>ROUND(E1198/L1198,2)</f>
        <v>51.22</v>
      </c>
      <c r="Q1198" t="str">
        <f>LEFT($N1198,FIND("/",$N1198)-1)</f>
        <v>theater</v>
      </c>
      <c r="R1198" t="str">
        <f>RIGHT($N1198,LEN($N1198)-FIND("/",$N1198))</f>
        <v>plays</v>
      </c>
      <c r="S1198" s="10">
        <f>((($I1198/60)/60)/24)+DATE(1970,1,1)</f>
        <v>41990.119085648148</v>
      </c>
      <c r="T1198" s="10">
        <f>((($J1198/60)/60)/24)+DATE(1970,1,1)</f>
        <v>41960.119085648148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 s="6">
        <v>3000</v>
      </c>
      <c r="E1199" s="6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8270</v>
      </c>
      <c r="O1199" s="5">
        <f>$E1199/$D1199</f>
        <v>1.0973333333333333</v>
      </c>
      <c r="P1199" s="6">
        <f>ROUND(E1199/L1199,2)</f>
        <v>47.03</v>
      </c>
      <c r="Q1199" t="str">
        <f>LEFT($N1199,FIND("/",$N1199)-1)</f>
        <v>theater</v>
      </c>
      <c r="R1199" t="str">
        <f>RIGHT($N1199,LEN($N1199)-FIND("/",$N1199))</f>
        <v>plays</v>
      </c>
      <c r="S1199" s="10">
        <f>((($I1199/60)/60)/24)+DATE(1970,1,1)</f>
        <v>42643.875</v>
      </c>
      <c r="T1199" s="10">
        <f>((($J1199/60)/60)/24)+DATE(1970,1,1)</f>
        <v>42619.935694444444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 s="6">
        <v>4400</v>
      </c>
      <c r="E1200" s="6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8275</v>
      </c>
      <c r="O1200" s="5">
        <f>$E1200/$D1200</f>
        <v>1.0968181818181819</v>
      </c>
      <c r="P1200" s="6">
        <f>ROUND(E1200/L1200,2)</f>
        <v>74.25</v>
      </c>
      <c r="Q1200" t="str">
        <f>LEFT($N1200,FIND("/",$N1200)-1)</f>
        <v>music</v>
      </c>
      <c r="R1200" t="str">
        <f>RIGHT($N1200,LEN($N1200)-FIND("/",$N1200))</f>
        <v>rock</v>
      </c>
      <c r="S1200" s="10">
        <f>((($I1200/60)/60)/24)+DATE(1970,1,1)</f>
        <v>42556.874236111107</v>
      </c>
      <c r="T1200" s="10">
        <f>((($J1200/60)/60)/24)+DATE(1970,1,1)</f>
        <v>42526.874236111107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 s="6">
        <v>30000</v>
      </c>
      <c r="E1201" s="6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8302</v>
      </c>
      <c r="O1201" s="5">
        <f>$E1201/$D1201</f>
        <v>1.0967666666666667</v>
      </c>
      <c r="P1201" s="6">
        <f>ROUND(E1201/L1201,2)</f>
        <v>94.55</v>
      </c>
      <c r="Q1201" t="str">
        <f>LEFT($N1201,FIND("/",$N1201)-1)</f>
        <v>theater</v>
      </c>
      <c r="R1201" t="str">
        <f>RIGHT($N1201,LEN($N1201)-FIND("/",$N1201))</f>
        <v>spaces</v>
      </c>
      <c r="S1201" s="10">
        <f>((($I1201/60)/60)/24)+DATE(1970,1,1)</f>
        <v>41961.190972222219</v>
      </c>
      <c r="T1201" s="10">
        <f>((($J1201/60)/60)/24)+DATE(1970,1,1)</f>
        <v>41932.708877314813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 s="6">
        <v>20000</v>
      </c>
      <c r="E1202" s="6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8296</v>
      </c>
      <c r="O1202" s="5">
        <f>$E1202/$D1202</f>
        <v>1.0967499999999999</v>
      </c>
      <c r="P1202" s="6">
        <f>ROUND(E1202/L1202,2)</f>
        <v>55.96</v>
      </c>
      <c r="Q1202" t="str">
        <f>LEFT($N1202,FIND("/",$N1202)-1)</f>
        <v>games</v>
      </c>
      <c r="R1202" t="str">
        <f>RIGHT($N1202,LEN($N1202)-FIND("/",$N1202))</f>
        <v>tabletop games</v>
      </c>
      <c r="S1202" s="10">
        <f>((($I1202/60)/60)/24)+DATE(1970,1,1)</f>
        <v>42620.083333333328</v>
      </c>
      <c r="T1202" s="10">
        <f>((($J1202/60)/60)/24)+DATE(1970,1,1)</f>
        <v>42583.615081018521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 s="6">
        <v>4500</v>
      </c>
      <c r="E1203" s="6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8304</v>
      </c>
      <c r="O1203" s="5">
        <f>$E1203/$D1203</f>
        <v>1.0966666666666667</v>
      </c>
      <c r="P1203" s="6">
        <f>ROUND(E1203/L1203,2)</f>
        <v>94.9</v>
      </c>
      <c r="Q1203" t="str">
        <f>LEFT($N1203,FIND("/",$N1203)-1)</f>
        <v>theater</v>
      </c>
      <c r="R1203" t="str">
        <f>RIGHT($N1203,LEN($N1203)-FIND("/",$N1203))</f>
        <v>musical</v>
      </c>
      <c r="S1203" s="10">
        <f>((($I1203/60)/60)/24)+DATE(1970,1,1)</f>
        <v>41890.882928240739</v>
      </c>
      <c r="T1203" s="10">
        <f>((($J1203/60)/60)/24)+DATE(1970,1,1)</f>
        <v>41865.882928240739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 s="6">
        <v>2000</v>
      </c>
      <c r="E1204" s="6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8270</v>
      </c>
      <c r="O1204" s="5">
        <f>$E1204/$D1204</f>
        <v>1.0965</v>
      </c>
      <c r="P1204" s="6">
        <f>ROUND(E1204/L1204,2)</f>
        <v>52.21</v>
      </c>
      <c r="Q1204" t="str">
        <f>LEFT($N1204,FIND("/",$N1204)-1)</f>
        <v>theater</v>
      </c>
      <c r="R1204" t="str">
        <f>RIGHT($N1204,LEN($N1204)-FIND("/",$N1204))</f>
        <v>plays</v>
      </c>
      <c r="S1204" s="10">
        <f>((($I1204/60)/60)/24)+DATE(1970,1,1)</f>
        <v>42405.916666666672</v>
      </c>
      <c r="T1204" s="10">
        <f>((($J1204/60)/60)/24)+DATE(1970,1,1)</f>
        <v>42380.581180555557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 s="6">
        <v>3000</v>
      </c>
      <c r="E1205" s="6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8264</v>
      </c>
      <c r="O1205" s="5">
        <f>$E1205/$D1205</f>
        <v>1.0963333333333334</v>
      </c>
      <c r="P1205" s="6">
        <f>ROUND(E1205/L1205,2)</f>
        <v>28.11</v>
      </c>
      <c r="Q1205" t="str">
        <f>LEFT($N1205,FIND("/",$N1205)-1)</f>
        <v>film &amp; video</v>
      </c>
      <c r="R1205" t="str">
        <f>RIGHT($N1205,LEN($N1205)-FIND("/",$N1205))</f>
        <v>television</v>
      </c>
      <c r="S1205" s="10">
        <f>((($I1205/60)/60)/24)+DATE(1970,1,1)</f>
        <v>41733.916666666664</v>
      </c>
      <c r="T1205" s="10">
        <f>((($J1205/60)/60)/24)+DATE(1970,1,1)</f>
        <v>41719.549131944441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 s="6">
        <v>5000</v>
      </c>
      <c r="E1206" s="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8270</v>
      </c>
      <c r="O1206" s="5">
        <f>$E1206/$D1206</f>
        <v>1.0962000000000001</v>
      </c>
      <c r="P1206" s="6">
        <f>ROUND(E1206/L1206,2)</f>
        <v>50.75</v>
      </c>
      <c r="Q1206" t="str">
        <f>LEFT($N1206,FIND("/",$N1206)-1)</f>
        <v>theater</v>
      </c>
      <c r="R1206" t="str">
        <f>RIGHT($N1206,LEN($N1206)-FIND("/",$N1206))</f>
        <v>plays</v>
      </c>
      <c r="S1206" s="10">
        <f>((($I1206/60)/60)/24)+DATE(1970,1,1)</f>
        <v>42089.166666666672</v>
      </c>
      <c r="T1206" s="10">
        <f>((($J1206/60)/60)/24)+DATE(1970,1,1)</f>
        <v>42061.212488425925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 s="6">
        <v>5000</v>
      </c>
      <c r="E1207" s="6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8270</v>
      </c>
      <c r="O1207" s="5">
        <f>$E1207/$D1207</f>
        <v>1.0955999999999999</v>
      </c>
      <c r="P1207" s="6">
        <f>ROUND(E1207/L1207,2)</f>
        <v>91.3</v>
      </c>
      <c r="Q1207" t="str">
        <f>LEFT($N1207,FIND("/",$N1207)-1)</f>
        <v>theater</v>
      </c>
      <c r="R1207" t="str">
        <f>RIGHT($N1207,LEN($N1207)-FIND("/",$N1207))</f>
        <v>plays</v>
      </c>
      <c r="S1207" s="10">
        <f>((($I1207/60)/60)/24)+DATE(1970,1,1)</f>
        <v>40591.886886574073</v>
      </c>
      <c r="T1207" s="10">
        <f>((($J1207/60)/60)/24)+DATE(1970,1,1)</f>
        <v>40531.886886574073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 s="6">
        <v>2000</v>
      </c>
      <c r="E1208" s="6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5">
        <f>$E1208/$D1208</f>
        <v>1.0954999999999999</v>
      </c>
      <c r="P1208" s="6">
        <f>ROUND(E1208/L1208,2)</f>
        <v>43.82</v>
      </c>
      <c r="Q1208" t="str">
        <f>LEFT($N1208,FIND("/",$N1208)-1)</f>
        <v>music</v>
      </c>
      <c r="R1208" t="str">
        <f>RIGHT($N1208,LEN($N1208)-FIND("/",$N1208))</f>
        <v>electronic music</v>
      </c>
      <c r="S1208" s="10">
        <f>((($I1208/60)/60)/24)+DATE(1970,1,1)</f>
        <v>42271.85974537037</v>
      </c>
      <c r="T1208" s="10">
        <f>((($J1208/60)/60)/24)+DATE(1970,1,1)</f>
        <v>42241.85974537037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 s="6">
        <v>2000</v>
      </c>
      <c r="E1209" s="6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5">
        <f>$E1209/$D1209</f>
        <v>1.0954999999999999</v>
      </c>
      <c r="P1209" s="6">
        <f>ROUND(E1209/L1209,2)</f>
        <v>199.18</v>
      </c>
      <c r="Q1209" t="str">
        <f>LEFT($N1209,FIND("/",$N1209)-1)</f>
        <v>theater</v>
      </c>
      <c r="R1209" t="str">
        <f>RIGHT($N1209,LEN($N1209)-FIND("/",$N1209))</f>
        <v>plays</v>
      </c>
      <c r="S1209" s="10">
        <f>((($I1209/60)/60)/24)+DATE(1970,1,1)</f>
        <v>42156.165972222225</v>
      </c>
      <c r="T1209" s="10">
        <f>((($J1209/60)/60)/24)+DATE(1970,1,1)</f>
        <v>42109.751250000001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 s="6">
        <v>220</v>
      </c>
      <c r="E1210" s="6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5">
        <f>$E1210/$D1210</f>
        <v>1.0954545454545455</v>
      </c>
      <c r="P1210" s="6">
        <f>ROUND(E1210/L1210,2)</f>
        <v>20.079999999999998</v>
      </c>
      <c r="Q1210" t="str">
        <f>LEFT($N1210,FIND("/",$N1210)-1)</f>
        <v>theater</v>
      </c>
      <c r="R1210" t="str">
        <f>RIGHT($N1210,LEN($N1210)-FIND("/",$N1210))</f>
        <v>plays</v>
      </c>
      <c r="S1210" s="10">
        <f>((($I1210/60)/60)/24)+DATE(1970,1,1)</f>
        <v>42155.958333333328</v>
      </c>
      <c r="T1210" s="10">
        <f>((($J1210/60)/60)/24)+DATE(1970,1,1)</f>
        <v>42142.514016203699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 s="6">
        <v>20000</v>
      </c>
      <c r="E1211" s="6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8270</v>
      </c>
      <c r="O1211" s="5">
        <f>$E1211/$D1211</f>
        <v>1.0952500000000001</v>
      </c>
      <c r="P1211" s="6">
        <f>ROUND(E1211/L1211,2)</f>
        <v>92.04</v>
      </c>
      <c r="Q1211" t="str">
        <f>LEFT($N1211,FIND("/",$N1211)-1)</f>
        <v>theater</v>
      </c>
      <c r="R1211" t="str">
        <f>RIGHT($N1211,LEN($N1211)-FIND("/",$N1211))</f>
        <v>plays</v>
      </c>
      <c r="S1211" s="10">
        <f>((($I1211/60)/60)/24)+DATE(1970,1,1)</f>
        <v>42491.747199074074</v>
      </c>
      <c r="T1211" s="10">
        <f>((($J1211/60)/60)/24)+DATE(1970,1,1)</f>
        <v>42461.747199074074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 s="6">
        <v>3100</v>
      </c>
      <c r="E1212" s="6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8270</v>
      </c>
      <c r="O1212" s="5">
        <f>$E1212/$D1212</f>
        <v>1.0951612903225807</v>
      </c>
      <c r="P1212" s="6">
        <f>ROUND(E1212/L1212,2)</f>
        <v>45.88</v>
      </c>
      <c r="Q1212" t="str">
        <f>LEFT($N1212,FIND("/",$N1212)-1)</f>
        <v>theater</v>
      </c>
      <c r="R1212" t="str">
        <f>RIGHT($N1212,LEN($N1212)-FIND("/",$N1212))</f>
        <v>plays</v>
      </c>
      <c r="S1212" s="10">
        <f>((($I1212/60)/60)/24)+DATE(1970,1,1)</f>
        <v>42236.835370370376</v>
      </c>
      <c r="T1212" s="10">
        <f>((($J1212/60)/60)/24)+DATE(1970,1,1)</f>
        <v>42206.835370370376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 s="6">
        <v>10000</v>
      </c>
      <c r="E1213" s="6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8291</v>
      </c>
      <c r="O1213" s="5">
        <f>$E1213/$D1213</f>
        <v>1.095</v>
      </c>
      <c r="P1213" s="6">
        <f>ROUND(E1213/L1213,2)</f>
        <v>85.55</v>
      </c>
      <c r="Q1213" t="str">
        <f>LEFT($N1213,FIND("/",$N1213)-1)</f>
        <v>music</v>
      </c>
      <c r="R1213" t="str">
        <f>RIGHT($N1213,LEN($N1213)-FIND("/",$N1213))</f>
        <v>pop</v>
      </c>
      <c r="S1213" s="10">
        <f>((($I1213/60)/60)/24)+DATE(1970,1,1)</f>
        <v>41235.101388888892</v>
      </c>
      <c r="T1213" s="10">
        <f>((($J1213/60)/60)/24)+DATE(1970,1,1)</f>
        <v>41175.05972222222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 s="6">
        <v>12500</v>
      </c>
      <c r="E1214" s="6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8299</v>
      </c>
      <c r="O1214" s="5">
        <f>$E1214/$D1214</f>
        <v>1.0948792000000001</v>
      </c>
      <c r="P1214" s="6">
        <f>ROUND(E1214/L1214,2)</f>
        <v>103.68</v>
      </c>
      <c r="Q1214" t="str">
        <f>LEFT($N1214,FIND("/",$N1214)-1)</f>
        <v>music</v>
      </c>
      <c r="R1214" t="str">
        <f>RIGHT($N1214,LEN($N1214)-FIND("/",$N1214))</f>
        <v>classical music</v>
      </c>
      <c r="S1214" s="10">
        <f>((($I1214/60)/60)/24)+DATE(1970,1,1)</f>
        <v>42290.967835648145</v>
      </c>
      <c r="T1214" s="10">
        <f>((($J1214/60)/60)/24)+DATE(1970,1,1)</f>
        <v>42269.967835648145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 s="6">
        <v>7500</v>
      </c>
      <c r="E1215" s="6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8270</v>
      </c>
      <c r="O1215" s="5">
        <f>$E1215/$D1215</f>
        <v>1.0942666666666667</v>
      </c>
      <c r="P1215" s="6">
        <f>ROUND(E1215/L1215,2)</f>
        <v>151.97999999999999</v>
      </c>
      <c r="Q1215" t="str">
        <f>LEFT($N1215,FIND("/",$N1215)-1)</f>
        <v>theater</v>
      </c>
      <c r="R1215" t="str">
        <f>RIGHT($N1215,LEN($N1215)-FIND("/",$N1215))</f>
        <v>plays</v>
      </c>
      <c r="S1215" s="10">
        <f>((($I1215/60)/60)/24)+DATE(1970,1,1)</f>
        <v>42636.697569444441</v>
      </c>
      <c r="T1215" s="10">
        <f>((($J1215/60)/60)/24)+DATE(1970,1,1)</f>
        <v>42576.697569444441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 s="6">
        <v>1700</v>
      </c>
      <c r="E1216" s="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8275</v>
      </c>
      <c r="O1216" s="5">
        <f>$E1216/$D1216</f>
        <v>1.0941176470588236</v>
      </c>
      <c r="P1216" s="6">
        <f>ROUND(E1216/L1216,2)</f>
        <v>132.86000000000001</v>
      </c>
      <c r="Q1216" t="str">
        <f>LEFT($N1216,FIND("/",$N1216)-1)</f>
        <v>music</v>
      </c>
      <c r="R1216" t="str">
        <f>RIGHT($N1216,LEN($N1216)-FIND("/",$N1216))</f>
        <v>rock</v>
      </c>
      <c r="S1216" s="10">
        <f>((($I1216/60)/60)/24)+DATE(1970,1,1)</f>
        <v>41295.332638888889</v>
      </c>
      <c r="T1216" s="10">
        <f>((($J1216/60)/60)/24)+DATE(1970,1,1)</f>
        <v>41277.186111111114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 s="6">
        <v>5000</v>
      </c>
      <c r="E1217" s="6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8273</v>
      </c>
      <c r="O1217" s="5">
        <f>$E1217/$D1217</f>
        <v>1.0938000000000001</v>
      </c>
      <c r="P1217" s="6">
        <f>ROUND(E1217/L1217,2)</f>
        <v>54.69</v>
      </c>
      <c r="Q1217" t="str">
        <f>LEFT($N1217,FIND("/",$N1217)-1)</f>
        <v>publishing</v>
      </c>
      <c r="R1217" t="str">
        <f>RIGHT($N1217,LEN($N1217)-FIND("/",$N1217))</f>
        <v>nonfiction</v>
      </c>
      <c r="S1217" s="10">
        <f>((($I1217/60)/60)/24)+DATE(1970,1,1)</f>
        <v>42215.165972222225</v>
      </c>
      <c r="T1217" s="10">
        <f>((($J1217/60)/60)/24)+DATE(1970,1,1)</f>
        <v>42184.816539351858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 s="6">
        <v>800</v>
      </c>
      <c r="E1218" s="6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8270</v>
      </c>
      <c r="O1218" s="5">
        <f>$E1218/$D1218</f>
        <v>1.09375</v>
      </c>
      <c r="P1218" s="6">
        <f>ROUND(E1218/L1218,2)</f>
        <v>46.05</v>
      </c>
      <c r="Q1218" t="str">
        <f>LEFT($N1218,FIND("/",$N1218)-1)</f>
        <v>theater</v>
      </c>
      <c r="R1218" t="str">
        <f>RIGHT($N1218,LEN($N1218)-FIND("/",$N1218))</f>
        <v>plays</v>
      </c>
      <c r="S1218" s="10">
        <f>((($I1218/60)/60)/24)+DATE(1970,1,1)</f>
        <v>42537.248715277776</v>
      </c>
      <c r="T1218" s="10">
        <f>((($J1218/60)/60)/24)+DATE(1970,1,1)</f>
        <v>42523.248715277776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 s="6">
        <v>2500</v>
      </c>
      <c r="E1219" s="6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8278</v>
      </c>
      <c r="O1219" s="5">
        <f>$E1219/$D1219</f>
        <v>1.0936440000000001</v>
      </c>
      <c r="P1219" s="6">
        <f>ROUND(E1219/L1219,2)</f>
        <v>50.63</v>
      </c>
      <c r="Q1219" t="str">
        <f>LEFT($N1219,FIND("/",$N1219)-1)</f>
        <v>music</v>
      </c>
      <c r="R1219" t="str">
        <f>RIGHT($N1219,LEN($N1219)-FIND("/",$N1219))</f>
        <v>indie rock</v>
      </c>
      <c r="S1219" s="10">
        <f>((($I1219/60)/60)/24)+DATE(1970,1,1)</f>
        <v>41188.415972222225</v>
      </c>
      <c r="T1219" s="10">
        <f>((($J1219/60)/60)/24)+DATE(1970,1,1)</f>
        <v>41160.871886574074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 s="6">
        <v>6450</v>
      </c>
      <c r="E1220" s="6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8278</v>
      </c>
      <c r="O1220" s="5">
        <f>$E1220/$D1220</f>
        <v>1.0935829457364341</v>
      </c>
      <c r="P1220" s="6">
        <f>ROUND(E1220/L1220,2)</f>
        <v>68.48</v>
      </c>
      <c r="Q1220" t="str">
        <f>LEFT($N1220,FIND("/",$N1220)-1)</f>
        <v>music</v>
      </c>
      <c r="R1220" t="str">
        <f>RIGHT($N1220,LEN($N1220)-FIND("/",$N1220))</f>
        <v>indie rock</v>
      </c>
      <c r="S1220" s="10">
        <f>((($I1220/60)/60)/24)+DATE(1970,1,1)</f>
        <v>40890.152731481481</v>
      </c>
      <c r="T1220" s="10">
        <f>((($J1220/60)/60)/24)+DATE(1970,1,1)</f>
        <v>40850.111064814817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 s="6">
        <v>12000</v>
      </c>
      <c r="E1221" s="6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8302</v>
      </c>
      <c r="O1221" s="5">
        <f>$E1221/$D1221</f>
        <v>1.0934166666666667</v>
      </c>
      <c r="P1221" s="6">
        <f>ROUND(E1221/L1221,2)</f>
        <v>84.11</v>
      </c>
      <c r="Q1221" t="str">
        <f>LEFT($N1221,FIND("/",$N1221)-1)</f>
        <v>theater</v>
      </c>
      <c r="R1221" t="str">
        <f>RIGHT($N1221,LEN($N1221)-FIND("/",$N1221))</f>
        <v>spaces</v>
      </c>
      <c r="S1221" s="10">
        <f>((($I1221/60)/60)/24)+DATE(1970,1,1)</f>
        <v>42402.7268287037</v>
      </c>
      <c r="T1221" s="10">
        <f>((($J1221/60)/60)/24)+DATE(1970,1,1)</f>
        <v>42387.7268287037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 s="6">
        <v>5000</v>
      </c>
      <c r="E1222" s="6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8270</v>
      </c>
      <c r="O1222" s="5">
        <f>$E1222/$D1222</f>
        <v>1.0924</v>
      </c>
      <c r="P1222" s="6">
        <f>ROUND(E1222/L1222,2)</f>
        <v>74.819999999999993</v>
      </c>
      <c r="Q1222" t="str">
        <f>LEFT($N1222,FIND("/",$N1222)-1)</f>
        <v>theater</v>
      </c>
      <c r="R1222" t="str">
        <f>RIGHT($N1222,LEN($N1222)-FIND("/",$N1222))</f>
        <v>plays</v>
      </c>
      <c r="S1222" s="10">
        <f>((($I1222/60)/60)/24)+DATE(1970,1,1)</f>
        <v>42338.714328703703</v>
      </c>
      <c r="T1222" s="10">
        <f>((($J1222/60)/60)/24)+DATE(1970,1,1)</f>
        <v>42303.672662037032</v>
      </c>
    </row>
    <row r="1223" spans="1:20" ht="48" x14ac:dyDescent="0.2">
      <c r="A1223">
        <v>3688</v>
      </c>
      <c r="B1223" s="3" t="s">
        <v>3685</v>
      </c>
      <c r="C1223" s="3" t="s">
        <v>7798</v>
      </c>
      <c r="D1223" s="6">
        <v>3000</v>
      </c>
      <c r="E1223" s="6">
        <v>3275</v>
      </c>
      <c r="F1223" t="s">
        <v>8219</v>
      </c>
      <c r="G1223" t="s">
        <v>8225</v>
      </c>
      <c r="H1223" t="s">
        <v>8247</v>
      </c>
      <c r="I1223">
        <v>1407524004</v>
      </c>
      <c r="J1223">
        <v>1404932004</v>
      </c>
      <c r="K1223" t="b">
        <v>0</v>
      </c>
      <c r="L1223">
        <v>39</v>
      </c>
      <c r="M1223" t="b">
        <v>1</v>
      </c>
      <c r="N1223" t="s">
        <v>8270</v>
      </c>
      <c r="O1223" s="5">
        <f>$E1223/$D1223</f>
        <v>1.0916666666666666</v>
      </c>
      <c r="P1223" s="6">
        <f>ROUND(E1223/L1223,2)</f>
        <v>83.97</v>
      </c>
      <c r="Q1223" t="str">
        <f>LEFT($N1223,FIND("/",$N1223)-1)</f>
        <v>theater</v>
      </c>
      <c r="R1223" t="str">
        <f>RIGHT($N1223,LEN($N1223)-FIND("/",$N1223))</f>
        <v>plays</v>
      </c>
      <c r="S1223" s="10">
        <f>((($I1223/60)/60)/24)+DATE(1970,1,1)</f>
        <v>41859.787083333329</v>
      </c>
      <c r="T1223" s="10">
        <f>((($J1223/60)/60)/24)+DATE(1970,1,1)</f>
        <v>41829.787083333329</v>
      </c>
    </row>
    <row r="1224" spans="1:20" ht="48" x14ac:dyDescent="0.2">
      <c r="A1224">
        <v>2980</v>
      </c>
      <c r="B1224" s="3" t="s">
        <v>2980</v>
      </c>
      <c r="C1224" s="3" t="s">
        <v>7090</v>
      </c>
      <c r="D1224" s="6">
        <v>3000</v>
      </c>
      <c r="E1224" s="6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8270</v>
      </c>
      <c r="O1224" s="5">
        <f>$E1224/$D1224</f>
        <v>1.0916666666666666</v>
      </c>
      <c r="P1224" s="6">
        <f>ROUND(E1224/L1224,2)</f>
        <v>136.46</v>
      </c>
      <c r="Q1224" t="str">
        <f>LEFT($N1224,FIND("/",$N1224)-1)</f>
        <v>theater</v>
      </c>
      <c r="R1224" t="str">
        <f>RIGHT($N1224,LEN($N1224)-FIND("/",$N1224))</f>
        <v>plays</v>
      </c>
      <c r="S1224" s="10">
        <f>((($I1224/60)/60)/24)+DATE(1970,1,1)</f>
        <v>42240.083333333328</v>
      </c>
      <c r="T1224" s="10">
        <f>((($J1224/60)/60)/24)+DATE(1970,1,1)</f>
        <v>42219.915856481486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 s="6">
        <v>3000</v>
      </c>
      <c r="E1225" s="6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5">
        <f>$E1225/$D1225</f>
        <v>1.0916666666666666</v>
      </c>
      <c r="P1225" s="6">
        <f>ROUND(E1225/L1225,2)</f>
        <v>155.94999999999999</v>
      </c>
      <c r="Q1225" t="str">
        <f>LEFT($N1225,FIND("/",$N1225)-1)</f>
        <v>theater</v>
      </c>
      <c r="R1225" t="str">
        <f>RIGHT($N1225,LEN($N1225)-FIND("/",$N1225))</f>
        <v>plays</v>
      </c>
      <c r="S1225" s="10">
        <f>((($I1225/60)/60)/24)+DATE(1970,1,1)</f>
        <v>42561.957638888889</v>
      </c>
      <c r="T1225" s="10">
        <f>((($J1225/60)/60)/24)+DATE(1970,1,1)</f>
        <v>42524.53800925926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 s="6">
        <v>2500</v>
      </c>
      <c r="E1226" s="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5">
        <f>$E1226/$D1226</f>
        <v>1.0915999999999999</v>
      </c>
      <c r="P1226" s="6">
        <f>ROUND(E1226/L1226,2)</f>
        <v>24.15</v>
      </c>
      <c r="Q1226" t="str">
        <f>LEFT($N1226,FIND("/",$N1226)-1)</f>
        <v>music</v>
      </c>
      <c r="R1226" t="str">
        <f>RIGHT($N1226,LEN($N1226)-FIND("/",$N1226))</f>
        <v>rock</v>
      </c>
      <c r="S1226" s="10">
        <f>((($I1226/60)/60)/24)+DATE(1970,1,1)</f>
        <v>42125.011701388896</v>
      </c>
      <c r="T1226" s="10">
        <f>((($J1226/60)/60)/24)+DATE(1970,1,1)</f>
        <v>42065.053368055553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 s="6">
        <v>15000</v>
      </c>
      <c r="E1227" s="6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8268</v>
      </c>
      <c r="O1227" s="5">
        <f>$E1227/$D1227</f>
        <v>1.0915333333333332</v>
      </c>
      <c r="P1227" s="6">
        <f>ROUND(E1227/L1227,2)</f>
        <v>121.28</v>
      </c>
      <c r="Q1227" t="str">
        <f>LEFT($N1227,FIND("/",$N1227)-1)</f>
        <v>film &amp; video</v>
      </c>
      <c r="R1227" t="str">
        <f>RIGHT($N1227,LEN($N1227)-FIND("/",$N1227))</f>
        <v>documentary</v>
      </c>
      <c r="S1227" s="10">
        <f>((($I1227/60)/60)/24)+DATE(1970,1,1)</f>
        <v>41358.774583333332</v>
      </c>
      <c r="T1227" s="10">
        <f>((($J1227/60)/60)/24)+DATE(1970,1,1)</f>
        <v>41313.816249999996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 s="6">
        <v>18500</v>
      </c>
      <c r="E1228" s="6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8264</v>
      </c>
      <c r="O1228" s="5">
        <f>$E1228/$D1228</f>
        <v>1.0913513513513513</v>
      </c>
      <c r="P1228" s="6">
        <f>ROUND(E1228/L1228,2)</f>
        <v>199.9</v>
      </c>
      <c r="Q1228" t="str">
        <f>LEFT($N1228,FIND("/",$N1228)-1)</f>
        <v>film &amp; video</v>
      </c>
      <c r="R1228" t="str">
        <f>RIGHT($N1228,LEN($N1228)-FIND("/",$N1228))</f>
        <v>television</v>
      </c>
      <c r="S1228" s="10">
        <f>((($I1228/60)/60)/24)+DATE(1970,1,1)</f>
        <v>41908.627187500002</v>
      </c>
      <c r="T1228" s="10">
        <f>((($J1228/60)/60)/24)+DATE(1970,1,1)</f>
        <v>41878.627187500002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 s="6">
        <v>8000</v>
      </c>
      <c r="E1229" s="6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8292</v>
      </c>
      <c r="O1229" s="5">
        <f>$E1229/$D1229</f>
        <v>1.0912500000000001</v>
      </c>
      <c r="P1229" s="6">
        <f>ROUND(E1229/L1229,2)</f>
        <v>86.44</v>
      </c>
      <c r="Q1229" t="str">
        <f>LEFT($N1229,FIND("/",$N1229)-1)</f>
        <v>music</v>
      </c>
      <c r="R1229" t="str">
        <f>RIGHT($N1229,LEN($N1229)-FIND("/",$N1229))</f>
        <v>faith</v>
      </c>
      <c r="S1229" s="10">
        <f>((($I1229/60)/60)/24)+DATE(1970,1,1)</f>
        <v>42811.773622685185</v>
      </c>
      <c r="T1229" s="10">
        <f>((($J1229/60)/60)/24)+DATE(1970,1,1)</f>
        <v>42783.815289351856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 s="6">
        <v>2800</v>
      </c>
      <c r="E1230" s="6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8275</v>
      </c>
      <c r="O1230" s="5">
        <f>$E1230/$D1230</f>
        <v>1.0910714285714285</v>
      </c>
      <c r="P1230" s="6">
        <f>ROUND(E1230/L1230,2)</f>
        <v>160.79</v>
      </c>
      <c r="Q1230" t="str">
        <f>LEFT($N1230,FIND("/",$N1230)-1)</f>
        <v>music</v>
      </c>
      <c r="R1230" t="str">
        <f>RIGHT($N1230,LEN($N1230)-FIND("/",$N1230))</f>
        <v>rock</v>
      </c>
      <c r="S1230" s="10">
        <f>((($I1230/60)/60)/24)+DATE(1970,1,1)</f>
        <v>42121.716666666667</v>
      </c>
      <c r="T1230" s="10">
        <f>((($J1230/60)/60)/24)+DATE(1970,1,1)</f>
        <v>42087.803310185183</v>
      </c>
    </row>
    <row r="1231" spans="1:20" ht="48" x14ac:dyDescent="0.2">
      <c r="A1231">
        <v>3422</v>
      </c>
      <c r="B1231" s="3" t="s">
        <v>3421</v>
      </c>
      <c r="C1231" s="3" t="s">
        <v>7532</v>
      </c>
      <c r="D1231" s="6">
        <v>3000</v>
      </c>
      <c r="E1231" s="6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8270</v>
      </c>
      <c r="O1231" s="5">
        <f>$E1231/$D1231</f>
        <v>1.091</v>
      </c>
      <c r="P1231" s="6">
        <f>ROUND(E1231/L1231,2)</f>
        <v>71.150000000000006</v>
      </c>
      <c r="Q1231" t="str">
        <f>LEFT($N1231,FIND("/",$N1231)-1)</f>
        <v>theater</v>
      </c>
      <c r="R1231" t="str">
        <f>RIGHT($N1231,LEN($N1231)-FIND("/",$N1231))</f>
        <v>plays</v>
      </c>
      <c r="S1231" s="10">
        <f>((($I1231/60)/60)/24)+DATE(1970,1,1)</f>
        <v>42352</v>
      </c>
      <c r="T1231" s="10">
        <f>((($J1231/60)/60)/24)+DATE(1970,1,1)</f>
        <v>42323.562222222223</v>
      </c>
    </row>
    <row r="1232" spans="1:20" ht="32" x14ac:dyDescent="0.2">
      <c r="A1232">
        <v>1362</v>
      </c>
      <c r="B1232" s="3" t="s">
        <v>1363</v>
      </c>
      <c r="C1232" s="3" t="s">
        <v>5472</v>
      </c>
      <c r="D1232" s="6">
        <v>1000</v>
      </c>
      <c r="E1232" s="6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8273</v>
      </c>
      <c r="O1232" s="5">
        <f>$E1232/$D1232</f>
        <v>1.091</v>
      </c>
      <c r="P1232" s="6">
        <f>ROUND(E1232/L1232,2)</f>
        <v>43.64</v>
      </c>
      <c r="Q1232" t="str">
        <f>LEFT($N1232,FIND("/",$N1232)-1)</f>
        <v>publishing</v>
      </c>
      <c r="R1232" t="str">
        <f>RIGHT($N1232,LEN($N1232)-FIND("/",$N1232))</f>
        <v>nonfiction</v>
      </c>
      <c r="S1232" s="10">
        <f>((($I1232/60)/60)/24)+DATE(1970,1,1)</f>
        <v>41524.934386574074</v>
      </c>
      <c r="T1232" s="10">
        <f>((($J1232/60)/60)/24)+DATE(1970,1,1)</f>
        <v>41464.934386574074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 s="6">
        <v>2700</v>
      </c>
      <c r="E1233" s="6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8284</v>
      </c>
      <c r="O1233" s="5">
        <f>$E1233/$D1233</f>
        <v>1.0907407407407408</v>
      </c>
      <c r="P1233" s="6">
        <f>ROUND(E1233/L1233,2)</f>
        <v>89.24</v>
      </c>
      <c r="Q1233" t="str">
        <f>LEFT($N1233,FIND("/",$N1233)-1)</f>
        <v>photography</v>
      </c>
      <c r="R1233" t="str">
        <f>RIGHT($N1233,LEN($N1233)-FIND("/",$N1233))</f>
        <v>photobooks</v>
      </c>
      <c r="S1233" s="10">
        <f>((($I1233/60)/60)/24)+DATE(1970,1,1)</f>
        <v>42449.562037037031</v>
      </c>
      <c r="T1233" s="10">
        <f>((($J1233/60)/60)/24)+DATE(1970,1,1)</f>
        <v>42419.603703703702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 s="6">
        <v>3000</v>
      </c>
      <c r="E1234" s="6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5">
        <f>$E1234/$D1234</f>
        <v>1.0903333333333334</v>
      </c>
      <c r="P1234" s="6">
        <f>ROUND(E1234/L1234,2)</f>
        <v>57.39</v>
      </c>
      <c r="Q1234" t="str">
        <f>LEFT($N1234,FIND("/",$N1234)-1)</f>
        <v>theater</v>
      </c>
      <c r="R1234" t="str">
        <f>RIGHT($N1234,LEN($N1234)-FIND("/",$N1234))</f>
        <v>plays</v>
      </c>
      <c r="S1234" s="10">
        <f>((($I1234/60)/60)/24)+DATE(1970,1,1)</f>
        <v>42173.445219907408</v>
      </c>
      <c r="T1234" s="10">
        <f>((($J1234/60)/60)/24)+DATE(1970,1,1)</f>
        <v>42143.445219907408</v>
      </c>
    </row>
    <row r="1235" spans="1:20" ht="48" x14ac:dyDescent="0.2">
      <c r="A1235">
        <v>3183</v>
      </c>
      <c r="B1235" s="3" t="s">
        <v>3183</v>
      </c>
      <c r="C1235" s="3" t="s">
        <v>7293</v>
      </c>
      <c r="D1235" s="6">
        <v>2500</v>
      </c>
      <c r="E1235" s="6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8270</v>
      </c>
      <c r="O1235" s="5">
        <f>$E1235/$D1235</f>
        <v>1.0900000000000001</v>
      </c>
      <c r="P1235" s="6">
        <f>ROUND(E1235/L1235,2)</f>
        <v>40.07</v>
      </c>
      <c r="Q1235" t="str">
        <f>LEFT($N1235,FIND("/",$N1235)-1)</f>
        <v>theater</v>
      </c>
      <c r="R1235" t="str">
        <f>RIGHT($N1235,LEN($N1235)-FIND("/",$N1235))</f>
        <v>plays</v>
      </c>
      <c r="S1235" s="10">
        <f>((($I1235/60)/60)/24)+DATE(1970,1,1)</f>
        <v>41509.79478009259</v>
      </c>
      <c r="T1235" s="10">
        <f>((($J1235/60)/60)/24)+DATE(1970,1,1)</f>
        <v>41491.79478009259</v>
      </c>
    </row>
    <row r="1236" spans="1:20" ht="48" x14ac:dyDescent="0.2">
      <c r="A1236">
        <v>2965</v>
      </c>
      <c r="B1236" s="3" t="s">
        <v>2965</v>
      </c>
      <c r="C1236" s="3" t="s">
        <v>7075</v>
      </c>
      <c r="D1236" s="6">
        <v>1500</v>
      </c>
      <c r="E1236" s="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8270</v>
      </c>
      <c r="O1236" s="5">
        <f>$E1236/$D1236</f>
        <v>1.0900000000000001</v>
      </c>
      <c r="P1236" s="6">
        <f>ROUND(E1236/L1236,2)</f>
        <v>41.92</v>
      </c>
      <c r="Q1236" t="str">
        <f>LEFT($N1236,FIND("/",$N1236)-1)</f>
        <v>theater</v>
      </c>
      <c r="R1236" t="str">
        <f>RIGHT($N1236,LEN($N1236)-FIND("/",$N1236))</f>
        <v>plays</v>
      </c>
      <c r="S1236" s="10">
        <f>((($I1236/60)/60)/24)+DATE(1970,1,1)</f>
        <v>42192.729548611111</v>
      </c>
      <c r="T1236" s="10">
        <f>((($J1236/60)/60)/24)+DATE(1970,1,1)</f>
        <v>42162.729548611111</v>
      </c>
    </row>
    <row r="1237" spans="1:20" ht="48" x14ac:dyDescent="0.2">
      <c r="A1237">
        <v>3181</v>
      </c>
      <c r="B1237" s="3" t="s">
        <v>3181</v>
      </c>
      <c r="C1237" s="3" t="s">
        <v>7291</v>
      </c>
      <c r="D1237" s="6">
        <v>500</v>
      </c>
      <c r="E1237" s="6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8270</v>
      </c>
      <c r="O1237" s="5">
        <f>$E1237/$D1237</f>
        <v>1.0900000000000001</v>
      </c>
      <c r="P1237" s="6">
        <f>ROUND(E1237/L1237,2)</f>
        <v>36.33</v>
      </c>
      <c r="Q1237" t="str">
        <f>LEFT($N1237,FIND("/",$N1237)-1)</f>
        <v>theater</v>
      </c>
      <c r="R1237" t="str">
        <f>RIGHT($N1237,LEN($N1237)-FIND("/",$N1237))</f>
        <v>plays</v>
      </c>
      <c r="S1237" s="10">
        <f>((($I1237/60)/60)/24)+DATE(1970,1,1)</f>
        <v>41805.666666666664</v>
      </c>
      <c r="T1237" s="10">
        <f>((($J1237/60)/60)/24)+DATE(1970,1,1)</f>
        <v>41779.310034722221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 s="6">
        <v>126000</v>
      </c>
      <c r="E1238" s="6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8268</v>
      </c>
      <c r="O1238" s="5">
        <f>$E1238/$D1238</f>
        <v>1.089324126984127</v>
      </c>
      <c r="P1238" s="6">
        <f>ROUND(E1238/L1238,2)</f>
        <v>56.34</v>
      </c>
      <c r="Q1238" t="str">
        <f>LEFT($N1238,FIND("/",$N1238)-1)</f>
        <v>film &amp; video</v>
      </c>
      <c r="R1238" t="str">
        <f>RIGHT($N1238,LEN($N1238)-FIND("/",$N1238))</f>
        <v>documentary</v>
      </c>
      <c r="S1238" s="10">
        <f>((($I1238/60)/60)/24)+DATE(1970,1,1)</f>
        <v>41768.875</v>
      </c>
      <c r="T1238" s="10">
        <f>((($J1238/60)/60)/24)+DATE(1970,1,1)</f>
        <v>41709.463518518518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 s="6">
        <v>900</v>
      </c>
      <c r="E1239" s="6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8275</v>
      </c>
      <c r="O1239" s="5">
        <f>$E1239/$D1239</f>
        <v>1.0888888888888888</v>
      </c>
      <c r="P1239" s="6">
        <f>ROUND(E1239/L1239,2)</f>
        <v>75.38</v>
      </c>
      <c r="Q1239" t="str">
        <f>LEFT($N1239,FIND("/",$N1239)-1)</f>
        <v>music</v>
      </c>
      <c r="R1239" t="str">
        <f>RIGHT($N1239,LEN($N1239)-FIND("/",$N1239))</f>
        <v>rock</v>
      </c>
      <c r="S1239" s="10">
        <f>((($I1239/60)/60)/24)+DATE(1970,1,1)</f>
        <v>41401.207638888889</v>
      </c>
      <c r="T1239" s="10">
        <f>((($J1239/60)/60)/24)+DATE(1970,1,1)</f>
        <v>41382.096180555556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6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5">
        <f>$E1240/$D1240</f>
        <v>1.0888</v>
      </c>
      <c r="P1240" s="6">
        <f>ROUND(E1240/L1240,2)</f>
        <v>75.61</v>
      </c>
      <c r="Q1240" t="str">
        <f>LEFT($N1240,FIND("/",$N1240)-1)</f>
        <v>music</v>
      </c>
      <c r="R1240" t="str">
        <f>RIGHT($N1240,LEN($N1240)-FIND("/",$N1240))</f>
        <v>classical music</v>
      </c>
      <c r="S1240" s="10">
        <f>((($I1240/60)/60)/24)+DATE(1970,1,1)</f>
        <v>42125.582638888889</v>
      </c>
      <c r="T1240" s="10">
        <f>((($J1240/60)/60)/24)+DATE(1970,1,1)</f>
        <v>42093.860023148154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6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8302</v>
      </c>
      <c r="O1241" s="5">
        <f>$E1241/$D1241</f>
        <v>1.0883333333333334</v>
      </c>
      <c r="P1241" s="6">
        <f>ROUND(E1241/L1241,2)</f>
        <v>94.64</v>
      </c>
      <c r="Q1241" t="str">
        <f>LEFT($N1241,FIND("/",$N1241)-1)</f>
        <v>theater</v>
      </c>
      <c r="R1241" t="str">
        <f>RIGHT($N1241,LEN($N1241)-FIND("/",$N1241))</f>
        <v>spaces</v>
      </c>
      <c r="S1241" s="10">
        <f>((($I1241/60)/60)/24)+DATE(1970,1,1)</f>
        <v>42477.989513888882</v>
      </c>
      <c r="T1241" s="10">
        <f>((($J1241/60)/60)/24)+DATE(1970,1,1)</f>
        <v>42418.031180555554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 s="6">
        <v>7000</v>
      </c>
      <c r="E1242" s="6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5">
        <f>$E1242/$D1242</f>
        <v>1.0881428571428571</v>
      </c>
      <c r="P1242" s="6">
        <f>ROUND(E1242/L1242,2)</f>
        <v>65.099999999999994</v>
      </c>
      <c r="Q1242" t="str">
        <f>LEFT($N1242,FIND("/",$N1242)-1)</f>
        <v>theater</v>
      </c>
      <c r="R1242" t="str">
        <f>RIGHT($N1242,LEN($N1242)-FIND("/",$N1242))</f>
        <v>plays</v>
      </c>
      <c r="S1242" s="10">
        <f>((($I1242/60)/60)/24)+DATE(1970,1,1)</f>
        <v>42496.608310185184</v>
      </c>
      <c r="T1242" s="10">
        <f>((($J1242/60)/60)/24)+DATE(1970,1,1)</f>
        <v>42466.608310185184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 s="6">
        <v>35000</v>
      </c>
      <c r="E1243" s="6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8264</v>
      </c>
      <c r="O1243" s="5">
        <f>$E1243/$D1243</f>
        <v>1.0880768571428572</v>
      </c>
      <c r="P1243" s="6">
        <f>ROUND(E1243/L1243,2)</f>
        <v>66.349999999999994</v>
      </c>
      <c r="Q1243" t="str">
        <f>LEFT($N1243,FIND("/",$N1243)-1)</f>
        <v>film &amp; video</v>
      </c>
      <c r="R1243" t="str">
        <f>RIGHT($N1243,LEN($N1243)-FIND("/",$N1243))</f>
        <v>television</v>
      </c>
      <c r="S1243" s="10">
        <f>((($I1243/60)/60)/24)+DATE(1970,1,1)</f>
        <v>42262.818750000006</v>
      </c>
      <c r="T1243" s="10">
        <f>((($J1243/60)/60)/24)+DATE(1970,1,1)</f>
        <v>42229.820173611108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 s="6">
        <v>1000</v>
      </c>
      <c r="E1244" s="6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5">
        <f>$E1244/$D1244</f>
        <v>1.0880000000000001</v>
      </c>
      <c r="P1244" s="6">
        <f>ROUND(E1244/L1244,2)</f>
        <v>26.54</v>
      </c>
      <c r="Q1244" t="str">
        <f>LEFT($N1244,FIND("/",$N1244)-1)</f>
        <v>theater</v>
      </c>
      <c r="R1244" t="str">
        <f>RIGHT($N1244,LEN($N1244)-FIND("/",$N1244))</f>
        <v>plays</v>
      </c>
      <c r="S1244" s="10">
        <f>((($I1244/60)/60)/24)+DATE(1970,1,1)</f>
        <v>42165.810694444444</v>
      </c>
      <c r="T1244" s="10">
        <f>((($J1244/60)/60)/24)+DATE(1970,1,1)</f>
        <v>42135.810694444444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6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8302</v>
      </c>
      <c r="O1245" s="5">
        <f>$E1245/$D1245</f>
        <v>1.0878684000000001</v>
      </c>
      <c r="P1245" s="6">
        <f>ROUND(E1245/L1245,2)</f>
        <v>88.59</v>
      </c>
      <c r="Q1245" t="str">
        <f>LEFT($N1245,FIND("/",$N1245)-1)</f>
        <v>theater</v>
      </c>
      <c r="R1245" t="str">
        <f>RIGHT($N1245,LEN($N1245)-FIND("/",$N1245))</f>
        <v>spaces</v>
      </c>
      <c r="S1245" s="10">
        <f>((($I1245/60)/60)/24)+DATE(1970,1,1)</f>
        <v>41398.560289351852</v>
      </c>
      <c r="T1245" s="10">
        <f>((($J1245/60)/60)/24)+DATE(1970,1,1)</f>
        <v>41368.560289351852</v>
      </c>
    </row>
    <row r="1246" spans="1:20" ht="48" x14ac:dyDescent="0.2">
      <c r="A1246">
        <v>1742</v>
      </c>
      <c r="B1246" s="3" t="s">
        <v>1743</v>
      </c>
      <c r="C1246" s="3" t="s">
        <v>5852</v>
      </c>
      <c r="D1246" s="6">
        <v>2000</v>
      </c>
      <c r="E1246" s="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8284</v>
      </c>
      <c r="O1246" s="5">
        <f>$E1246/$D1246</f>
        <v>1.0874999999999999</v>
      </c>
      <c r="P1246" s="6">
        <f>ROUND(E1246/L1246,2)</f>
        <v>63.97</v>
      </c>
      <c r="Q1246" t="str">
        <f>LEFT($N1246,FIND("/",$N1246)-1)</f>
        <v>photography</v>
      </c>
      <c r="R1246" t="str">
        <f>RIGHT($N1246,LEN($N1246)-FIND("/",$N1246))</f>
        <v>photobooks</v>
      </c>
      <c r="S1246" s="10">
        <f>((($I1246/60)/60)/24)+DATE(1970,1,1)</f>
        <v>42742.875</v>
      </c>
      <c r="T1246" s="10">
        <f>((($J1246/60)/60)/24)+DATE(1970,1,1)</f>
        <v>42710.876967592587</v>
      </c>
    </row>
    <row r="1247" spans="1:20" ht="32" x14ac:dyDescent="0.2">
      <c r="A1247">
        <v>819</v>
      </c>
      <c r="B1247" s="3" t="s">
        <v>820</v>
      </c>
      <c r="C1247" s="3" t="s">
        <v>4929</v>
      </c>
      <c r="D1247" s="6">
        <v>400</v>
      </c>
      <c r="E1247" s="6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8275</v>
      </c>
      <c r="O1247" s="5">
        <f>$E1247/$D1247</f>
        <v>1.0874999999999999</v>
      </c>
      <c r="P1247" s="6">
        <f>ROUND(E1247/L1247,2)</f>
        <v>31.07</v>
      </c>
      <c r="Q1247" t="str">
        <f>LEFT($N1247,FIND("/",$N1247)-1)</f>
        <v>music</v>
      </c>
      <c r="R1247" t="str">
        <f>RIGHT($N1247,LEN($N1247)-FIND("/",$N1247))</f>
        <v>rock</v>
      </c>
      <c r="S1247" s="10">
        <f>((($I1247/60)/60)/24)+DATE(1970,1,1)</f>
        <v>41629.197222222225</v>
      </c>
      <c r="T1247" s="10">
        <f>((($J1247/60)/60)/24)+DATE(1970,1,1)</f>
        <v>41619.998310185183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 s="6">
        <v>5555.55</v>
      </c>
      <c r="E1248" s="6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8275</v>
      </c>
      <c r="O1248" s="5">
        <f>$E1248/$D1248</f>
        <v>1.0874800874800874</v>
      </c>
      <c r="P1248" s="6">
        <f>ROUND(E1248/L1248,2)</f>
        <v>40.549999999999997</v>
      </c>
      <c r="Q1248" t="str">
        <f>LEFT($N1248,FIND("/",$N1248)-1)</f>
        <v>music</v>
      </c>
      <c r="R1248" t="str">
        <f>RIGHT($N1248,LEN($N1248)-FIND("/",$N1248))</f>
        <v>rock</v>
      </c>
      <c r="S1248" s="10">
        <f>((($I1248/60)/60)/24)+DATE(1970,1,1)</f>
        <v>40893.242141203707</v>
      </c>
      <c r="T1248" s="10">
        <f>((($J1248/60)/60)/24)+DATE(1970,1,1)</f>
        <v>40833.200474537036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 s="6">
        <v>20000</v>
      </c>
      <c r="E1249" s="6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8302</v>
      </c>
      <c r="O1249" s="5">
        <f>$E1249/$D1249</f>
        <v>1.0871389999999999</v>
      </c>
      <c r="P1249" s="6">
        <f>ROUND(E1249/L1249,2)</f>
        <v>92.13</v>
      </c>
      <c r="Q1249" t="str">
        <f>LEFT($N1249,FIND("/",$N1249)-1)</f>
        <v>theater</v>
      </c>
      <c r="R1249" t="str">
        <f>RIGHT($N1249,LEN($N1249)-FIND("/",$N1249))</f>
        <v>spaces</v>
      </c>
      <c r="S1249" s="10">
        <f>((($I1249/60)/60)/24)+DATE(1970,1,1)</f>
        <v>41637.332638888889</v>
      </c>
      <c r="T1249" s="10">
        <f>((($J1249/60)/60)/24)+DATE(1970,1,1)</f>
        <v>41610.794421296298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 s="6">
        <v>1551</v>
      </c>
      <c r="E1250" s="6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8270</v>
      </c>
      <c r="O1250" s="5">
        <f>$E1250/$D1250</f>
        <v>1.0870406189555126</v>
      </c>
      <c r="P1250" s="6">
        <f>ROUND(E1250/L1250,2)</f>
        <v>34.409999999999997</v>
      </c>
      <c r="Q1250" t="str">
        <f>LEFT($N1250,FIND("/",$N1250)-1)</f>
        <v>theater</v>
      </c>
      <c r="R1250" t="str">
        <f>RIGHT($N1250,LEN($N1250)-FIND("/",$N1250))</f>
        <v>plays</v>
      </c>
      <c r="S1250" s="10">
        <f>((($I1250/60)/60)/24)+DATE(1970,1,1)</f>
        <v>42523.916666666672</v>
      </c>
      <c r="T1250" s="10">
        <f>((($J1250/60)/60)/24)+DATE(1970,1,1)</f>
        <v>42511.741944444439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 s="6">
        <v>3500</v>
      </c>
      <c r="E1251" s="6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5">
        <f>$E1251/$D1251</f>
        <v>1.0867285714285715</v>
      </c>
      <c r="P1251" s="6">
        <f>ROUND(E1251/L1251,2)</f>
        <v>29.26</v>
      </c>
      <c r="Q1251" t="str">
        <f>LEFT($N1251,FIND("/",$N1251)-1)</f>
        <v>theater</v>
      </c>
      <c r="R1251" t="str">
        <f>RIGHT($N1251,LEN($N1251)-FIND("/",$N1251))</f>
        <v>plays</v>
      </c>
      <c r="S1251" s="10">
        <f>((($I1251/60)/60)/24)+DATE(1970,1,1)</f>
        <v>42522.717233796298</v>
      </c>
      <c r="T1251" s="10">
        <f>((($J1251/60)/60)/24)+DATE(1970,1,1)</f>
        <v>42492.717233796298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 s="6">
        <v>5000</v>
      </c>
      <c r="E1252" s="6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8278</v>
      </c>
      <c r="O1252" s="5">
        <f>$E1252/$D1252</f>
        <v>1.0866</v>
      </c>
      <c r="P1252" s="6">
        <f>ROUND(E1252/L1252,2)</f>
        <v>61.04</v>
      </c>
      <c r="Q1252" t="str">
        <f>LEFT($N1252,FIND("/",$N1252)-1)</f>
        <v>music</v>
      </c>
      <c r="R1252" t="str">
        <f>RIGHT($N1252,LEN($N1252)-FIND("/",$N1252))</f>
        <v>indie rock</v>
      </c>
      <c r="S1252" s="10">
        <f>((($I1252/60)/60)/24)+DATE(1970,1,1)</f>
        <v>41731.775462962964</v>
      </c>
      <c r="T1252" s="10">
        <f>((($J1252/60)/60)/24)+DATE(1970,1,1)</f>
        <v>41696.817129629628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 s="6">
        <v>17000</v>
      </c>
      <c r="E1253" s="6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8284</v>
      </c>
      <c r="O1253" s="5">
        <f>$E1253/$D1253</f>
        <v>1.0865882352941176</v>
      </c>
      <c r="P1253" s="6">
        <f>ROUND(E1253/L1253,2)</f>
        <v>159.24</v>
      </c>
      <c r="Q1253" t="str">
        <f>LEFT($N1253,FIND("/",$N1253)-1)</f>
        <v>photography</v>
      </c>
      <c r="R1253" t="str">
        <f>RIGHT($N1253,LEN($N1253)-FIND("/",$N1253))</f>
        <v>photobooks</v>
      </c>
      <c r="S1253" s="10">
        <f>((($I1253/60)/60)/24)+DATE(1970,1,1)</f>
        <v>42649.583333333328</v>
      </c>
      <c r="T1253" s="10">
        <f>((($J1253/60)/60)/24)+DATE(1970,1,1)</f>
        <v>42619.466342592597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 s="6">
        <v>18800</v>
      </c>
      <c r="E1254" s="6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8275</v>
      </c>
      <c r="O1254" s="5">
        <f>$E1254/$D1254</f>
        <v>1.0864893617021276</v>
      </c>
      <c r="P1254" s="6">
        <f>ROUND(E1254/L1254,2)</f>
        <v>99.16</v>
      </c>
      <c r="Q1254" t="str">
        <f>LEFT($N1254,FIND("/",$N1254)-1)</f>
        <v>music</v>
      </c>
      <c r="R1254" t="str">
        <f>RIGHT($N1254,LEN($N1254)-FIND("/",$N1254))</f>
        <v>rock</v>
      </c>
      <c r="S1254" s="10">
        <f>((($I1254/60)/60)/24)+DATE(1970,1,1)</f>
        <v>42476</v>
      </c>
      <c r="T1254" s="10">
        <f>((($J1254/60)/60)/24)+DATE(1970,1,1)</f>
        <v>42445.823055555549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 s="6">
        <v>58425</v>
      </c>
      <c r="E1255" s="6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8268</v>
      </c>
      <c r="O1255" s="5">
        <f>$E1255/$D1255</f>
        <v>1.0861819426615318</v>
      </c>
      <c r="P1255" s="6">
        <f>ROUND(E1255/L1255,2)</f>
        <v>103.52</v>
      </c>
      <c r="Q1255" t="str">
        <f>LEFT($N1255,FIND("/",$N1255)-1)</f>
        <v>film &amp; video</v>
      </c>
      <c r="R1255" t="str">
        <f>RIGHT($N1255,LEN($N1255)-FIND("/",$N1255))</f>
        <v>documentary</v>
      </c>
      <c r="S1255" s="10">
        <f>((($I1255/60)/60)/24)+DATE(1970,1,1)</f>
        <v>42327.833553240736</v>
      </c>
      <c r="T1255" s="10">
        <f>((($J1255/60)/60)/24)+DATE(1970,1,1)</f>
        <v>42297.791886574079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 s="6">
        <v>15000</v>
      </c>
      <c r="E1256" s="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8270</v>
      </c>
      <c r="O1256" s="5">
        <f>$E1256/$D1256</f>
        <v>1.0860666666666667</v>
      </c>
      <c r="P1256" s="6">
        <f>ROUND(E1256/L1256,2)</f>
        <v>139.24</v>
      </c>
      <c r="Q1256" t="str">
        <f>LEFT($N1256,FIND("/",$N1256)-1)</f>
        <v>theater</v>
      </c>
      <c r="R1256" t="str">
        <f>RIGHT($N1256,LEN($N1256)-FIND("/",$N1256))</f>
        <v>plays</v>
      </c>
      <c r="S1256" s="10">
        <f>((($I1256/60)/60)/24)+DATE(1970,1,1)</f>
        <v>42810.784039351856</v>
      </c>
      <c r="T1256" s="10">
        <f>((($J1256/60)/60)/24)+DATE(1970,1,1)</f>
        <v>42780.825706018513</v>
      </c>
    </row>
    <row r="1257" spans="1:20" ht="48" x14ac:dyDescent="0.2">
      <c r="A1257">
        <v>3277</v>
      </c>
      <c r="B1257" s="3" t="s">
        <v>3277</v>
      </c>
      <c r="C1257" s="3" t="s">
        <v>7387</v>
      </c>
      <c r="D1257" s="6">
        <v>5000</v>
      </c>
      <c r="E1257" s="6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8270</v>
      </c>
      <c r="O1257" s="5">
        <f>$E1257/$D1257</f>
        <v>1.0860000000000001</v>
      </c>
      <c r="P1257" s="6">
        <f>ROUND(E1257/L1257,2)</f>
        <v>54.3</v>
      </c>
      <c r="Q1257" t="str">
        <f>LEFT($N1257,FIND("/",$N1257)-1)</f>
        <v>theater</v>
      </c>
      <c r="R1257" t="str">
        <f>RIGHT($N1257,LEN($N1257)-FIND("/",$N1257))</f>
        <v>plays</v>
      </c>
      <c r="S1257" s="10">
        <f>((($I1257/60)/60)/24)+DATE(1970,1,1)</f>
        <v>41961.724606481483</v>
      </c>
      <c r="T1257" s="10">
        <f>((($J1257/60)/60)/24)+DATE(1970,1,1)</f>
        <v>41931.682939814818</v>
      </c>
    </row>
    <row r="1258" spans="1:20" ht="48" x14ac:dyDescent="0.2">
      <c r="A1258">
        <v>2444</v>
      </c>
      <c r="B1258" s="3" t="s">
        <v>2445</v>
      </c>
      <c r="C1258" s="3" t="s">
        <v>6554</v>
      </c>
      <c r="D1258" s="6">
        <v>3000</v>
      </c>
      <c r="E1258" s="6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8297</v>
      </c>
      <c r="O1258" s="5">
        <f>$E1258/$D1258</f>
        <v>1.0860000000000001</v>
      </c>
      <c r="P1258" s="6">
        <f>ROUND(E1258/L1258,2)</f>
        <v>53.41</v>
      </c>
      <c r="Q1258" t="str">
        <f>LEFT($N1258,FIND("/",$N1258)-1)</f>
        <v>food</v>
      </c>
      <c r="R1258" t="str">
        <f>RIGHT($N1258,LEN($N1258)-FIND("/",$N1258))</f>
        <v>small batch</v>
      </c>
      <c r="S1258" s="10">
        <f>((($I1258/60)/60)/24)+DATE(1970,1,1)</f>
        <v>42515.754525462966</v>
      </c>
      <c r="T1258" s="10">
        <f>((($J1258/60)/60)/24)+DATE(1970,1,1)</f>
        <v>42485.754525462966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 s="6">
        <v>3500</v>
      </c>
      <c r="E1259" s="6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8270</v>
      </c>
      <c r="O1259" s="5">
        <f>$E1259/$D1259</f>
        <v>1.0857142857142856</v>
      </c>
      <c r="P1259" s="6">
        <f>ROUND(E1259/L1259,2)</f>
        <v>44.19</v>
      </c>
      <c r="Q1259" t="str">
        <f>LEFT($N1259,FIND("/",$N1259)-1)</f>
        <v>theater</v>
      </c>
      <c r="R1259" t="str">
        <f>RIGHT($N1259,LEN($N1259)-FIND("/",$N1259))</f>
        <v>plays</v>
      </c>
      <c r="S1259" s="10">
        <f>((($I1259/60)/60)/24)+DATE(1970,1,1)</f>
        <v>42117.290972222225</v>
      </c>
      <c r="T1259" s="10">
        <f>((($J1259/60)/60)/24)+DATE(1970,1,1)</f>
        <v>42086.614942129629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 s="6">
        <v>2000</v>
      </c>
      <c r="E1260" s="6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5">
        <f>$E1260/$D1260</f>
        <v>1.0854949999999999</v>
      </c>
      <c r="P1260" s="6">
        <f>ROUND(E1260/L1260,2)</f>
        <v>30.15</v>
      </c>
      <c r="Q1260" t="str">
        <f>LEFT($N1260,FIND("/",$N1260)-1)</f>
        <v>theater</v>
      </c>
      <c r="R1260" t="str">
        <f>RIGHT($N1260,LEN($N1260)-FIND("/",$N1260))</f>
        <v>plays</v>
      </c>
      <c r="S1260" s="10">
        <f>((($I1260/60)/60)/24)+DATE(1970,1,1)</f>
        <v>41850.945613425924</v>
      </c>
      <c r="T1260" s="10">
        <f>((($J1260/60)/60)/24)+DATE(1970,1,1)</f>
        <v>41820.945613425924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 s="6">
        <v>4000</v>
      </c>
      <c r="E1261" s="6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8287</v>
      </c>
      <c r="O1261" s="5">
        <f>$E1261/$D1261</f>
        <v>1.085175</v>
      </c>
      <c r="P1261" s="6">
        <f>ROUND(E1261/L1261,2)</f>
        <v>28.94</v>
      </c>
      <c r="Q1261" t="str">
        <f>LEFT($N1261,FIND("/",$N1261)-1)</f>
        <v>publishing</v>
      </c>
      <c r="R1261" t="str">
        <f>RIGHT($N1261,LEN($N1261)-FIND("/",$N1261))</f>
        <v>radio &amp; podcasts</v>
      </c>
      <c r="S1261" s="10">
        <f>((($I1261/60)/60)/24)+DATE(1970,1,1)</f>
        <v>41374.662858796299</v>
      </c>
      <c r="T1261" s="10">
        <f>((($J1261/60)/60)/24)+DATE(1970,1,1)</f>
        <v>41344.662858796299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 s="6">
        <v>3500</v>
      </c>
      <c r="E1262" s="6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8304</v>
      </c>
      <c r="O1262" s="5">
        <f>$E1262/$D1262</f>
        <v>1.0851428571428572</v>
      </c>
      <c r="P1262" s="6">
        <f>ROUND(E1262/L1262,2)</f>
        <v>75.959999999999994</v>
      </c>
      <c r="Q1262" t="str">
        <f>LEFT($N1262,FIND("/",$N1262)-1)</f>
        <v>theater</v>
      </c>
      <c r="R1262" t="str">
        <f>RIGHT($N1262,LEN($N1262)-FIND("/",$N1262))</f>
        <v>musical</v>
      </c>
      <c r="S1262" s="10">
        <f>((($I1262/60)/60)/24)+DATE(1970,1,1)</f>
        <v>41974.850868055553</v>
      </c>
      <c r="T1262" s="10">
        <f>((($J1262/60)/60)/24)+DATE(1970,1,1)</f>
        <v>41954.850868055553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 s="6">
        <v>7000</v>
      </c>
      <c r="E1263" s="6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8302</v>
      </c>
      <c r="O1263" s="5">
        <f>$E1263/$D1263</f>
        <v>1.0850614285714286</v>
      </c>
      <c r="P1263" s="6">
        <f>ROUND(E1263/L1263,2)</f>
        <v>73.03</v>
      </c>
      <c r="Q1263" t="str">
        <f>LEFT($N1263,FIND("/",$N1263)-1)</f>
        <v>theater</v>
      </c>
      <c r="R1263" t="str">
        <f>RIGHT($N1263,LEN($N1263)-FIND("/",$N1263))</f>
        <v>spaces</v>
      </c>
      <c r="S1263" s="10">
        <f>((($I1263/60)/60)/24)+DATE(1970,1,1)</f>
        <v>41269.83625</v>
      </c>
      <c r="T1263" s="10">
        <f>((($J1263/60)/60)/24)+DATE(1970,1,1)</f>
        <v>41239.83625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 s="6">
        <v>3000</v>
      </c>
      <c r="E1264" s="6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8270</v>
      </c>
      <c r="O1264" s="5">
        <f>$E1264/$D1264</f>
        <v>1.085</v>
      </c>
      <c r="P1264" s="6">
        <f>ROUND(E1264/L1264,2)</f>
        <v>81.38</v>
      </c>
      <c r="Q1264" t="str">
        <f>LEFT($N1264,FIND("/",$N1264)-1)</f>
        <v>theater</v>
      </c>
      <c r="R1264" t="str">
        <f>RIGHT($N1264,LEN($N1264)-FIND("/",$N1264))</f>
        <v>plays</v>
      </c>
      <c r="S1264" s="10">
        <f>((($I1264/60)/60)/24)+DATE(1970,1,1)</f>
        <v>42527.291666666672</v>
      </c>
      <c r="T1264" s="10">
        <f>((($J1264/60)/60)/24)+DATE(1970,1,1)</f>
        <v>42500.041550925926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 s="6">
        <v>3000</v>
      </c>
      <c r="E1265" s="6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8270</v>
      </c>
      <c r="O1265" s="5">
        <f>$E1265/$D1265</f>
        <v>1.085</v>
      </c>
      <c r="P1265" s="6">
        <f>ROUND(E1265/L1265,2)</f>
        <v>135.63</v>
      </c>
      <c r="Q1265" t="str">
        <f>LEFT($N1265,FIND("/",$N1265)-1)</f>
        <v>theater</v>
      </c>
      <c r="R1265" t="str">
        <f>RIGHT($N1265,LEN($N1265)-FIND("/",$N1265))</f>
        <v>plays</v>
      </c>
      <c r="S1265" s="10">
        <f>((($I1265/60)/60)/24)+DATE(1970,1,1)</f>
        <v>42478.384317129632</v>
      </c>
      <c r="T1265" s="10">
        <f>((($J1265/60)/60)/24)+DATE(1970,1,1)</f>
        <v>42418.425983796296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 s="6">
        <v>5400</v>
      </c>
      <c r="E1266" s="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8279</v>
      </c>
      <c r="O1266" s="5">
        <f>$E1266/$D1266</f>
        <v>1.0849703703703704</v>
      </c>
      <c r="P1266" s="6">
        <f>ROUND(E1266/L1266,2)</f>
        <v>61.03</v>
      </c>
      <c r="Q1266" t="str">
        <f>LEFT($N1266,FIND("/",$N1266)-1)</f>
        <v>music</v>
      </c>
      <c r="R1266" t="str">
        <f>RIGHT($N1266,LEN($N1266)-FIND("/",$N1266))</f>
        <v>electronic music</v>
      </c>
      <c r="S1266" s="10">
        <f>((($I1266/60)/60)/24)+DATE(1970,1,1)</f>
        <v>42544.666956018518</v>
      </c>
      <c r="T1266" s="10">
        <f>((($J1266/60)/60)/24)+DATE(1970,1,1)</f>
        <v>42514.666956018518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 s="6">
        <v>18000</v>
      </c>
      <c r="E1267" s="6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8296</v>
      </c>
      <c r="O1267" s="5">
        <f>$E1267/$D1267</f>
        <v>1.0846283333333333</v>
      </c>
      <c r="P1267" s="6">
        <f>ROUND(E1267/L1267,2)</f>
        <v>60.82</v>
      </c>
      <c r="Q1267" t="str">
        <f>LEFT($N1267,FIND("/",$N1267)-1)</f>
        <v>games</v>
      </c>
      <c r="R1267" t="str">
        <f>RIGHT($N1267,LEN($N1267)-FIND("/",$N1267))</f>
        <v>tabletop games</v>
      </c>
      <c r="S1267" s="10">
        <f>((($I1267/60)/60)/24)+DATE(1970,1,1)</f>
        <v>42412.207638888889</v>
      </c>
      <c r="T1267" s="10">
        <f>((($J1267/60)/60)/24)+DATE(1970,1,1)</f>
        <v>42381.79886574074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 s="6">
        <v>3200</v>
      </c>
      <c r="E1268" s="6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5">
        <f>$E1268/$D1268</f>
        <v>1.0843750000000001</v>
      </c>
      <c r="P1268" s="6">
        <f>ROUND(E1268/L1268,2)</f>
        <v>46.89</v>
      </c>
      <c r="Q1268" t="str">
        <f>LEFT($N1268,FIND("/",$N1268)-1)</f>
        <v>theater</v>
      </c>
      <c r="R1268" t="str">
        <f>RIGHT($N1268,LEN($N1268)-FIND("/",$N1268))</f>
        <v>plays</v>
      </c>
      <c r="S1268" s="10">
        <f>((($I1268/60)/60)/24)+DATE(1970,1,1)</f>
        <v>42151.114583333328</v>
      </c>
      <c r="T1268" s="10">
        <f>((($J1268/60)/60)/24)+DATE(1970,1,1)</f>
        <v>42115.889652777783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 s="6">
        <v>44250</v>
      </c>
      <c r="E1269" s="6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8287</v>
      </c>
      <c r="O1269" s="5">
        <f>$E1269/$D1269</f>
        <v>1.0842485875706214</v>
      </c>
      <c r="P1269" s="6">
        <f>ROUND(E1269/L1269,2)</f>
        <v>149.46</v>
      </c>
      <c r="Q1269" t="str">
        <f>LEFT($N1269,FIND("/",$N1269)-1)</f>
        <v>publishing</v>
      </c>
      <c r="R1269" t="str">
        <f>RIGHT($N1269,LEN($N1269)-FIND("/",$N1269))</f>
        <v>radio &amp; podcasts</v>
      </c>
      <c r="S1269" s="10">
        <f>((($I1269/60)/60)/24)+DATE(1970,1,1)</f>
        <v>41320.598483796297</v>
      </c>
      <c r="T1269" s="10">
        <f>((($J1269/60)/60)/24)+DATE(1970,1,1)</f>
        <v>41290.598483796297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 s="6">
        <v>2200</v>
      </c>
      <c r="E1270" s="6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8265</v>
      </c>
      <c r="O1270" s="5">
        <f>$E1270/$D1270</f>
        <v>1.084090909090909</v>
      </c>
      <c r="P1270" s="6">
        <f>ROUND(E1270/L1270,2)</f>
        <v>58.17</v>
      </c>
      <c r="Q1270" t="str">
        <f>LEFT($N1270,FIND("/",$N1270)-1)</f>
        <v>film &amp; video</v>
      </c>
      <c r="R1270" t="str">
        <f>RIGHT($N1270,LEN($N1270)-FIND("/",$N1270))</f>
        <v>shorts</v>
      </c>
      <c r="S1270" s="10">
        <f>((($I1270/60)/60)/24)+DATE(1970,1,1)</f>
        <v>41228</v>
      </c>
      <c r="T1270" s="10">
        <f>((($J1270/60)/60)/24)+DATE(1970,1,1)</f>
        <v>41208.010196759256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 s="6">
        <v>2500</v>
      </c>
      <c r="E1271" s="6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8278</v>
      </c>
      <c r="O1271" s="5">
        <f>$E1271/$D1271</f>
        <v>1.0840000000000001</v>
      </c>
      <c r="P1271" s="6">
        <f>ROUND(E1271/L1271,2)</f>
        <v>54.2</v>
      </c>
      <c r="Q1271" t="str">
        <f>LEFT($N1271,FIND("/",$N1271)-1)</f>
        <v>music</v>
      </c>
      <c r="R1271" t="str">
        <f>RIGHT($N1271,LEN($N1271)-FIND("/",$N1271))</f>
        <v>indie rock</v>
      </c>
      <c r="S1271" s="10">
        <f>((($I1271/60)/60)/24)+DATE(1970,1,1)</f>
        <v>41811.207638888889</v>
      </c>
      <c r="T1271" s="10">
        <f>((($J1271/60)/60)/24)+DATE(1970,1,1)</f>
        <v>41773.932534722226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6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8268</v>
      </c>
      <c r="O1272" s="5">
        <f>$E1272/$D1272</f>
        <v>1.08395</v>
      </c>
      <c r="P1272" s="6">
        <f>ROUND(E1272/L1272,2)</f>
        <v>65.3</v>
      </c>
      <c r="Q1272" t="str">
        <f>LEFT($N1272,FIND("/",$N1272)-1)</f>
        <v>film &amp; video</v>
      </c>
      <c r="R1272" t="str">
        <f>RIGHT($N1272,LEN($N1272)-FIND("/",$N1272))</f>
        <v>documentary</v>
      </c>
      <c r="S1272" s="10">
        <f>((($I1272/60)/60)/24)+DATE(1970,1,1)</f>
        <v>41223.073680555557</v>
      </c>
      <c r="T1272" s="10">
        <f>((($J1272/60)/60)/24)+DATE(1970,1,1)</f>
        <v>41193.032013888893</v>
      </c>
    </row>
    <row r="1273" spans="1:20" ht="48" x14ac:dyDescent="0.2">
      <c r="A1273">
        <v>2084</v>
      </c>
      <c r="B1273" s="3" t="s">
        <v>2085</v>
      </c>
      <c r="C1273" s="3" t="s">
        <v>6194</v>
      </c>
      <c r="D1273" s="6">
        <v>3000</v>
      </c>
      <c r="E1273" s="6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8278</v>
      </c>
      <c r="O1273" s="5">
        <f>$E1273/$D1273</f>
        <v>1.0833333333333333</v>
      </c>
      <c r="P1273" s="6">
        <f>ROUND(E1273/L1273,2)</f>
        <v>70.650000000000006</v>
      </c>
      <c r="Q1273" t="str">
        <f>LEFT($N1273,FIND("/",$N1273)-1)</f>
        <v>music</v>
      </c>
      <c r="R1273" t="str">
        <f>RIGHT($N1273,LEN($N1273)-FIND("/",$N1273))</f>
        <v>indie rock</v>
      </c>
      <c r="S1273" s="10">
        <f>((($I1273/60)/60)/24)+DATE(1970,1,1)</f>
        <v>41763.290972222225</v>
      </c>
      <c r="T1273" s="10">
        <f>((($J1273/60)/60)/24)+DATE(1970,1,1)</f>
        <v>41731.833124999997</v>
      </c>
    </row>
    <row r="1274" spans="1:20" ht="48" x14ac:dyDescent="0.2">
      <c r="A1274">
        <v>1286</v>
      </c>
      <c r="B1274" s="3" t="s">
        <v>1287</v>
      </c>
      <c r="C1274" s="3" t="s">
        <v>5396</v>
      </c>
      <c r="D1274" s="6">
        <v>1500</v>
      </c>
      <c r="E1274" s="6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8270</v>
      </c>
      <c r="O1274" s="5">
        <f>$E1274/$D1274</f>
        <v>1.0833333333333333</v>
      </c>
      <c r="P1274" s="6">
        <f>ROUND(E1274/L1274,2)</f>
        <v>81.25</v>
      </c>
      <c r="Q1274" t="str">
        <f>LEFT($N1274,FIND("/",$N1274)-1)</f>
        <v>theater</v>
      </c>
      <c r="R1274" t="str">
        <f>RIGHT($N1274,LEN($N1274)-FIND("/",$N1274))</f>
        <v>plays</v>
      </c>
      <c r="S1274" s="10">
        <f>((($I1274/60)/60)/24)+DATE(1970,1,1)</f>
        <v>42052.583333333328</v>
      </c>
      <c r="T1274" s="10">
        <f>((($J1274/60)/60)/24)+DATE(1970,1,1)</f>
        <v>42039.384571759263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 s="6">
        <v>2700</v>
      </c>
      <c r="E1275" s="6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8270</v>
      </c>
      <c r="O1275" s="5">
        <f>$E1275/$D1275</f>
        <v>1.0825925925925926</v>
      </c>
      <c r="P1275" s="6">
        <f>ROUND(E1275/L1275,2)</f>
        <v>83.51</v>
      </c>
      <c r="Q1275" t="str">
        <f>LEFT($N1275,FIND("/",$N1275)-1)</f>
        <v>theater</v>
      </c>
      <c r="R1275" t="str">
        <f>RIGHT($N1275,LEN($N1275)-FIND("/",$N1275))</f>
        <v>plays</v>
      </c>
      <c r="S1275" s="10">
        <f>((($I1275/60)/60)/24)+DATE(1970,1,1)</f>
        <v>42288.083333333328</v>
      </c>
      <c r="T1275" s="10">
        <f>((($J1275/60)/60)/24)+DATE(1970,1,1)</f>
        <v>42268.127696759257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 s="6">
        <v>1000</v>
      </c>
      <c r="E1276" s="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5">
        <f>$E1276/$D1276</f>
        <v>1.0825</v>
      </c>
      <c r="P1276" s="6">
        <f>ROUND(E1276/L1276,2)</f>
        <v>30.93</v>
      </c>
      <c r="Q1276" t="str">
        <f>LEFT($N1276,FIND("/",$N1276)-1)</f>
        <v>theater</v>
      </c>
      <c r="R1276" t="str">
        <f>RIGHT($N1276,LEN($N1276)-FIND("/",$N1276))</f>
        <v>plays</v>
      </c>
      <c r="S1276" s="10">
        <f>((($I1276/60)/60)/24)+DATE(1970,1,1)</f>
        <v>41815.707708333335</v>
      </c>
      <c r="T1276" s="10">
        <f>((($J1276/60)/60)/24)+DATE(1970,1,1)</f>
        <v>41785.707708333335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 s="6">
        <v>2500</v>
      </c>
      <c r="E1277" s="6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8275</v>
      </c>
      <c r="O1277" s="5">
        <f>$E1277/$D1277</f>
        <v>1.082492</v>
      </c>
      <c r="P1277" s="6">
        <f>ROUND(E1277/L1277,2)</f>
        <v>48.33</v>
      </c>
      <c r="Q1277" t="str">
        <f>LEFT($N1277,FIND("/",$N1277)-1)</f>
        <v>music</v>
      </c>
      <c r="R1277" t="str">
        <f>RIGHT($N1277,LEN($N1277)-FIND("/",$N1277))</f>
        <v>rock</v>
      </c>
      <c r="S1277" s="10">
        <f>((($I1277/60)/60)/24)+DATE(1970,1,1)</f>
        <v>40668.092974537038</v>
      </c>
      <c r="T1277" s="10">
        <f>((($J1277/60)/60)/24)+DATE(1970,1,1)</f>
        <v>40638.092974537038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 s="6">
        <v>850</v>
      </c>
      <c r="E1278" s="6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8275</v>
      </c>
      <c r="O1278" s="5">
        <f>$E1278/$D1278</f>
        <v>1.0823529411764705</v>
      </c>
      <c r="P1278" s="6">
        <f>ROUND(E1278/L1278,2)</f>
        <v>34.07</v>
      </c>
      <c r="Q1278" t="str">
        <f>LEFT($N1278,FIND("/",$N1278)-1)</f>
        <v>music</v>
      </c>
      <c r="R1278" t="str">
        <f>RIGHT($N1278,LEN($N1278)-FIND("/",$N1278))</f>
        <v>rock</v>
      </c>
      <c r="S1278" s="10">
        <f>((($I1278/60)/60)/24)+DATE(1970,1,1)</f>
        <v>41177.165972222225</v>
      </c>
      <c r="T1278" s="10">
        <f>((($J1278/60)/60)/24)+DATE(1970,1,1)</f>
        <v>41151.708321759259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 s="6">
        <v>15000</v>
      </c>
      <c r="E1279" s="6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8294</v>
      </c>
      <c r="O1279" s="5">
        <f>$E1279/$D1279</f>
        <v>1.0821333333333334</v>
      </c>
      <c r="P1279" s="6">
        <f>ROUND(E1279/L1279,2)</f>
        <v>90.18</v>
      </c>
      <c r="Q1279" t="str">
        <f>LEFT($N1279,FIND("/",$N1279)-1)</f>
        <v>technology</v>
      </c>
      <c r="R1279" t="str">
        <f>RIGHT($N1279,LEN($N1279)-FIND("/",$N1279))</f>
        <v>hardware</v>
      </c>
      <c r="S1279" s="10">
        <f>((($I1279/60)/60)/24)+DATE(1970,1,1)</f>
        <v>42168.684189814812</v>
      </c>
      <c r="T1279" s="10">
        <f>((($J1279/60)/60)/24)+DATE(1970,1,1)</f>
        <v>42138.684189814812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 s="6">
        <v>2500</v>
      </c>
      <c r="E1280" s="6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8270</v>
      </c>
      <c r="O1280" s="5">
        <f>$E1280/$D1280</f>
        <v>1.0820000000000001</v>
      </c>
      <c r="P1280" s="6">
        <f>ROUND(E1280/L1280,2)</f>
        <v>47.46</v>
      </c>
      <c r="Q1280" t="str">
        <f>LEFT($N1280,FIND("/",$N1280)-1)</f>
        <v>theater</v>
      </c>
      <c r="R1280" t="str">
        <f>RIGHT($N1280,LEN($N1280)-FIND("/",$N1280))</f>
        <v>plays</v>
      </c>
      <c r="S1280" s="10">
        <f>((($I1280/60)/60)/24)+DATE(1970,1,1)</f>
        <v>41791.165972222225</v>
      </c>
      <c r="T1280" s="10">
        <f>((($J1280/60)/60)/24)+DATE(1970,1,1)</f>
        <v>41759.13962962963</v>
      </c>
    </row>
    <row r="1281" spans="1:20" ht="32" x14ac:dyDescent="0.2">
      <c r="A1281">
        <v>3773</v>
      </c>
      <c r="B1281" s="3" t="s">
        <v>3770</v>
      </c>
      <c r="C1281" s="3" t="s">
        <v>7883</v>
      </c>
      <c r="D1281" s="6">
        <v>5000</v>
      </c>
      <c r="E1281" s="6">
        <v>5410</v>
      </c>
      <c r="F1281" t="s">
        <v>8219</v>
      </c>
      <c r="G1281" t="s">
        <v>8224</v>
      </c>
      <c r="H1281" t="s">
        <v>8246</v>
      </c>
      <c r="I1281">
        <v>1479175680</v>
      </c>
      <c r="J1281">
        <v>1476317247</v>
      </c>
      <c r="K1281" t="b">
        <v>0</v>
      </c>
      <c r="L1281">
        <v>57</v>
      </c>
      <c r="M1281" t="b">
        <v>1</v>
      </c>
      <c r="N1281" t="s">
        <v>8304</v>
      </c>
      <c r="O1281" s="5">
        <f>$E1281/$D1281</f>
        <v>1.0820000000000001</v>
      </c>
      <c r="P1281" s="6">
        <f>ROUND(E1281/L1281,2)</f>
        <v>94.91</v>
      </c>
      <c r="Q1281" t="str">
        <f>LEFT($N1281,FIND("/",$N1281)-1)</f>
        <v>theater</v>
      </c>
      <c r="R1281" t="str">
        <f>RIGHT($N1281,LEN($N1281)-FIND("/",$N1281))</f>
        <v>musical</v>
      </c>
      <c r="S1281" s="10">
        <f>((($I1281/60)/60)/24)+DATE(1970,1,1)</f>
        <v>42689.088888888888</v>
      </c>
      <c r="T1281" s="10">
        <f>((($J1281/60)/60)/24)+DATE(1970,1,1)</f>
        <v>42656.005173611105</v>
      </c>
    </row>
    <row r="1282" spans="1:20" ht="48" x14ac:dyDescent="0.2">
      <c r="A1282">
        <v>3446</v>
      </c>
      <c r="B1282" s="3" t="s">
        <v>3445</v>
      </c>
      <c r="C1282" s="3" t="s">
        <v>7556</v>
      </c>
      <c r="D1282" s="6">
        <v>1000</v>
      </c>
      <c r="E1282" s="6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8270</v>
      </c>
      <c r="O1282" s="5">
        <f>$E1282/$D1282</f>
        <v>1.0820000000000001</v>
      </c>
      <c r="P1282" s="6">
        <f>ROUND(E1282/L1282,2)</f>
        <v>43.28</v>
      </c>
      <c r="Q1282" t="str">
        <f>LEFT($N1282,FIND("/",$N1282)-1)</f>
        <v>theater</v>
      </c>
      <c r="R1282" t="str">
        <f>RIGHT($N1282,LEN($N1282)-FIND("/",$N1282))</f>
        <v>plays</v>
      </c>
      <c r="S1282" s="10">
        <f>((($I1282/60)/60)/24)+DATE(1970,1,1)</f>
        <v>42040.513888888891</v>
      </c>
      <c r="T1282" s="10">
        <f>((($J1282/60)/60)/24)+DATE(1970,1,1)</f>
        <v>42016.832465277781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 s="6">
        <v>3750</v>
      </c>
      <c r="E1283" s="6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8270</v>
      </c>
      <c r="O1283" s="5">
        <f>$E1283/$D1283</f>
        <v>1.0813333333333333</v>
      </c>
      <c r="P1283" s="6">
        <f>ROUND(E1283/L1283,2)</f>
        <v>46.61</v>
      </c>
      <c r="Q1283" t="str">
        <f>LEFT($N1283,FIND("/",$N1283)-1)</f>
        <v>theater</v>
      </c>
      <c r="R1283" t="str">
        <f>RIGHT($N1283,LEN($N1283)-FIND("/",$N1283))</f>
        <v>plays</v>
      </c>
      <c r="S1283" s="10">
        <f>((($I1283/60)/60)/24)+DATE(1970,1,1)</f>
        <v>41903.083333333336</v>
      </c>
      <c r="T1283" s="10">
        <f>((($J1283/60)/60)/24)+DATE(1970,1,1)</f>
        <v>41884.056747685187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 s="6">
        <v>7500</v>
      </c>
      <c r="E1284" s="6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8296</v>
      </c>
      <c r="O1284" s="5">
        <f>$E1284/$D1284</f>
        <v>1.0811999999999999</v>
      </c>
      <c r="P1284" s="6">
        <f>ROUND(E1284/L1284,2)</f>
        <v>37.200000000000003</v>
      </c>
      <c r="Q1284" t="str">
        <f>LEFT($N1284,FIND("/",$N1284)-1)</f>
        <v>games</v>
      </c>
      <c r="R1284" t="str">
        <f>RIGHT($N1284,LEN($N1284)-FIND("/",$N1284))</f>
        <v>tabletop games</v>
      </c>
      <c r="S1284" s="10">
        <f>((($I1284/60)/60)/24)+DATE(1970,1,1)</f>
        <v>42483</v>
      </c>
      <c r="T1284" s="10">
        <f>((($J1284/60)/60)/24)+DATE(1970,1,1)</f>
        <v>42452.666770833333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 s="6">
        <v>6000</v>
      </c>
      <c r="E1285" s="6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8268</v>
      </c>
      <c r="O1285" s="5">
        <f>$E1285/$D1285</f>
        <v>1.0808333333333333</v>
      </c>
      <c r="P1285" s="6">
        <f>ROUND(E1285/L1285,2)</f>
        <v>72.87</v>
      </c>
      <c r="Q1285" t="str">
        <f>LEFT($N1285,FIND("/",$N1285)-1)</f>
        <v>film &amp; video</v>
      </c>
      <c r="R1285" t="str">
        <f>RIGHT($N1285,LEN($N1285)-FIND("/",$N1285))</f>
        <v>documentary</v>
      </c>
      <c r="S1285" s="10">
        <f>((($I1285/60)/60)/24)+DATE(1970,1,1)</f>
        <v>42123.760046296295</v>
      </c>
      <c r="T1285" s="10">
        <f>((($J1285/60)/60)/24)+DATE(1970,1,1)</f>
        <v>42093.760046296295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 s="6">
        <v>10000</v>
      </c>
      <c r="E1286" s="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8268</v>
      </c>
      <c r="O1286" s="5">
        <f>$E1286/$D1286</f>
        <v>1.0804450000000001</v>
      </c>
      <c r="P1286" s="6">
        <f>ROUND(E1286/L1286,2)</f>
        <v>58.72</v>
      </c>
      <c r="Q1286" t="str">
        <f>LEFT($N1286,FIND("/",$N1286)-1)</f>
        <v>film &amp; video</v>
      </c>
      <c r="R1286" t="str">
        <f>RIGHT($N1286,LEN($N1286)-FIND("/",$N1286))</f>
        <v>documentary</v>
      </c>
      <c r="S1286" s="10">
        <f>((($I1286/60)/60)/24)+DATE(1970,1,1)</f>
        <v>41026.897222222222</v>
      </c>
      <c r="T1286" s="10">
        <f>((($J1286/60)/60)/24)+DATE(1970,1,1)</f>
        <v>40990.909259259257</v>
      </c>
    </row>
    <row r="1287" spans="1:20" ht="48" x14ac:dyDescent="0.2">
      <c r="A1287">
        <v>2449</v>
      </c>
      <c r="B1287" s="3" t="s">
        <v>2450</v>
      </c>
      <c r="C1287" s="3" t="s">
        <v>6559</v>
      </c>
      <c r="D1287" s="6">
        <v>10000</v>
      </c>
      <c r="E1287" s="6">
        <v>10800</v>
      </c>
      <c r="F1287" t="s">
        <v>8219</v>
      </c>
      <c r="G1287" t="s">
        <v>8224</v>
      </c>
      <c r="H1287" t="s">
        <v>8246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8297</v>
      </c>
      <c r="O1287" s="5">
        <f>$E1287/$D1287</f>
        <v>1.08</v>
      </c>
      <c r="P1287" s="6">
        <f>ROUND(E1287/L1287,2)</f>
        <v>90</v>
      </c>
      <c r="Q1287" t="str">
        <f>LEFT($N1287,FIND("/",$N1287)-1)</f>
        <v>food</v>
      </c>
      <c r="R1287" t="str">
        <f>RIGHT($N1287,LEN($N1287)-FIND("/",$N1287))</f>
        <v>small batch</v>
      </c>
      <c r="S1287" s="10">
        <f>((($I1287/60)/60)/24)+DATE(1970,1,1)</f>
        <v>41973.184201388889</v>
      </c>
      <c r="T1287" s="10">
        <f>((($J1287/60)/60)/24)+DATE(1970,1,1)</f>
        <v>41943.142534722225</v>
      </c>
    </row>
    <row r="1288" spans="1:20" ht="48" x14ac:dyDescent="0.2">
      <c r="A1288">
        <v>2934</v>
      </c>
      <c r="B1288" s="3" t="s">
        <v>2934</v>
      </c>
      <c r="C1288" s="3" t="s">
        <v>7044</v>
      </c>
      <c r="D1288" s="6">
        <v>2500</v>
      </c>
      <c r="E1288" s="6">
        <v>2700</v>
      </c>
      <c r="F1288" t="s">
        <v>8219</v>
      </c>
      <c r="G1288" t="s">
        <v>8229</v>
      </c>
      <c r="H1288" t="s">
        <v>8251</v>
      </c>
      <c r="I1288">
        <v>1402845364</v>
      </c>
      <c r="J1288">
        <v>1400253364</v>
      </c>
      <c r="K1288" t="b">
        <v>0</v>
      </c>
      <c r="L1288">
        <v>37</v>
      </c>
      <c r="M1288" t="b">
        <v>1</v>
      </c>
      <c r="N1288" t="s">
        <v>8304</v>
      </c>
      <c r="O1288" s="5">
        <f>$E1288/$D1288</f>
        <v>1.08</v>
      </c>
      <c r="P1288" s="6">
        <f>ROUND(E1288/L1288,2)</f>
        <v>72.97</v>
      </c>
      <c r="Q1288" t="str">
        <f>LEFT($N1288,FIND("/",$N1288)-1)</f>
        <v>theater</v>
      </c>
      <c r="R1288" t="str">
        <f>RIGHT($N1288,LEN($N1288)-FIND("/",$N1288))</f>
        <v>musical</v>
      </c>
      <c r="S1288" s="10">
        <f>((($I1288/60)/60)/24)+DATE(1970,1,1)</f>
        <v>41805.636157407411</v>
      </c>
      <c r="T1288" s="10">
        <f>((($J1288/60)/60)/24)+DATE(1970,1,1)</f>
        <v>41775.636157407411</v>
      </c>
    </row>
    <row r="1289" spans="1:20" ht="48" x14ac:dyDescent="0.2">
      <c r="A1289">
        <v>1753</v>
      </c>
      <c r="B1289" s="3" t="s">
        <v>1754</v>
      </c>
      <c r="C1289" s="3" t="s">
        <v>5863</v>
      </c>
      <c r="D1289" s="6">
        <v>15000</v>
      </c>
      <c r="E1289" s="6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8284</v>
      </c>
      <c r="O1289" s="5">
        <f>$E1289/$D1289</f>
        <v>1.08</v>
      </c>
      <c r="P1289" s="6">
        <f>ROUND(E1289/L1289,2)</f>
        <v>462.86</v>
      </c>
      <c r="Q1289" t="str">
        <f>LEFT($N1289,FIND("/",$N1289)-1)</f>
        <v>photography</v>
      </c>
      <c r="R1289" t="str">
        <f>RIGHT($N1289,LEN($N1289)-FIND("/",$N1289))</f>
        <v>photobooks</v>
      </c>
      <c r="S1289" s="10">
        <f>((($I1289/60)/60)/24)+DATE(1970,1,1)</f>
        <v>42450.707962962959</v>
      </c>
      <c r="T1289" s="10">
        <f>((($J1289/60)/60)/24)+DATE(1970,1,1)</f>
        <v>42420.74962962963</v>
      </c>
    </row>
    <row r="1290" spans="1:20" ht="32" x14ac:dyDescent="0.2">
      <c r="A1290">
        <v>1663</v>
      </c>
      <c r="B1290" s="3" t="s">
        <v>1664</v>
      </c>
      <c r="C1290" s="3" t="s">
        <v>5773</v>
      </c>
      <c r="D1290" s="6">
        <v>1000</v>
      </c>
      <c r="E1290" s="6">
        <v>1080</v>
      </c>
      <c r="F1290" t="s">
        <v>8219</v>
      </c>
      <c r="G1290" t="s">
        <v>8224</v>
      </c>
      <c r="H1290" t="s">
        <v>8246</v>
      </c>
      <c r="I1290">
        <v>1422750707</v>
      </c>
      <c r="J1290">
        <v>1420158707</v>
      </c>
      <c r="K1290" t="b">
        <v>0</v>
      </c>
      <c r="L1290">
        <v>32</v>
      </c>
      <c r="M1290" t="b">
        <v>1</v>
      </c>
      <c r="N1290" t="s">
        <v>8291</v>
      </c>
      <c r="O1290" s="5">
        <f>$E1290/$D1290</f>
        <v>1.08</v>
      </c>
      <c r="P1290" s="6">
        <f>ROUND(E1290/L1290,2)</f>
        <v>33.75</v>
      </c>
      <c r="Q1290" t="str">
        <f>LEFT($N1290,FIND("/",$N1290)-1)</f>
        <v>music</v>
      </c>
      <c r="R1290" t="str">
        <f>RIGHT($N1290,LEN($N1290)-FIND("/",$N1290))</f>
        <v>pop</v>
      </c>
      <c r="S1290" s="10">
        <f>((($I1290/60)/60)/24)+DATE(1970,1,1)</f>
        <v>42036.02207175926</v>
      </c>
      <c r="T1290" s="10">
        <f>((($J1290/60)/60)/24)+DATE(1970,1,1)</f>
        <v>42006.02207175926</v>
      </c>
    </row>
    <row r="1291" spans="1:20" ht="48" x14ac:dyDescent="0.2">
      <c r="A1291">
        <v>3697</v>
      </c>
      <c r="B1291" s="3" t="s">
        <v>3694</v>
      </c>
      <c r="C1291" s="3" t="s">
        <v>7807</v>
      </c>
      <c r="D1291" s="6">
        <v>2000</v>
      </c>
      <c r="E1291" s="6">
        <v>2160</v>
      </c>
      <c r="F1291" t="s">
        <v>8219</v>
      </c>
      <c r="G1291" t="s">
        <v>8225</v>
      </c>
      <c r="H1291" t="s">
        <v>8247</v>
      </c>
      <c r="I1291">
        <v>1462878648</v>
      </c>
      <c r="J1291">
        <v>1461064248</v>
      </c>
      <c r="K1291" t="b">
        <v>0</v>
      </c>
      <c r="L1291">
        <v>30</v>
      </c>
      <c r="M1291" t="b">
        <v>1</v>
      </c>
      <c r="N1291" t="s">
        <v>8270</v>
      </c>
      <c r="O1291" s="5">
        <f>$E1291/$D1291</f>
        <v>1.08</v>
      </c>
      <c r="P1291" s="6">
        <f>ROUND(E1291/L1291,2)</f>
        <v>72</v>
      </c>
      <c r="Q1291" t="str">
        <f>LEFT($N1291,FIND("/",$N1291)-1)</f>
        <v>theater</v>
      </c>
      <c r="R1291" t="str">
        <f>RIGHT($N1291,LEN($N1291)-FIND("/",$N1291))</f>
        <v>plays</v>
      </c>
      <c r="S1291" s="10">
        <f>((($I1291/60)/60)/24)+DATE(1970,1,1)</f>
        <v>42500.465833333335</v>
      </c>
      <c r="T1291" s="10">
        <f>((($J1291/60)/60)/24)+DATE(1970,1,1)</f>
        <v>42479.465833333335</v>
      </c>
    </row>
    <row r="1292" spans="1:20" ht="48" x14ac:dyDescent="0.2">
      <c r="A1292">
        <v>3133</v>
      </c>
      <c r="B1292" s="3" t="s">
        <v>3133</v>
      </c>
      <c r="C1292" s="3" t="s">
        <v>7243</v>
      </c>
      <c r="D1292" s="6">
        <v>500</v>
      </c>
      <c r="E1292" s="6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8270</v>
      </c>
      <c r="O1292" s="5">
        <f>$E1292/$D1292</f>
        <v>1.08</v>
      </c>
      <c r="P1292" s="6">
        <f>ROUND(E1292/L1292,2)</f>
        <v>33.75</v>
      </c>
      <c r="Q1292" t="str">
        <f>LEFT($N1292,FIND("/",$N1292)-1)</f>
        <v>theater</v>
      </c>
      <c r="R1292" t="str">
        <f>RIGHT($N1292,LEN($N1292)-FIND("/",$N1292))</f>
        <v>plays</v>
      </c>
      <c r="S1292" s="10">
        <f>((($I1292/60)/60)/24)+DATE(1970,1,1)</f>
        <v>42818.523541666669</v>
      </c>
      <c r="T1292" s="10">
        <f>((($J1292/60)/60)/24)+DATE(1970,1,1)</f>
        <v>42788.565208333333</v>
      </c>
    </row>
    <row r="1293" spans="1:20" ht="48" x14ac:dyDescent="0.2">
      <c r="A1293">
        <v>3319</v>
      </c>
      <c r="B1293" s="3" t="s">
        <v>3319</v>
      </c>
      <c r="C1293" s="3" t="s">
        <v>7429</v>
      </c>
      <c r="D1293" s="6">
        <v>500</v>
      </c>
      <c r="E1293" s="6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8270</v>
      </c>
      <c r="O1293" s="5">
        <f>$E1293/$D1293</f>
        <v>1.08</v>
      </c>
      <c r="P1293" s="6">
        <f>ROUND(E1293/L1293,2)</f>
        <v>33.75</v>
      </c>
      <c r="Q1293" t="str">
        <f>LEFT($N1293,FIND("/",$N1293)-1)</f>
        <v>theater</v>
      </c>
      <c r="R1293" t="str">
        <f>RIGHT($N1293,LEN($N1293)-FIND("/",$N1293))</f>
        <v>plays</v>
      </c>
      <c r="S1293" s="10">
        <f>((($I1293/60)/60)/24)+DATE(1970,1,1)</f>
        <v>42035.585486111115</v>
      </c>
      <c r="T1293" s="10">
        <f>((($J1293/60)/60)/24)+DATE(1970,1,1)</f>
        <v>41990.585486111115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 s="6">
        <v>250</v>
      </c>
      <c r="E1294" s="6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8270</v>
      </c>
      <c r="O1294" s="5">
        <f>$E1294/$D1294</f>
        <v>1.08</v>
      </c>
      <c r="P1294" s="6">
        <f>ROUND(E1294/L1294,2)</f>
        <v>38.57</v>
      </c>
      <c r="Q1294" t="str">
        <f>LEFT($N1294,FIND("/",$N1294)-1)</f>
        <v>theater</v>
      </c>
      <c r="R1294" t="str">
        <f>RIGHT($N1294,LEN($N1294)-FIND("/",$N1294))</f>
        <v>plays</v>
      </c>
      <c r="S1294" s="10">
        <f>((($I1294/60)/60)/24)+DATE(1970,1,1)</f>
        <v>42583.570138888885</v>
      </c>
      <c r="T1294" s="10">
        <f>((($J1294/60)/60)/24)+DATE(1970,1,1)</f>
        <v>42571.626192129625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 s="6">
        <v>2000</v>
      </c>
      <c r="E1295" s="6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5">
        <f>$E1295/$D1295</f>
        <v>1.0794999999999999</v>
      </c>
      <c r="P1295" s="6">
        <f>ROUND(E1295/L1295,2)</f>
        <v>56.82</v>
      </c>
      <c r="Q1295" t="str">
        <f>LEFT($N1295,FIND("/",$N1295)-1)</f>
        <v>film &amp; video</v>
      </c>
      <c r="R1295" t="str">
        <f>RIGHT($N1295,LEN($N1295)-FIND("/",$N1295))</f>
        <v>television</v>
      </c>
      <c r="S1295" s="10">
        <f>((($I1295/60)/60)/24)+DATE(1970,1,1)</f>
        <v>42064.5</v>
      </c>
      <c r="T1295" s="10">
        <f>((($J1295/60)/60)/24)+DATE(1970,1,1)</f>
        <v>42033.516898148147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 s="6">
        <v>5000</v>
      </c>
      <c r="E1296" s="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8294</v>
      </c>
      <c r="O1296" s="5">
        <f>$E1296/$D1296</f>
        <v>1.0791999999999999</v>
      </c>
      <c r="P1296" s="6">
        <f>ROUND(E1296/L1296,2)</f>
        <v>154.16999999999999</v>
      </c>
      <c r="Q1296" t="str">
        <f>LEFT($N1296,FIND("/",$N1296)-1)</f>
        <v>technology</v>
      </c>
      <c r="R1296" t="str">
        <f>RIGHT($N1296,LEN($N1296)-FIND("/",$N1296))</f>
        <v>hardware</v>
      </c>
      <c r="S1296" s="10">
        <f>((($I1296/60)/60)/24)+DATE(1970,1,1)</f>
        <v>42735.764513888891</v>
      </c>
      <c r="T1296" s="10">
        <f>((($J1296/60)/60)/24)+DATE(1970,1,1)</f>
        <v>42705.764513888891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 s="6">
        <v>25000</v>
      </c>
      <c r="E1297" s="6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8268</v>
      </c>
      <c r="O1297" s="5">
        <f>$E1297/$D1297</f>
        <v>1.0791200000000001</v>
      </c>
      <c r="P1297" s="6">
        <f>ROUND(E1297/L1297,2)</f>
        <v>145.04</v>
      </c>
      <c r="Q1297" t="str">
        <f>LEFT($N1297,FIND("/",$N1297)-1)</f>
        <v>film &amp; video</v>
      </c>
      <c r="R1297" t="str">
        <f>RIGHT($N1297,LEN($N1297)-FIND("/",$N1297))</f>
        <v>documentary</v>
      </c>
      <c r="S1297" s="10">
        <f>((($I1297/60)/60)/24)+DATE(1970,1,1)</f>
        <v>42503.57</v>
      </c>
      <c r="T1297" s="10">
        <f>((($J1297/60)/60)/24)+DATE(1970,1,1)</f>
        <v>42473.57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 s="6">
        <v>3750</v>
      </c>
      <c r="E1298" s="6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5">
        <f>$E1298/$D1298</f>
        <v>1.0789146666666667</v>
      </c>
      <c r="P1298" s="6">
        <f>ROUND(E1298/L1298,2)</f>
        <v>56.98</v>
      </c>
      <c r="Q1298" t="str">
        <f>LEFT($N1298,FIND("/",$N1298)-1)</f>
        <v>photography</v>
      </c>
      <c r="R1298" t="str">
        <f>RIGHT($N1298,LEN($N1298)-FIND("/",$N1298))</f>
        <v>photobooks</v>
      </c>
      <c r="S1298" s="10">
        <f>((($I1298/60)/60)/24)+DATE(1970,1,1)</f>
        <v>42666.347233796296</v>
      </c>
      <c r="T1298" s="10">
        <f>((($J1298/60)/60)/24)+DATE(1970,1,1)</f>
        <v>42606.347233796296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 s="6">
        <v>7500</v>
      </c>
      <c r="E1299" s="6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8297</v>
      </c>
      <c r="O1299" s="5">
        <f>$E1299/$D1299</f>
        <v>1.0788</v>
      </c>
      <c r="P1299" s="6">
        <f>ROUND(E1299/L1299,2)</f>
        <v>74.23</v>
      </c>
      <c r="Q1299" t="str">
        <f>LEFT($N1299,FIND("/",$N1299)-1)</f>
        <v>food</v>
      </c>
      <c r="R1299" t="str">
        <f>RIGHT($N1299,LEN($N1299)-FIND("/",$N1299))</f>
        <v>small batch</v>
      </c>
      <c r="S1299" s="10">
        <f>((($I1299/60)/60)/24)+DATE(1970,1,1)</f>
        <v>42208.207638888889</v>
      </c>
      <c r="T1299" s="10">
        <f>((($J1299/60)/60)/24)+DATE(1970,1,1)</f>
        <v>42187.125625000001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 s="6">
        <v>16000</v>
      </c>
      <c r="E1300" s="6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8287</v>
      </c>
      <c r="O1300" s="5">
        <f>$E1300/$D1300</f>
        <v>1.0787731249999999</v>
      </c>
      <c r="P1300" s="6">
        <f>ROUND(E1300/L1300,2)</f>
        <v>69.599999999999994</v>
      </c>
      <c r="Q1300" t="str">
        <f>LEFT($N1300,FIND("/",$N1300)-1)</f>
        <v>publishing</v>
      </c>
      <c r="R1300" t="str">
        <f>RIGHT($N1300,LEN($N1300)-FIND("/",$N1300))</f>
        <v>radio &amp; podcasts</v>
      </c>
      <c r="S1300" s="10">
        <f>((($I1300/60)/60)/24)+DATE(1970,1,1)</f>
        <v>42381.208333333328</v>
      </c>
      <c r="T1300" s="10">
        <f>((($J1300/60)/60)/24)+DATE(1970,1,1)</f>
        <v>42340.172060185185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 s="6">
        <v>3000</v>
      </c>
      <c r="E1301" s="6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8278</v>
      </c>
      <c r="O1301" s="5">
        <f>$E1301/$D1301</f>
        <v>1.0786666666666667</v>
      </c>
      <c r="P1301" s="6">
        <f>ROUND(E1301/L1301,2)</f>
        <v>40.96</v>
      </c>
      <c r="Q1301" t="str">
        <f>LEFT($N1301,FIND("/",$N1301)-1)</f>
        <v>music</v>
      </c>
      <c r="R1301" t="str">
        <f>RIGHT($N1301,LEN($N1301)-FIND("/",$N1301))</f>
        <v>indie rock</v>
      </c>
      <c r="S1301" s="10">
        <f>((($I1301/60)/60)/24)+DATE(1970,1,1)</f>
        <v>41747.958333333336</v>
      </c>
      <c r="T1301" s="10">
        <f>((($J1301/60)/60)/24)+DATE(1970,1,1)</f>
        <v>41716.632847222223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 s="6">
        <v>20000</v>
      </c>
      <c r="E1302" s="6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8270</v>
      </c>
      <c r="O1302" s="5">
        <f>$E1302/$D1302</f>
        <v>1.0786500000000001</v>
      </c>
      <c r="P1302" s="6">
        <f>ROUND(E1302/L1302,2)</f>
        <v>106.8</v>
      </c>
      <c r="Q1302" t="str">
        <f>LEFT($N1302,FIND("/",$N1302)-1)</f>
        <v>theater</v>
      </c>
      <c r="R1302" t="str">
        <f>RIGHT($N1302,LEN($N1302)-FIND("/",$N1302))</f>
        <v>plays</v>
      </c>
      <c r="S1302" s="10">
        <f>((($I1302/60)/60)/24)+DATE(1970,1,1)</f>
        <v>41963.333310185189</v>
      </c>
      <c r="T1302" s="10">
        <f>((($J1302/60)/60)/24)+DATE(1970,1,1)</f>
        <v>41933.291643518518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 s="6">
        <v>1800</v>
      </c>
      <c r="E1303" s="6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8275</v>
      </c>
      <c r="O1303" s="5">
        <f>$E1303/$D1303</f>
        <v>1.0783333333333334</v>
      </c>
      <c r="P1303" s="6">
        <f>ROUND(E1303/L1303,2)</f>
        <v>60.66</v>
      </c>
      <c r="Q1303" t="str">
        <f>LEFT($N1303,FIND("/",$N1303)-1)</f>
        <v>music</v>
      </c>
      <c r="R1303" t="str">
        <f>RIGHT($N1303,LEN($N1303)-FIND("/",$N1303))</f>
        <v>rock</v>
      </c>
      <c r="S1303" s="10">
        <f>((($I1303/60)/60)/24)+DATE(1970,1,1)</f>
        <v>41355.484085648146</v>
      </c>
      <c r="T1303" s="10">
        <f>((($J1303/60)/60)/24)+DATE(1970,1,1)</f>
        <v>41325.525752314818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 s="6">
        <v>1000</v>
      </c>
      <c r="E1304" s="6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8270</v>
      </c>
      <c r="O1304" s="5">
        <f>$E1304/$D1304</f>
        <v>1.0780000000000001</v>
      </c>
      <c r="P1304" s="6">
        <f>ROUND(E1304/L1304,2)</f>
        <v>77</v>
      </c>
      <c r="Q1304" t="str">
        <f>LEFT($N1304,FIND("/",$N1304)-1)</f>
        <v>theater</v>
      </c>
      <c r="R1304" t="str">
        <f>RIGHT($N1304,LEN($N1304)-FIND("/",$N1304))</f>
        <v>plays</v>
      </c>
      <c r="S1304" s="10">
        <f>((($I1304/60)/60)/24)+DATE(1970,1,1)</f>
        <v>42447.847361111111</v>
      </c>
      <c r="T1304" s="10">
        <f>((($J1304/60)/60)/24)+DATE(1970,1,1)</f>
        <v>42402.889027777783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 s="6">
        <v>3405</v>
      </c>
      <c r="E1305" s="6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8270</v>
      </c>
      <c r="O1305" s="5">
        <f>$E1305/$D1305</f>
        <v>1.0778267254038179</v>
      </c>
      <c r="P1305" s="6">
        <f>ROUND(E1305/L1305,2)</f>
        <v>126.55</v>
      </c>
      <c r="Q1305" t="str">
        <f>LEFT($N1305,FIND("/",$N1305)-1)</f>
        <v>theater</v>
      </c>
      <c r="R1305" t="str">
        <f>RIGHT($N1305,LEN($N1305)-FIND("/",$N1305))</f>
        <v>plays</v>
      </c>
      <c r="S1305" s="10">
        <f>((($I1305/60)/60)/24)+DATE(1970,1,1)</f>
        <v>42179.083333333328</v>
      </c>
      <c r="T1305" s="10">
        <f>((($J1305/60)/60)/24)+DATE(1970,1,1)</f>
        <v>42157.591064814813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 s="6">
        <v>9000</v>
      </c>
      <c r="E1306" s="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8284</v>
      </c>
      <c r="O1306" s="5">
        <f>$E1306/$D1306</f>
        <v>1.0777777777777777</v>
      </c>
      <c r="P1306" s="6">
        <f>ROUND(E1306/L1306,2)</f>
        <v>112.79</v>
      </c>
      <c r="Q1306" t="str">
        <f>LEFT($N1306,FIND("/",$N1306)-1)</f>
        <v>photography</v>
      </c>
      <c r="R1306" t="str">
        <f>RIGHT($N1306,LEN($N1306)-FIND("/",$N1306))</f>
        <v>photobooks</v>
      </c>
      <c r="S1306" s="10">
        <f>((($I1306/60)/60)/24)+DATE(1970,1,1)</f>
        <v>42550.979108796295</v>
      </c>
      <c r="T1306" s="10">
        <f>((($J1306/60)/60)/24)+DATE(1970,1,1)</f>
        <v>42529.979108796295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 s="6">
        <v>450</v>
      </c>
      <c r="E1307" s="6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8270</v>
      </c>
      <c r="O1307" s="5">
        <f>$E1307/$D1307</f>
        <v>1.0777777777777777</v>
      </c>
      <c r="P1307" s="6">
        <f>ROUND(E1307/L1307,2)</f>
        <v>44.09</v>
      </c>
      <c r="Q1307" t="str">
        <f>LEFT($N1307,FIND("/",$N1307)-1)</f>
        <v>theater</v>
      </c>
      <c r="R1307" t="str">
        <f>RIGHT($N1307,LEN($N1307)-FIND("/",$N1307))</f>
        <v>plays</v>
      </c>
      <c r="S1307" s="10">
        <f>((($I1307/60)/60)/24)+DATE(1970,1,1)</f>
        <v>42784.207638888889</v>
      </c>
      <c r="T1307" s="10">
        <f>((($J1307/60)/60)/24)+DATE(1970,1,1)</f>
        <v>42746.261782407411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 s="6">
        <v>5000</v>
      </c>
      <c r="E1308" s="6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8268</v>
      </c>
      <c r="O1308" s="5">
        <f>$E1308/$D1308</f>
        <v>1.077758</v>
      </c>
      <c r="P1308" s="6">
        <f>ROUND(E1308/L1308,2)</f>
        <v>45.67</v>
      </c>
      <c r="Q1308" t="str">
        <f>LEFT($N1308,FIND("/",$N1308)-1)</f>
        <v>film &amp; video</v>
      </c>
      <c r="R1308" t="str">
        <f>RIGHT($N1308,LEN($N1308)-FIND("/",$N1308))</f>
        <v>documentary</v>
      </c>
      <c r="S1308" s="10">
        <f>((($I1308/60)/60)/24)+DATE(1970,1,1)</f>
        <v>40727.498449074075</v>
      </c>
      <c r="T1308" s="10">
        <f>((($J1308/60)/60)/24)+DATE(1970,1,1)</f>
        <v>40697.498449074075</v>
      </c>
    </row>
    <row r="1309" spans="1:20" ht="32" x14ac:dyDescent="0.2">
      <c r="A1309">
        <v>3006</v>
      </c>
      <c r="B1309" s="3" t="s">
        <v>3006</v>
      </c>
      <c r="C1309" s="3" t="s">
        <v>7116</v>
      </c>
      <c r="D1309" s="6">
        <v>8000</v>
      </c>
      <c r="E1309" s="6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8302</v>
      </c>
      <c r="O1309" s="5">
        <f>$E1309/$D1309</f>
        <v>1.0774999999999999</v>
      </c>
      <c r="P1309" s="6">
        <f>ROUND(E1309/L1309,2)</f>
        <v>88.87</v>
      </c>
      <c r="Q1309" t="str">
        <f>LEFT($N1309,FIND("/",$N1309)-1)</f>
        <v>theater</v>
      </c>
      <c r="R1309" t="str">
        <f>RIGHT($N1309,LEN($N1309)-FIND("/",$N1309))</f>
        <v>spaces</v>
      </c>
      <c r="S1309" s="10">
        <f>((($I1309/60)/60)/24)+DATE(1970,1,1)</f>
        <v>41987.756840277783</v>
      </c>
      <c r="T1309" s="10">
        <f>((($J1309/60)/60)/24)+DATE(1970,1,1)</f>
        <v>41957.756840277783</v>
      </c>
    </row>
    <row r="1310" spans="1:20" ht="48" x14ac:dyDescent="0.2">
      <c r="A1310">
        <v>2826</v>
      </c>
      <c r="B1310" s="3" t="s">
        <v>2826</v>
      </c>
      <c r="C1310" s="3" t="s">
        <v>6936</v>
      </c>
      <c r="D1310" s="6">
        <v>2000</v>
      </c>
      <c r="E1310" s="6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8270</v>
      </c>
      <c r="O1310" s="5">
        <f>$E1310/$D1310</f>
        <v>1.0774999999999999</v>
      </c>
      <c r="P1310" s="6">
        <f>ROUND(E1310/L1310,2)</f>
        <v>113.42</v>
      </c>
      <c r="Q1310" t="str">
        <f>LEFT($N1310,FIND("/",$N1310)-1)</f>
        <v>theater</v>
      </c>
      <c r="R1310" t="str">
        <f>RIGHT($N1310,LEN($N1310)-FIND("/",$N1310))</f>
        <v>plays</v>
      </c>
      <c r="S1310" s="10">
        <f>((($I1310/60)/60)/24)+DATE(1970,1,1)</f>
        <v>42195.291666666672</v>
      </c>
      <c r="T1310" s="10">
        <f>((($J1310/60)/60)/24)+DATE(1970,1,1)</f>
        <v>42171.034861111111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 s="6">
        <v>1500</v>
      </c>
      <c r="E1311" s="6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5">
        <f>$E1311/$D1311</f>
        <v>1.0773333333333333</v>
      </c>
      <c r="P1311" s="6">
        <f>ROUND(E1311/L1311,2)</f>
        <v>25.25</v>
      </c>
      <c r="Q1311" t="str">
        <f>LEFT($N1311,FIND("/",$N1311)-1)</f>
        <v>theater</v>
      </c>
      <c r="R1311" t="str">
        <f>RIGHT($N1311,LEN($N1311)-FIND("/",$N1311))</f>
        <v>plays</v>
      </c>
      <c r="S1311" s="10">
        <f>((($I1311/60)/60)/24)+DATE(1970,1,1)</f>
        <v>42133.399479166663</v>
      </c>
      <c r="T1311" s="10">
        <f>((($J1311/60)/60)/24)+DATE(1970,1,1)</f>
        <v>42103.399479166663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 s="6">
        <v>2000</v>
      </c>
      <c r="E1312" s="6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8278</v>
      </c>
      <c r="O1312" s="5">
        <f>$E1312/$D1312</f>
        <v>1.0773299999999999</v>
      </c>
      <c r="P1312" s="6">
        <f>ROUND(E1312/L1312,2)</f>
        <v>37.15</v>
      </c>
      <c r="Q1312" t="str">
        <f>LEFT($N1312,FIND("/",$N1312)-1)</f>
        <v>music</v>
      </c>
      <c r="R1312" t="str">
        <f>RIGHT($N1312,LEN($N1312)-FIND("/",$N1312))</f>
        <v>indie rock</v>
      </c>
      <c r="S1312" s="10">
        <f>((($I1312/60)/60)/24)+DATE(1970,1,1)</f>
        <v>41955.752233796295</v>
      </c>
      <c r="T1312" s="10">
        <f>((($J1312/60)/60)/24)+DATE(1970,1,1)</f>
        <v>41934.71056712963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 s="6">
        <v>1100</v>
      </c>
      <c r="E1313" s="6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5">
        <f>$E1313/$D1313</f>
        <v>1.0772727272727274</v>
      </c>
      <c r="P1313" s="6">
        <f>ROUND(E1313/L1313,2)</f>
        <v>79</v>
      </c>
      <c r="Q1313" t="str">
        <f>LEFT($N1313,FIND("/",$N1313)-1)</f>
        <v>theater</v>
      </c>
      <c r="R1313" t="str">
        <f>RIGHT($N1313,LEN($N1313)-FIND("/",$N1313))</f>
        <v>plays</v>
      </c>
      <c r="S1313" s="10">
        <f>((($I1313/60)/60)/24)+DATE(1970,1,1)</f>
        <v>41877.715069444443</v>
      </c>
      <c r="T1313" s="10">
        <f>((($J1313/60)/60)/24)+DATE(1970,1,1)</f>
        <v>41856.715069444443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 s="6">
        <v>2800</v>
      </c>
      <c r="E1314" s="6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8268</v>
      </c>
      <c r="O1314" s="5">
        <f>$E1314/$D1314</f>
        <v>1.0770464285714285</v>
      </c>
      <c r="P1314" s="6">
        <f>ROUND(E1314/L1314,2)</f>
        <v>86.16</v>
      </c>
      <c r="Q1314" t="str">
        <f>LEFT($N1314,FIND("/",$N1314)-1)</f>
        <v>film &amp; video</v>
      </c>
      <c r="R1314" t="str">
        <f>RIGHT($N1314,LEN($N1314)-FIND("/",$N1314))</f>
        <v>documentary</v>
      </c>
      <c r="S1314" s="10">
        <f>((($I1314/60)/60)/24)+DATE(1970,1,1)</f>
        <v>40672.249305555553</v>
      </c>
      <c r="T1314" s="10">
        <f>((($J1314/60)/60)/24)+DATE(1970,1,1)</f>
        <v>40638.162465277775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 s="6">
        <v>3000</v>
      </c>
      <c r="E1315" s="6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8278</v>
      </c>
      <c r="O1315" s="5">
        <f>$E1315/$D1315</f>
        <v>1.077</v>
      </c>
      <c r="P1315" s="6">
        <f>ROUND(E1315/L1315,2)</f>
        <v>41.96</v>
      </c>
      <c r="Q1315" t="str">
        <f>LEFT($N1315,FIND("/",$N1315)-1)</f>
        <v>music</v>
      </c>
      <c r="R1315" t="str">
        <f>RIGHT($N1315,LEN($N1315)-FIND("/",$N1315))</f>
        <v>indie rock</v>
      </c>
      <c r="S1315" s="10">
        <f>((($I1315/60)/60)/24)+DATE(1970,1,1)</f>
        <v>41623.082002314812</v>
      </c>
      <c r="T1315" s="10">
        <f>((($J1315/60)/60)/24)+DATE(1970,1,1)</f>
        <v>41593.082002314812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 s="6">
        <v>2820</v>
      </c>
      <c r="E1316" s="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8268</v>
      </c>
      <c r="O1316" s="5">
        <f>$E1316/$D1316</f>
        <v>1.0765957446808512</v>
      </c>
      <c r="P1316" s="6">
        <f>ROUND(E1316/L1316,2)</f>
        <v>55.2</v>
      </c>
      <c r="Q1316" t="str">
        <f>LEFT($N1316,FIND("/",$N1316)-1)</f>
        <v>film &amp; video</v>
      </c>
      <c r="R1316" t="str">
        <f>RIGHT($N1316,LEN($N1316)-FIND("/",$N1316))</f>
        <v>documentary</v>
      </c>
      <c r="S1316" s="10">
        <f>((($I1316/60)/60)/24)+DATE(1970,1,1)</f>
        <v>41704.08494212963</v>
      </c>
      <c r="T1316" s="10">
        <f>((($J1316/60)/60)/24)+DATE(1970,1,1)</f>
        <v>41674.08494212963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 s="6">
        <v>4000</v>
      </c>
      <c r="E1317" s="6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8304</v>
      </c>
      <c r="O1317" s="5">
        <f>$E1317/$D1317</f>
        <v>1.0765274999999999</v>
      </c>
      <c r="P1317" s="6">
        <f>ROUND(E1317/L1317,2)</f>
        <v>74.239999999999995</v>
      </c>
      <c r="Q1317" t="str">
        <f>LEFT($N1317,FIND("/",$N1317)-1)</f>
        <v>theater</v>
      </c>
      <c r="R1317" t="str">
        <f>RIGHT($N1317,LEN($N1317)-FIND("/",$N1317))</f>
        <v>musical</v>
      </c>
      <c r="S1317" s="10">
        <f>((($I1317/60)/60)/24)+DATE(1970,1,1)</f>
        <v>41802.727893518517</v>
      </c>
      <c r="T1317" s="10">
        <f>((($J1317/60)/60)/24)+DATE(1970,1,1)</f>
        <v>41772.727893518517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 s="6">
        <v>4600</v>
      </c>
      <c r="E1318" s="6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8279</v>
      </c>
      <c r="O1318" s="5">
        <f>$E1318/$D1318</f>
        <v>1.0765217391304347</v>
      </c>
      <c r="P1318" s="6">
        <f>ROUND(E1318/L1318,2)</f>
        <v>65.16</v>
      </c>
      <c r="Q1318" t="str">
        <f>LEFT($N1318,FIND("/",$N1318)-1)</f>
        <v>music</v>
      </c>
      <c r="R1318" t="str">
        <f>RIGHT($N1318,LEN($N1318)-FIND("/",$N1318))</f>
        <v>electronic music</v>
      </c>
      <c r="S1318" s="10">
        <f>((($I1318/60)/60)/24)+DATE(1970,1,1)</f>
        <v>42046.641435185185</v>
      </c>
      <c r="T1318" s="10">
        <f>((($J1318/60)/60)/24)+DATE(1970,1,1)</f>
        <v>42016.641435185185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 s="6">
        <v>550</v>
      </c>
      <c r="E1319" s="6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5">
        <f>$E1319/$D1319</f>
        <v>1.0763636363636364</v>
      </c>
      <c r="P1319" s="6">
        <f>ROUND(E1319/L1319,2)</f>
        <v>28.19</v>
      </c>
      <c r="Q1319" t="str">
        <f>LEFT($N1319,FIND("/",$N1319)-1)</f>
        <v>theater</v>
      </c>
      <c r="R1319" t="str">
        <f>RIGHT($N1319,LEN($N1319)-FIND("/",$N1319))</f>
        <v>plays</v>
      </c>
      <c r="S1319" s="10">
        <f>((($I1319/60)/60)/24)+DATE(1970,1,1)</f>
        <v>41882.547222222223</v>
      </c>
      <c r="T1319" s="10">
        <f>((($J1319/60)/60)/24)+DATE(1970,1,1)</f>
        <v>41858.355393518519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 s="6">
        <v>15000</v>
      </c>
      <c r="E1320" s="6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8268</v>
      </c>
      <c r="O1320" s="5">
        <f>$E1320/$D1320</f>
        <v>1.0763413333333334</v>
      </c>
      <c r="P1320" s="6">
        <f>ROUND(E1320/L1320,2)</f>
        <v>117.85</v>
      </c>
      <c r="Q1320" t="str">
        <f>LEFT($N1320,FIND("/",$N1320)-1)</f>
        <v>film &amp; video</v>
      </c>
      <c r="R1320" t="str">
        <f>RIGHT($N1320,LEN($N1320)-FIND("/",$N1320))</f>
        <v>documentary</v>
      </c>
      <c r="S1320" s="10">
        <f>((($I1320/60)/60)/24)+DATE(1970,1,1)</f>
        <v>41399.708460648151</v>
      </c>
      <c r="T1320" s="10">
        <f>((($J1320/60)/60)/24)+DATE(1970,1,1)</f>
        <v>41354.708460648151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 s="6">
        <v>5000</v>
      </c>
      <c r="E1321" s="6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8264</v>
      </c>
      <c r="O1321" s="5">
        <f>$E1321/$D1321</f>
        <v>1.0761100000000001</v>
      </c>
      <c r="P1321" s="6">
        <f>ROUND(E1321/L1321,2)</f>
        <v>76.87</v>
      </c>
      <c r="Q1321" t="str">
        <f>LEFT($N1321,FIND("/",$N1321)-1)</f>
        <v>film &amp; video</v>
      </c>
      <c r="R1321" t="str">
        <f>RIGHT($N1321,LEN($N1321)-FIND("/",$N1321))</f>
        <v>television</v>
      </c>
      <c r="S1321" s="10">
        <f>((($I1321/60)/60)/24)+DATE(1970,1,1)</f>
        <v>41992.861192129625</v>
      </c>
      <c r="T1321" s="10">
        <f>((($J1321/60)/60)/24)+DATE(1970,1,1)</f>
        <v>41932.819525462961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 s="6">
        <v>2000</v>
      </c>
      <c r="E1322" s="6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8270</v>
      </c>
      <c r="O1322" s="5">
        <f>$E1322/$D1322</f>
        <v>1.0760000000000001</v>
      </c>
      <c r="P1322" s="6">
        <f>ROUND(E1322/L1322,2)</f>
        <v>89.67</v>
      </c>
      <c r="Q1322" t="str">
        <f>LEFT($N1322,FIND("/",$N1322)-1)</f>
        <v>theater</v>
      </c>
      <c r="R1322" t="str">
        <f>RIGHT($N1322,LEN($N1322)-FIND("/",$N1322))</f>
        <v>plays</v>
      </c>
      <c r="S1322" s="10">
        <f>((($I1322/60)/60)/24)+DATE(1970,1,1)</f>
        <v>42228.231006944443</v>
      </c>
      <c r="T1322" s="10">
        <f>((($J1322/60)/60)/24)+DATE(1970,1,1)</f>
        <v>42183.231006944443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 s="6">
        <v>2500</v>
      </c>
      <c r="E1323" s="6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5">
        <f>$E1323/$D1323</f>
        <v>1.0755999999999999</v>
      </c>
      <c r="P1323" s="6">
        <f>ROUND(E1323/L1323,2)</f>
        <v>70.760000000000005</v>
      </c>
      <c r="Q1323" t="str">
        <f>LEFT($N1323,FIND("/",$N1323)-1)</f>
        <v>theater</v>
      </c>
      <c r="R1323" t="str">
        <f>RIGHT($N1323,LEN($N1323)-FIND("/",$N1323))</f>
        <v>plays</v>
      </c>
      <c r="S1323" s="10">
        <f>((($I1323/60)/60)/24)+DATE(1970,1,1)</f>
        <v>42575.478333333333</v>
      </c>
      <c r="T1323" s="10">
        <f>((($J1323/60)/60)/24)+DATE(1970,1,1)</f>
        <v>42545.478333333333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 s="6">
        <v>50000</v>
      </c>
      <c r="E1324" s="6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8294</v>
      </c>
      <c r="O1324" s="5">
        <f>$E1324/$D1324</f>
        <v>1.07538</v>
      </c>
      <c r="P1324" s="6">
        <f>ROUND(E1324/L1324,2)</f>
        <v>451.84</v>
      </c>
      <c r="Q1324" t="str">
        <f>LEFT($N1324,FIND("/",$N1324)-1)</f>
        <v>technology</v>
      </c>
      <c r="R1324" t="str">
        <f>RIGHT($N1324,LEN($N1324)-FIND("/",$N1324))</f>
        <v>hardware</v>
      </c>
      <c r="S1324" s="10">
        <f>((($I1324/60)/60)/24)+DATE(1970,1,1)</f>
        <v>42104.231180555551</v>
      </c>
      <c r="T1324" s="10">
        <f>((($J1324/60)/60)/24)+DATE(1970,1,1)</f>
        <v>42044.272847222222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 s="6">
        <v>3000</v>
      </c>
      <c r="E1325" s="6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8275</v>
      </c>
      <c r="O1325" s="5">
        <f>$E1325/$D1325</f>
        <v>1.0753333333333333</v>
      </c>
      <c r="P1325" s="6">
        <f>ROUND(E1325/L1325,2)</f>
        <v>45.44</v>
      </c>
      <c r="Q1325" t="str">
        <f>LEFT($N1325,FIND("/",$N1325)-1)</f>
        <v>music</v>
      </c>
      <c r="R1325" t="str">
        <f>RIGHT($N1325,LEN($N1325)-FIND("/",$N1325))</f>
        <v>rock</v>
      </c>
      <c r="S1325" s="10">
        <f>((($I1325/60)/60)/24)+DATE(1970,1,1)</f>
        <v>41028.166666666664</v>
      </c>
      <c r="T1325" s="10">
        <f>((($J1325/60)/60)/24)+DATE(1970,1,1)</f>
        <v>40996.994074074071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 s="6">
        <v>7000</v>
      </c>
      <c r="E1326" s="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5">
        <f>$E1326/$D1326</f>
        <v>1.0752857142857142</v>
      </c>
      <c r="P1326" s="6">
        <f>ROUND(E1326/L1326,2)</f>
        <v>132.05000000000001</v>
      </c>
      <c r="Q1326" t="str">
        <f>LEFT($N1326,FIND("/",$N1326)-1)</f>
        <v>film &amp; video</v>
      </c>
      <c r="R1326" t="str">
        <f>RIGHT($N1326,LEN($N1326)-FIND("/",$N1326))</f>
        <v>shorts</v>
      </c>
      <c r="S1326" s="10">
        <f>((($I1326/60)/60)/24)+DATE(1970,1,1)</f>
        <v>41862.249305555553</v>
      </c>
      <c r="T1326" s="10">
        <f>((($J1326/60)/60)/24)+DATE(1970,1,1)</f>
        <v>41835.821226851855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 s="6">
        <v>5000</v>
      </c>
      <c r="E1327" s="6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5">
        <f>$E1327/$D1327</f>
        <v>1.0751999999999999</v>
      </c>
      <c r="P1327" s="6">
        <f>ROUND(E1327/L1327,2)</f>
        <v>76.8</v>
      </c>
      <c r="Q1327" t="str">
        <f>LEFT($N1327,FIND("/",$N1327)-1)</f>
        <v>theater</v>
      </c>
      <c r="R1327" t="str">
        <f>RIGHT($N1327,LEN($N1327)-FIND("/",$N1327))</f>
        <v>plays</v>
      </c>
      <c r="S1327" s="10">
        <f>((($I1327/60)/60)/24)+DATE(1970,1,1)</f>
        <v>42552.958333333328</v>
      </c>
      <c r="T1327" s="10">
        <f>((($J1327/60)/60)/24)+DATE(1970,1,1)</f>
        <v>42495.992800925931</v>
      </c>
    </row>
    <row r="1328" spans="1:20" ht="48" x14ac:dyDescent="0.2">
      <c r="A1328">
        <v>3040</v>
      </c>
      <c r="B1328" s="3" t="s">
        <v>3040</v>
      </c>
      <c r="C1328" s="3" t="s">
        <v>7150</v>
      </c>
      <c r="D1328" s="6">
        <v>3000</v>
      </c>
      <c r="E1328" s="6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8302</v>
      </c>
      <c r="O1328" s="5">
        <f>$E1328/$D1328</f>
        <v>1.075</v>
      </c>
      <c r="P1328" s="6">
        <f>ROUND(E1328/L1328,2)</f>
        <v>76.790000000000006</v>
      </c>
      <c r="Q1328" t="str">
        <f>LEFT($N1328,FIND("/",$N1328)-1)</f>
        <v>theater</v>
      </c>
      <c r="R1328" t="str">
        <f>RIGHT($N1328,LEN($N1328)-FIND("/",$N1328))</f>
        <v>spaces</v>
      </c>
      <c r="S1328" s="10">
        <f>((($I1328/60)/60)/24)+DATE(1970,1,1)</f>
        <v>42181.958333333328</v>
      </c>
      <c r="T1328" s="10">
        <f>((($J1328/60)/60)/24)+DATE(1970,1,1)</f>
        <v>42177.791909722218</v>
      </c>
    </row>
    <row r="1329" spans="1:20" ht="48" x14ac:dyDescent="0.2">
      <c r="A1329">
        <v>2448</v>
      </c>
      <c r="B1329" s="3" t="s">
        <v>2449</v>
      </c>
      <c r="C1329" s="3" t="s">
        <v>6558</v>
      </c>
      <c r="D1329" s="6">
        <v>400</v>
      </c>
      <c r="E1329" s="6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8297</v>
      </c>
      <c r="O1329" s="5">
        <f>$E1329/$D1329</f>
        <v>1.075</v>
      </c>
      <c r="P1329" s="6">
        <f>ROUND(E1329/L1329,2)</f>
        <v>47.78</v>
      </c>
      <c r="Q1329" t="str">
        <f>LEFT($N1329,FIND("/",$N1329)-1)</f>
        <v>food</v>
      </c>
      <c r="R1329" t="str">
        <f>RIGHT($N1329,LEN($N1329)-FIND("/",$N1329))</f>
        <v>small batch</v>
      </c>
      <c r="S1329" s="10">
        <f>((($I1329/60)/60)/24)+DATE(1970,1,1)</f>
        <v>42613.233333333337</v>
      </c>
      <c r="T1329" s="10">
        <f>((($J1329/60)/60)/24)+DATE(1970,1,1)</f>
        <v>42607.316122685181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 s="6">
        <v>3500</v>
      </c>
      <c r="E1330" s="6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8270</v>
      </c>
      <c r="O1330" s="5">
        <f>$E1330/$D1330</f>
        <v>1.0742857142857143</v>
      </c>
      <c r="P1330" s="6">
        <f>ROUND(E1330/L1330,2)</f>
        <v>62.67</v>
      </c>
      <c r="Q1330" t="str">
        <f>LEFT($N1330,FIND("/",$N1330)-1)</f>
        <v>theater</v>
      </c>
      <c r="R1330" t="str">
        <f>RIGHT($N1330,LEN($N1330)-FIND("/",$N1330))</f>
        <v>plays</v>
      </c>
      <c r="S1330" s="10">
        <f>((($I1330/60)/60)/24)+DATE(1970,1,1)</f>
        <v>42527.083333333328</v>
      </c>
      <c r="T1330" s="10">
        <f>((($J1330/60)/60)/24)+DATE(1970,1,1)</f>
        <v>42490.133877314816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 s="6">
        <v>100000</v>
      </c>
      <c r="E1331" s="6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8300</v>
      </c>
      <c r="O1331" s="5">
        <f>$E1331/$D1331</f>
        <v>1.0742157000000001</v>
      </c>
      <c r="P1331" s="6">
        <f>ROUND(E1331/L1331,2)</f>
        <v>60.97</v>
      </c>
      <c r="Q1331" t="str">
        <f>LEFT($N1331,FIND("/",$N1331)-1)</f>
        <v>technology</v>
      </c>
      <c r="R1331" t="str">
        <f>RIGHT($N1331,LEN($N1331)-FIND("/",$N1331))</f>
        <v>space exploration</v>
      </c>
      <c r="S1331" s="10">
        <f>((($I1331/60)/60)/24)+DATE(1970,1,1)</f>
        <v>42538.541550925926</v>
      </c>
      <c r="T1331" s="10">
        <f>((($J1331/60)/60)/24)+DATE(1970,1,1)</f>
        <v>42508.541550925926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 s="6">
        <v>2200</v>
      </c>
      <c r="E1332" s="6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8265</v>
      </c>
      <c r="O1332" s="5">
        <f>$E1332/$D1332</f>
        <v>1.074090909090909</v>
      </c>
      <c r="P1332" s="6">
        <f>ROUND(E1332/L1332,2)</f>
        <v>39.380000000000003</v>
      </c>
      <c r="Q1332" t="str">
        <f>LEFT($N1332,FIND("/",$N1332)-1)</f>
        <v>film &amp; video</v>
      </c>
      <c r="R1332" t="str">
        <f>RIGHT($N1332,LEN($N1332)-FIND("/",$N1332))</f>
        <v>shorts</v>
      </c>
      <c r="S1332" s="10">
        <f>((($I1332/60)/60)/24)+DATE(1970,1,1)</f>
        <v>42504</v>
      </c>
      <c r="T1332" s="10">
        <f>((($J1332/60)/60)/24)+DATE(1970,1,1)</f>
        <v>42485.724768518514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 s="6">
        <v>20000</v>
      </c>
      <c r="E1333" s="6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8268</v>
      </c>
      <c r="O1333" s="5">
        <f>$E1333/$D1333</f>
        <v>1.0740000000000001</v>
      </c>
      <c r="P1333" s="6">
        <f>ROUND(E1333/L1333,2)</f>
        <v>97.64</v>
      </c>
      <c r="Q1333" t="str">
        <f>LEFT($N1333,FIND("/",$N1333)-1)</f>
        <v>film &amp; video</v>
      </c>
      <c r="R1333" t="str">
        <f>RIGHT($N1333,LEN($N1333)-FIND("/",$N1333))</f>
        <v>documentary</v>
      </c>
      <c r="S1333" s="10">
        <f>((($I1333/60)/60)/24)+DATE(1970,1,1)</f>
        <v>41067.621527777781</v>
      </c>
      <c r="T1333" s="10">
        <f>((($J1333/60)/60)/24)+DATE(1970,1,1)</f>
        <v>41017.885462962964</v>
      </c>
    </row>
    <row r="1334" spans="1:20" ht="48" x14ac:dyDescent="0.2">
      <c r="A1334">
        <v>1031</v>
      </c>
      <c r="B1334" s="3" t="s">
        <v>1032</v>
      </c>
      <c r="C1334" s="3" t="s">
        <v>5141</v>
      </c>
      <c r="D1334" s="6">
        <v>10000</v>
      </c>
      <c r="E1334" s="6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8279</v>
      </c>
      <c r="O1334" s="5">
        <f>$E1334/$D1334</f>
        <v>1.0740000000000001</v>
      </c>
      <c r="P1334" s="6">
        <f>ROUND(E1334/L1334,2)</f>
        <v>108.48</v>
      </c>
      <c r="Q1334" t="str">
        <f>LEFT($N1334,FIND("/",$N1334)-1)</f>
        <v>music</v>
      </c>
      <c r="R1334" t="str">
        <f>RIGHT($N1334,LEN($N1334)-FIND("/",$N1334))</f>
        <v>electronic music</v>
      </c>
      <c r="S1334" s="10">
        <f>((($I1334/60)/60)/24)+DATE(1970,1,1)</f>
        <v>42354.764004629629</v>
      </c>
      <c r="T1334" s="10">
        <f>((($J1334/60)/60)/24)+DATE(1970,1,1)</f>
        <v>42324.764004629629</v>
      </c>
    </row>
    <row r="1335" spans="1:20" ht="48" x14ac:dyDescent="0.2">
      <c r="A1335">
        <v>2289</v>
      </c>
      <c r="B1335" s="3" t="s">
        <v>2290</v>
      </c>
      <c r="C1335" s="3" t="s">
        <v>6399</v>
      </c>
      <c r="D1335" s="6">
        <v>1500</v>
      </c>
      <c r="E1335" s="6">
        <v>1611</v>
      </c>
      <c r="F1335" t="s">
        <v>8219</v>
      </c>
      <c r="G1335" t="s">
        <v>8224</v>
      </c>
      <c r="H1335" t="s">
        <v>8246</v>
      </c>
      <c r="I1335">
        <v>1386372120</v>
      </c>
      <c r="J1335">
        <v>1382659060</v>
      </c>
      <c r="K1335" t="b">
        <v>0</v>
      </c>
      <c r="L1335">
        <v>25</v>
      </c>
      <c r="M1335" t="b">
        <v>1</v>
      </c>
      <c r="N1335" t="s">
        <v>8275</v>
      </c>
      <c r="O1335" s="5">
        <f>$E1335/$D1335</f>
        <v>1.0740000000000001</v>
      </c>
      <c r="P1335" s="6">
        <f>ROUND(E1335/L1335,2)</f>
        <v>64.44</v>
      </c>
      <c r="Q1335" t="str">
        <f>LEFT($N1335,FIND("/",$N1335)-1)</f>
        <v>music</v>
      </c>
      <c r="R1335" t="str">
        <f>RIGHT($N1335,LEN($N1335)-FIND("/",$N1335))</f>
        <v>rock</v>
      </c>
      <c r="S1335" s="10">
        <f>((($I1335/60)/60)/24)+DATE(1970,1,1)</f>
        <v>41614.973611111112</v>
      </c>
      <c r="T1335" s="10">
        <f>((($J1335/60)/60)/24)+DATE(1970,1,1)</f>
        <v>41571.998379629629</v>
      </c>
    </row>
    <row r="1336" spans="1:20" ht="48" x14ac:dyDescent="0.2">
      <c r="A1336">
        <v>3273</v>
      </c>
      <c r="B1336" s="3" t="s">
        <v>3273</v>
      </c>
      <c r="C1336" s="3" t="s">
        <v>7383</v>
      </c>
      <c r="D1336" s="6">
        <v>4000</v>
      </c>
      <c r="E1336" s="6">
        <v>4296</v>
      </c>
      <c r="F1336" t="s">
        <v>8219</v>
      </c>
      <c r="G1336" t="s">
        <v>8224</v>
      </c>
      <c r="H1336" t="s">
        <v>8246</v>
      </c>
      <c r="I1336">
        <v>1473879600</v>
      </c>
      <c r="J1336">
        <v>1472498042</v>
      </c>
      <c r="K1336" t="b">
        <v>1</v>
      </c>
      <c r="L1336">
        <v>21</v>
      </c>
      <c r="M1336" t="b">
        <v>1</v>
      </c>
      <c r="N1336" t="s">
        <v>8270</v>
      </c>
      <c r="O1336" s="5">
        <f>$E1336/$D1336</f>
        <v>1.0740000000000001</v>
      </c>
      <c r="P1336" s="6">
        <f>ROUND(E1336/L1336,2)</f>
        <v>204.57</v>
      </c>
      <c r="Q1336" t="str">
        <f>LEFT($N1336,FIND("/",$N1336)-1)</f>
        <v>theater</v>
      </c>
      <c r="R1336" t="str">
        <f>RIGHT($N1336,LEN($N1336)-FIND("/",$N1336))</f>
        <v>plays</v>
      </c>
      <c r="S1336" s="10">
        <f>((($I1336/60)/60)/24)+DATE(1970,1,1)</f>
        <v>42627.791666666672</v>
      </c>
      <c r="T1336" s="10">
        <f>((($J1336/60)/60)/24)+DATE(1970,1,1)</f>
        <v>42611.801412037035</v>
      </c>
    </row>
    <row r="1337" spans="1:20" ht="48" x14ac:dyDescent="0.2">
      <c r="A1337">
        <v>740</v>
      </c>
      <c r="B1337" s="3" t="s">
        <v>741</v>
      </c>
      <c r="C1337" s="3" t="s">
        <v>4850</v>
      </c>
      <c r="D1337" s="6">
        <v>3000</v>
      </c>
      <c r="E1337" s="6">
        <v>3222</v>
      </c>
      <c r="F1337" t="s">
        <v>8219</v>
      </c>
      <c r="G1337" t="s">
        <v>8224</v>
      </c>
      <c r="H1337" t="s">
        <v>8246</v>
      </c>
      <c r="I1337">
        <v>1434857482</v>
      </c>
      <c r="J1337">
        <v>1433647882</v>
      </c>
      <c r="K1337" t="b">
        <v>0</v>
      </c>
      <c r="L1337">
        <v>19</v>
      </c>
      <c r="M1337" t="b">
        <v>1</v>
      </c>
      <c r="N1337" t="s">
        <v>8273</v>
      </c>
      <c r="O1337" s="5">
        <f>$E1337/$D1337</f>
        <v>1.0740000000000001</v>
      </c>
      <c r="P1337" s="6">
        <f>ROUND(E1337/L1337,2)</f>
        <v>169.58</v>
      </c>
      <c r="Q1337" t="str">
        <f>LEFT($N1337,FIND("/",$N1337)-1)</f>
        <v>publishing</v>
      </c>
      <c r="R1337" t="str">
        <f>RIGHT($N1337,LEN($N1337)-FIND("/",$N1337))</f>
        <v>nonfiction</v>
      </c>
      <c r="S1337" s="10">
        <f>((($I1337/60)/60)/24)+DATE(1970,1,1)</f>
        <v>42176.146782407406</v>
      </c>
      <c r="T1337" s="10">
        <f>((($J1337/60)/60)/24)+DATE(1970,1,1)</f>
        <v>42162.146782407406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 s="6">
        <v>500</v>
      </c>
      <c r="E1338" s="6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8270</v>
      </c>
      <c r="O1338" s="5">
        <f>$E1338/$D1338</f>
        <v>1.0740000000000001</v>
      </c>
      <c r="P1338" s="6">
        <f>ROUND(E1338/L1338,2)</f>
        <v>35.799999999999997</v>
      </c>
      <c r="Q1338" t="str">
        <f>LEFT($N1338,FIND("/",$N1338)-1)</f>
        <v>theater</v>
      </c>
      <c r="R1338" t="str">
        <f>RIGHT($N1338,LEN($N1338)-FIND("/",$N1338))</f>
        <v>plays</v>
      </c>
      <c r="S1338" s="10">
        <f>((($I1338/60)/60)/24)+DATE(1970,1,1)</f>
        <v>41928.165972222225</v>
      </c>
      <c r="T1338" s="10">
        <f>((($J1338/60)/60)/24)+DATE(1970,1,1)</f>
        <v>41914.100289351853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 s="6">
        <v>3000</v>
      </c>
      <c r="E1339" s="6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8275</v>
      </c>
      <c r="O1339" s="5">
        <f>$E1339/$D1339</f>
        <v>1.0736666666666668</v>
      </c>
      <c r="P1339" s="6">
        <f>ROUND(E1339/L1339,2)</f>
        <v>134.21</v>
      </c>
      <c r="Q1339" t="str">
        <f>LEFT($N1339,FIND("/",$N1339)-1)</f>
        <v>music</v>
      </c>
      <c r="R1339" t="str">
        <f>RIGHT($N1339,LEN($N1339)-FIND("/",$N1339))</f>
        <v>rock</v>
      </c>
      <c r="S1339" s="10">
        <f>((($I1339/60)/60)/24)+DATE(1970,1,1)</f>
        <v>40755.290972222225</v>
      </c>
      <c r="T1339" s="10">
        <f>((($J1339/60)/60)/24)+DATE(1970,1,1)</f>
        <v>40691.788055555553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 s="6">
        <v>2000</v>
      </c>
      <c r="E1340" s="6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8299</v>
      </c>
      <c r="O1340" s="5">
        <f>$E1340/$D1340</f>
        <v>1.0734999999999999</v>
      </c>
      <c r="P1340" s="6">
        <f>ROUND(E1340/L1340,2)</f>
        <v>61.34</v>
      </c>
      <c r="Q1340" t="str">
        <f>LEFT($N1340,FIND("/",$N1340)-1)</f>
        <v>music</v>
      </c>
      <c r="R1340" t="str">
        <f>RIGHT($N1340,LEN($N1340)-FIND("/",$N1340))</f>
        <v>classical music</v>
      </c>
      <c r="S1340" s="10">
        <f>((($I1340/60)/60)/24)+DATE(1970,1,1)</f>
        <v>41057.655011574076</v>
      </c>
      <c r="T1340" s="10">
        <f>((($J1340/60)/60)/24)+DATE(1970,1,1)</f>
        <v>41026.655011574076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 s="6">
        <v>16000</v>
      </c>
      <c r="E1341" s="6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8278</v>
      </c>
      <c r="O1341" s="5">
        <f>$E1341/$D1341</f>
        <v>1.0731250000000001</v>
      </c>
      <c r="P1341" s="6">
        <f>ROUND(E1341/L1341,2)</f>
        <v>89.9</v>
      </c>
      <c r="Q1341" t="str">
        <f>LEFT($N1341,FIND("/",$N1341)-1)</f>
        <v>music</v>
      </c>
      <c r="R1341" t="str">
        <f>RIGHT($N1341,LEN($N1341)-FIND("/",$N1341))</f>
        <v>indie rock</v>
      </c>
      <c r="S1341" s="10">
        <f>((($I1341/60)/60)/24)+DATE(1970,1,1)</f>
        <v>41162.163194444445</v>
      </c>
      <c r="T1341" s="10">
        <f>((($J1341/60)/60)/24)+DATE(1970,1,1)</f>
        <v>41135.175694444442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 s="6">
        <v>6000</v>
      </c>
      <c r="E1342" s="6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8275</v>
      </c>
      <c r="O1342" s="5">
        <f>$E1342/$D1342</f>
        <v>1.073</v>
      </c>
      <c r="P1342" s="6">
        <f>ROUND(E1342/L1342,2)</f>
        <v>88.19</v>
      </c>
      <c r="Q1342" t="str">
        <f>LEFT($N1342,FIND("/",$N1342)-1)</f>
        <v>music</v>
      </c>
      <c r="R1342" t="str">
        <f>RIGHT($N1342,LEN($N1342)-FIND("/",$N1342))</f>
        <v>rock</v>
      </c>
      <c r="S1342" s="10">
        <f>((($I1342/60)/60)/24)+DATE(1970,1,1)</f>
        <v>42048.99863425926</v>
      </c>
      <c r="T1342" s="10">
        <f>((($J1342/60)/60)/24)+DATE(1970,1,1)</f>
        <v>42018.99863425926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 s="6">
        <v>8000</v>
      </c>
      <c r="E1343" s="6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5">
        <f>$E1343/$D1343</f>
        <v>1.0726249999999999</v>
      </c>
      <c r="P1343" s="6">
        <f>ROUND(E1343/L1343,2)</f>
        <v>49.32</v>
      </c>
      <c r="Q1343" t="str">
        <f>LEFT($N1343,FIND("/",$N1343)-1)</f>
        <v>film &amp; video</v>
      </c>
      <c r="R1343" t="str">
        <f>RIGHT($N1343,LEN($N1343)-FIND("/",$N1343))</f>
        <v>television</v>
      </c>
      <c r="S1343" s="10">
        <f>((($I1343/60)/60)/24)+DATE(1970,1,1)</f>
        <v>42163.666666666672</v>
      </c>
      <c r="T1343" s="10">
        <f>((($J1343/60)/60)/24)+DATE(1970,1,1)</f>
        <v>42149.548888888887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 s="6">
        <v>2000</v>
      </c>
      <c r="E1344" s="6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8275</v>
      </c>
      <c r="O1344" s="5">
        <f>$E1344/$D1344</f>
        <v>1.072505</v>
      </c>
      <c r="P1344" s="6">
        <f>ROUND(E1344/L1344,2)</f>
        <v>46.63</v>
      </c>
      <c r="Q1344" t="str">
        <f>LEFT($N1344,FIND("/",$N1344)-1)</f>
        <v>music</v>
      </c>
      <c r="R1344" t="str">
        <f>RIGHT($N1344,LEN($N1344)-FIND("/",$N1344))</f>
        <v>rock</v>
      </c>
      <c r="S1344" s="10">
        <f>((($I1344/60)/60)/24)+DATE(1970,1,1)</f>
        <v>41017.697638888887</v>
      </c>
      <c r="T1344" s="10">
        <f>((($J1344/60)/60)/24)+DATE(1970,1,1)</f>
        <v>40987.697638888887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 s="6">
        <v>12000</v>
      </c>
      <c r="E1345" s="6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8265</v>
      </c>
      <c r="O1345" s="5">
        <f>$E1345/$D1345</f>
        <v>1.0725</v>
      </c>
      <c r="P1345" s="6">
        <f>ROUND(E1345/L1345,2)</f>
        <v>273.83</v>
      </c>
      <c r="Q1345" t="str">
        <f>LEFT($N1345,FIND("/",$N1345)-1)</f>
        <v>film &amp; video</v>
      </c>
      <c r="R1345" t="str">
        <f>RIGHT($N1345,LEN($N1345)-FIND("/",$N1345))</f>
        <v>shorts</v>
      </c>
      <c r="S1345" s="10">
        <f>((($I1345/60)/60)/24)+DATE(1970,1,1)</f>
        <v>41618.083981481483</v>
      </c>
      <c r="T1345" s="10">
        <f>((($J1345/60)/60)/24)+DATE(1970,1,1)</f>
        <v>41583.083981481483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 s="6">
        <v>2000</v>
      </c>
      <c r="E1346" s="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8270</v>
      </c>
      <c r="O1346" s="5">
        <f>$E1346/$D1346</f>
        <v>1.0725</v>
      </c>
      <c r="P1346" s="6">
        <f>ROUND(E1346/L1346,2)</f>
        <v>107.25</v>
      </c>
      <c r="Q1346" t="str">
        <f>LEFT($N1346,FIND("/",$N1346)-1)</f>
        <v>theater</v>
      </c>
      <c r="R1346" t="str">
        <f>RIGHT($N1346,LEN($N1346)-FIND("/",$N1346))</f>
        <v>plays</v>
      </c>
      <c r="S1346" s="10">
        <f>((($I1346/60)/60)/24)+DATE(1970,1,1)</f>
        <v>42301.165972222225</v>
      </c>
      <c r="T1346" s="10">
        <f>((($J1346/60)/60)/24)+DATE(1970,1,1)</f>
        <v>42284.69694444444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 s="6">
        <v>4000</v>
      </c>
      <c r="E1347" s="6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5">
        <f>$E1347/$D1347</f>
        <v>1.0724974999999999</v>
      </c>
      <c r="P1347" s="6">
        <f>ROUND(E1347/L1347,2)</f>
        <v>52.96</v>
      </c>
      <c r="Q1347" t="str">
        <f>LEFT($N1347,FIND("/",$N1347)-1)</f>
        <v>music</v>
      </c>
      <c r="R1347" t="str">
        <f>RIGHT($N1347,LEN($N1347)-FIND("/",$N1347))</f>
        <v>classical music</v>
      </c>
      <c r="S1347" s="10">
        <f>((($I1347/60)/60)/24)+DATE(1970,1,1)</f>
        <v>42236.458333333328</v>
      </c>
      <c r="T1347" s="10">
        <f>((($J1347/60)/60)/24)+DATE(1970,1,1)</f>
        <v>42217.834525462968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 s="6">
        <v>2500</v>
      </c>
      <c r="E1348" s="6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8304</v>
      </c>
      <c r="O1348" s="5">
        <f>$E1348/$D1348</f>
        <v>1.0724</v>
      </c>
      <c r="P1348" s="6">
        <f>ROUND(E1348/L1348,2)</f>
        <v>81.239999999999995</v>
      </c>
      <c r="Q1348" t="str">
        <f>LEFT($N1348,FIND("/",$N1348)-1)</f>
        <v>theater</v>
      </c>
      <c r="R1348" t="str">
        <f>RIGHT($N1348,LEN($N1348)-FIND("/",$N1348))</f>
        <v>musical</v>
      </c>
      <c r="S1348" s="10">
        <f>((($I1348/60)/60)/24)+DATE(1970,1,1)</f>
        <v>42022.773356481484</v>
      </c>
      <c r="T1348" s="10">
        <f>((($J1348/60)/60)/24)+DATE(1970,1,1)</f>
        <v>41982.773356481484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 s="6">
        <v>2000</v>
      </c>
      <c r="E1349" s="6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8278</v>
      </c>
      <c r="O1349" s="5">
        <f>$E1349/$D1349</f>
        <v>1.0721700000000001</v>
      </c>
      <c r="P1349" s="6">
        <f>ROUND(E1349/L1349,2)</f>
        <v>36.97</v>
      </c>
      <c r="Q1349" t="str">
        <f>LEFT($N1349,FIND("/",$N1349)-1)</f>
        <v>music</v>
      </c>
      <c r="R1349" t="str">
        <f>RIGHT($N1349,LEN($N1349)-FIND("/",$N1349))</f>
        <v>indie rock</v>
      </c>
      <c r="S1349" s="10">
        <f>((($I1349/60)/60)/24)+DATE(1970,1,1)</f>
        <v>41210.208333333336</v>
      </c>
      <c r="T1349" s="10">
        <f>((($J1349/60)/60)/24)+DATE(1970,1,1)</f>
        <v>41174.154178240737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 s="6">
        <v>7000</v>
      </c>
      <c r="E1350" s="6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5">
        <f>$E1350/$D1350</f>
        <v>1.0721428571428571</v>
      </c>
      <c r="P1350" s="6">
        <f>ROUND(E1350/L1350,2)</f>
        <v>58.63</v>
      </c>
      <c r="Q1350" t="str">
        <f>LEFT($N1350,FIND("/",$N1350)-1)</f>
        <v>games</v>
      </c>
      <c r="R1350" t="str">
        <f>RIGHT($N1350,LEN($N1350)-FIND("/",$N1350))</f>
        <v>tabletop games</v>
      </c>
      <c r="S1350" s="10">
        <f>((($I1350/60)/60)/24)+DATE(1970,1,1)</f>
        <v>42718.875902777778</v>
      </c>
      <c r="T1350" s="10">
        <f>((($J1350/60)/60)/24)+DATE(1970,1,1)</f>
        <v>42688.875902777778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 s="6">
        <v>4300</v>
      </c>
      <c r="E1351" s="6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8270</v>
      </c>
      <c r="O1351" s="5">
        <f>$E1351/$D1351</f>
        <v>1.0720930232558139</v>
      </c>
      <c r="P1351" s="6">
        <f>ROUND(E1351/L1351,2)</f>
        <v>100.22</v>
      </c>
      <c r="Q1351" t="str">
        <f>LEFT($N1351,FIND("/",$N1351)-1)</f>
        <v>theater</v>
      </c>
      <c r="R1351" t="str">
        <f>RIGHT($N1351,LEN($N1351)-FIND("/",$N1351))</f>
        <v>plays</v>
      </c>
      <c r="S1351" s="10">
        <f>((($I1351/60)/60)/24)+DATE(1970,1,1)</f>
        <v>41821.993414351848</v>
      </c>
      <c r="T1351" s="10">
        <f>((($J1351/60)/60)/24)+DATE(1970,1,1)</f>
        <v>41791.993414351848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 s="6">
        <v>5000</v>
      </c>
      <c r="E1352" s="6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8275</v>
      </c>
      <c r="O1352" s="5">
        <f>$E1352/$D1352</f>
        <v>1.071842</v>
      </c>
      <c r="P1352" s="6">
        <f>ROUND(E1352/L1352,2)</f>
        <v>68.709999999999994</v>
      </c>
      <c r="Q1352" t="str">
        <f>LEFT($N1352,FIND("/",$N1352)-1)</f>
        <v>music</v>
      </c>
      <c r="R1352" t="str">
        <f>RIGHT($N1352,LEN($N1352)-FIND("/",$N1352))</f>
        <v>rock</v>
      </c>
      <c r="S1352" s="10">
        <f>((($I1352/60)/60)/24)+DATE(1970,1,1)</f>
        <v>42321.711435185185</v>
      </c>
      <c r="T1352" s="10">
        <f>((($J1352/60)/60)/24)+DATE(1970,1,1)</f>
        <v>42279.669768518521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6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8275</v>
      </c>
      <c r="O1353" s="5">
        <f>$E1353/$D1353</f>
        <v>1.071</v>
      </c>
      <c r="P1353" s="6">
        <f>ROUND(E1353/L1353,2)</f>
        <v>73.36</v>
      </c>
      <c r="Q1353" t="str">
        <f>LEFT($N1353,FIND("/",$N1353)-1)</f>
        <v>music</v>
      </c>
      <c r="R1353" t="str">
        <f>RIGHT($N1353,LEN($N1353)-FIND("/",$N1353))</f>
        <v>rock</v>
      </c>
      <c r="S1353" s="10">
        <f>((($I1353/60)/60)/24)+DATE(1970,1,1)</f>
        <v>42733.214409722219</v>
      </c>
      <c r="T1353" s="10">
        <f>((($J1353/60)/60)/24)+DATE(1970,1,1)</f>
        <v>42703.214409722219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 s="6">
        <v>2000</v>
      </c>
      <c r="E1354" s="6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5">
        <f>$E1354/$D1354</f>
        <v>1.071</v>
      </c>
      <c r="P1354" s="6">
        <f>ROUND(E1354/L1354,2)</f>
        <v>31.97</v>
      </c>
      <c r="Q1354" t="str">
        <f>LEFT($N1354,FIND("/",$N1354)-1)</f>
        <v>theater</v>
      </c>
      <c r="R1354" t="str">
        <f>RIGHT($N1354,LEN($N1354)-FIND("/",$N1354))</f>
        <v>plays</v>
      </c>
      <c r="S1354" s="10">
        <f>((($I1354/60)/60)/24)+DATE(1970,1,1)</f>
        <v>41826.422326388885</v>
      </c>
      <c r="T1354" s="10">
        <f>((($J1354/60)/60)/24)+DATE(1970,1,1)</f>
        <v>41796.422326388885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 s="6">
        <v>6999</v>
      </c>
      <c r="E1355" s="6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8275</v>
      </c>
      <c r="O1355" s="5">
        <f>$E1355/$D1355</f>
        <v>1.0708672667523933</v>
      </c>
      <c r="P1355" s="6">
        <f>ROUND(E1355/L1355,2)</f>
        <v>107.07</v>
      </c>
      <c r="Q1355" t="str">
        <f>LEFT($N1355,FIND("/",$N1355)-1)</f>
        <v>music</v>
      </c>
      <c r="R1355" t="str">
        <f>RIGHT($N1355,LEN($N1355)-FIND("/",$N1355))</f>
        <v>rock</v>
      </c>
      <c r="S1355" s="10">
        <f>((($I1355/60)/60)/24)+DATE(1970,1,1)</f>
        <v>42131.758587962962</v>
      </c>
      <c r="T1355" s="10">
        <f>((($J1355/60)/60)/24)+DATE(1970,1,1)</f>
        <v>42101.758587962962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 s="6">
        <v>2000</v>
      </c>
      <c r="E1356" s="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5">
        <f>$E1356/$D1356</f>
        <v>1.0705</v>
      </c>
      <c r="P1356" s="6">
        <f>ROUND(E1356/L1356,2)</f>
        <v>125.94</v>
      </c>
      <c r="Q1356" t="str">
        <f>LEFT($N1356,FIND("/",$N1356)-1)</f>
        <v>technology</v>
      </c>
      <c r="R1356" t="str">
        <f>RIGHT($N1356,LEN($N1356)-FIND("/",$N1356))</f>
        <v>wearables</v>
      </c>
      <c r="S1356" s="10">
        <f>((($I1356/60)/60)/24)+DATE(1970,1,1)</f>
        <v>42446.726261574076</v>
      </c>
      <c r="T1356" s="10">
        <f>((($J1356/60)/60)/24)+DATE(1970,1,1)</f>
        <v>42416.767928240741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 s="6">
        <v>2200</v>
      </c>
      <c r="E1357" s="6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8278</v>
      </c>
      <c r="O1357" s="5">
        <f>$E1357/$D1357</f>
        <v>1.0704545454545455</v>
      </c>
      <c r="P1357" s="6">
        <f>ROUND(E1357/L1357,2)</f>
        <v>53.52</v>
      </c>
      <c r="Q1357" t="str">
        <f>LEFT($N1357,FIND("/",$N1357)-1)</f>
        <v>music</v>
      </c>
      <c r="R1357" t="str">
        <f>RIGHT($N1357,LEN($N1357)-FIND("/",$N1357))</f>
        <v>indie rock</v>
      </c>
      <c r="S1357" s="10">
        <f>((($I1357/60)/60)/24)+DATE(1970,1,1)</f>
        <v>41300.21497685185</v>
      </c>
      <c r="T1357" s="10">
        <f>((($J1357/60)/60)/24)+DATE(1970,1,1)</f>
        <v>41270.21497685185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 s="6">
        <v>3500</v>
      </c>
      <c r="E1358" s="6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5">
        <f>$E1358/$D1358</f>
        <v>1.0702857142857143</v>
      </c>
      <c r="P1358" s="6">
        <f>ROUND(E1358/L1358,2)</f>
        <v>59.46</v>
      </c>
      <c r="Q1358" t="str">
        <f>LEFT($N1358,FIND("/",$N1358)-1)</f>
        <v>music</v>
      </c>
      <c r="R1358" t="str">
        <f>RIGHT($N1358,LEN($N1358)-FIND("/",$N1358))</f>
        <v>classical music</v>
      </c>
      <c r="S1358" s="10">
        <f>((($I1358/60)/60)/24)+DATE(1970,1,1)</f>
        <v>41543.449282407404</v>
      </c>
      <c r="T1358" s="10">
        <f>((($J1358/60)/60)/24)+DATE(1970,1,1)</f>
        <v>41483.449282407404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 s="6">
        <v>4000</v>
      </c>
      <c r="E1359" s="6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8275</v>
      </c>
      <c r="O1359" s="5">
        <f>$E1359/$D1359</f>
        <v>1.07</v>
      </c>
      <c r="P1359" s="6">
        <f>ROUND(E1359/L1359,2)</f>
        <v>99.53</v>
      </c>
      <c r="Q1359" t="str">
        <f>LEFT($N1359,FIND("/",$N1359)-1)</f>
        <v>music</v>
      </c>
      <c r="R1359" t="str">
        <f>RIGHT($N1359,LEN($N1359)-FIND("/",$N1359))</f>
        <v>rock</v>
      </c>
      <c r="S1359" s="10">
        <f>((($I1359/60)/60)/24)+DATE(1970,1,1)</f>
        <v>41944.917858796296</v>
      </c>
      <c r="T1359" s="10">
        <f>((($J1359/60)/60)/24)+DATE(1970,1,1)</f>
        <v>41914.917858796296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 s="6">
        <v>1300</v>
      </c>
      <c r="E1360" s="6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8275</v>
      </c>
      <c r="O1360" s="5">
        <f>$E1360/$D1360</f>
        <v>1.07</v>
      </c>
      <c r="P1360" s="6">
        <f>ROUND(E1360/L1360,2)</f>
        <v>36.61</v>
      </c>
      <c r="Q1360" t="str">
        <f>LEFT($N1360,FIND("/",$N1360)-1)</f>
        <v>music</v>
      </c>
      <c r="R1360" t="str">
        <f>RIGHT($N1360,LEN($N1360)-FIND("/",$N1360))</f>
        <v>rock</v>
      </c>
      <c r="S1360" s="10">
        <f>((($I1360/60)/60)/24)+DATE(1970,1,1)</f>
        <v>41085.683333333334</v>
      </c>
      <c r="T1360" s="10">
        <f>((($J1360/60)/60)/24)+DATE(1970,1,1)</f>
        <v>41073.050717592596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 s="6">
        <v>5250</v>
      </c>
      <c r="E1361" s="6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8278</v>
      </c>
      <c r="O1361" s="5">
        <f>$E1361/$D1361</f>
        <v>1.0699047619047619</v>
      </c>
      <c r="P1361" s="6">
        <f>ROUND(E1361/L1361,2)</f>
        <v>70.209999999999994</v>
      </c>
      <c r="Q1361" t="str">
        <f>LEFT($N1361,FIND("/",$N1361)-1)</f>
        <v>music</v>
      </c>
      <c r="R1361" t="str">
        <f>RIGHT($N1361,LEN($N1361)-FIND("/",$N1361))</f>
        <v>indie rock</v>
      </c>
      <c r="S1361" s="10">
        <f>((($I1361/60)/60)/24)+DATE(1970,1,1)</f>
        <v>40932.809872685182</v>
      </c>
      <c r="T1361" s="10">
        <f>((($J1361/60)/60)/24)+DATE(1970,1,1)</f>
        <v>40911.809872685182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 s="6">
        <v>5000</v>
      </c>
      <c r="E1362" s="6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5">
        <f>$E1362/$D1362</f>
        <v>1.0686</v>
      </c>
      <c r="P1362" s="6">
        <f>ROUND(E1362/L1362,2)</f>
        <v>74.209999999999994</v>
      </c>
      <c r="Q1362" t="str">
        <f>LEFT($N1362,FIND("/",$N1362)-1)</f>
        <v>theater</v>
      </c>
      <c r="R1362" t="str">
        <f>RIGHT($N1362,LEN($N1362)-FIND("/",$N1362))</f>
        <v>plays</v>
      </c>
      <c r="S1362" s="10">
        <f>((($I1362/60)/60)/24)+DATE(1970,1,1)</f>
        <v>41944.720833333333</v>
      </c>
      <c r="T1362" s="10">
        <f>((($J1362/60)/60)/24)+DATE(1970,1,1)</f>
        <v>41915.762835648151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 s="6">
        <v>10000</v>
      </c>
      <c r="E1363" s="6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8270</v>
      </c>
      <c r="O1363" s="5">
        <f>$E1363/$D1363</f>
        <v>1.0685</v>
      </c>
      <c r="P1363" s="6">
        <f>ROUND(E1363/L1363,2)</f>
        <v>109.03</v>
      </c>
      <c r="Q1363" t="str">
        <f>LEFT($N1363,FIND("/",$N1363)-1)</f>
        <v>theater</v>
      </c>
      <c r="R1363" t="str">
        <f>RIGHT($N1363,LEN($N1363)-FIND("/",$N1363))</f>
        <v>plays</v>
      </c>
      <c r="S1363" s="10">
        <f>((($I1363/60)/60)/24)+DATE(1970,1,1)</f>
        <v>42187.470185185186</v>
      </c>
      <c r="T1363" s="10">
        <f>((($J1363/60)/60)/24)+DATE(1970,1,1)</f>
        <v>42157.470185185186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 s="6">
        <v>37500</v>
      </c>
      <c r="E1364" s="6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8284</v>
      </c>
      <c r="O1364" s="5">
        <f>$E1364/$D1364</f>
        <v>1.0681333333333334</v>
      </c>
      <c r="P1364" s="6">
        <f>ROUND(E1364/L1364,2)</f>
        <v>170.45</v>
      </c>
      <c r="Q1364" t="str">
        <f>LEFT($N1364,FIND("/",$N1364)-1)</f>
        <v>photography</v>
      </c>
      <c r="R1364" t="str">
        <f>RIGHT($N1364,LEN($N1364)-FIND("/",$N1364))</f>
        <v>photobooks</v>
      </c>
      <c r="S1364" s="10">
        <f>((($I1364/60)/60)/24)+DATE(1970,1,1)</f>
        <v>42528.167719907404</v>
      </c>
      <c r="T1364" s="10">
        <f>((($J1364/60)/60)/24)+DATE(1970,1,1)</f>
        <v>42493.167719907404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 s="6">
        <v>20000</v>
      </c>
      <c r="E1365" s="6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5">
        <f>$E1365/$D1365</f>
        <v>1.0680499999999999</v>
      </c>
      <c r="P1365" s="6">
        <f>ROUND(E1365/L1365,2)</f>
        <v>224.85</v>
      </c>
      <c r="Q1365" t="str">
        <f>LEFT($N1365,FIND("/",$N1365)-1)</f>
        <v>film &amp; video</v>
      </c>
      <c r="R1365" t="str">
        <f>RIGHT($N1365,LEN($N1365)-FIND("/",$N1365))</f>
        <v>documentary</v>
      </c>
      <c r="S1365" s="10">
        <f>((($I1365/60)/60)/24)+DATE(1970,1,1)</f>
        <v>42718.5</v>
      </c>
      <c r="T1365" s="10">
        <f>((($J1365/60)/60)/24)+DATE(1970,1,1)</f>
        <v>42687.875775462962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 s="6">
        <v>20000</v>
      </c>
      <c r="E1366" s="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8301</v>
      </c>
      <c r="O1366" s="5">
        <f>$E1366/$D1366</f>
        <v>1.0680000000000001</v>
      </c>
      <c r="P1366" s="6">
        <f>ROUND(E1366/L1366,2)</f>
        <v>267</v>
      </c>
      <c r="Q1366" t="str">
        <f>LEFT($N1366,FIND("/",$N1366)-1)</f>
        <v>technology</v>
      </c>
      <c r="R1366" t="str">
        <f>RIGHT($N1366,LEN($N1366)-FIND("/",$N1366))</f>
        <v>makerspaces</v>
      </c>
      <c r="S1366" s="10">
        <f>((($I1366/60)/60)/24)+DATE(1970,1,1)</f>
        <v>42237.746678240743</v>
      </c>
      <c r="T1366" s="10">
        <f>((($J1366/60)/60)/24)+DATE(1970,1,1)</f>
        <v>42207.746678240743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 s="6">
        <v>2500</v>
      </c>
      <c r="E1367" s="6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5">
        <f>$E1367/$D1367</f>
        <v>1.0680000000000001</v>
      </c>
      <c r="P1367" s="6">
        <f>ROUND(E1367/L1367,2)</f>
        <v>37.08</v>
      </c>
      <c r="Q1367" t="str">
        <f>LEFT($N1367,FIND("/",$N1367)-1)</f>
        <v>theater</v>
      </c>
      <c r="R1367" t="str">
        <f>RIGHT($N1367,LEN($N1367)-FIND("/",$N1367))</f>
        <v>plays</v>
      </c>
      <c r="S1367" s="10">
        <f>((($I1367/60)/60)/24)+DATE(1970,1,1)</f>
        <v>42348.593703703707</v>
      </c>
      <c r="T1367" s="10">
        <f>((($J1367/60)/60)/24)+DATE(1970,1,1)</f>
        <v>42318.593703703707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 s="6">
        <v>2500</v>
      </c>
      <c r="E1368" s="6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8270</v>
      </c>
      <c r="O1368" s="5">
        <f>$E1368/$D1368</f>
        <v>1.0676000000000001</v>
      </c>
      <c r="P1368" s="6">
        <f>ROUND(E1368/L1368,2)</f>
        <v>37.590000000000003</v>
      </c>
      <c r="Q1368" t="str">
        <f>LEFT($N1368,FIND("/",$N1368)-1)</f>
        <v>theater</v>
      </c>
      <c r="R1368" t="str">
        <f>RIGHT($N1368,LEN($N1368)-FIND("/",$N1368))</f>
        <v>plays</v>
      </c>
      <c r="S1368" s="10">
        <f>((($I1368/60)/60)/24)+DATE(1970,1,1)</f>
        <v>41799.80572916667</v>
      </c>
      <c r="T1368" s="10">
        <f>((($J1368/60)/60)/24)+DATE(1970,1,1)</f>
        <v>41766.80572916667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 s="6">
        <v>3500</v>
      </c>
      <c r="E1369" s="6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8278</v>
      </c>
      <c r="O1369" s="5">
        <f>$E1369/$D1369</f>
        <v>1.0675857142857144</v>
      </c>
      <c r="P1369" s="6">
        <f>ROUND(E1369/L1369,2)</f>
        <v>51.19</v>
      </c>
      <c r="Q1369" t="str">
        <f>LEFT($N1369,FIND("/",$N1369)-1)</f>
        <v>music</v>
      </c>
      <c r="R1369" t="str">
        <f>RIGHT($N1369,LEN($N1369)-FIND("/",$N1369))</f>
        <v>indie rock</v>
      </c>
      <c r="S1369" s="10">
        <f>((($I1369/60)/60)/24)+DATE(1970,1,1)</f>
        <v>40978.16815972222</v>
      </c>
      <c r="T1369" s="10">
        <f>((($J1369/60)/60)/24)+DATE(1970,1,1)</f>
        <v>40948.16815972222</v>
      </c>
    </row>
    <row r="1370" spans="1:20" ht="48" x14ac:dyDescent="0.2">
      <c r="A1370">
        <v>1186</v>
      </c>
      <c r="B1370" s="3" t="s">
        <v>1187</v>
      </c>
      <c r="C1370" s="3" t="s">
        <v>5296</v>
      </c>
      <c r="D1370" s="6">
        <v>7500</v>
      </c>
      <c r="E1370" s="6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8284</v>
      </c>
      <c r="O1370" s="5">
        <f>$E1370/$D1370</f>
        <v>1.0673333333333332</v>
      </c>
      <c r="P1370" s="6">
        <f>ROUND(E1370/L1370,2)</f>
        <v>65.08</v>
      </c>
      <c r="Q1370" t="str">
        <f>LEFT($N1370,FIND("/",$N1370)-1)</f>
        <v>photography</v>
      </c>
      <c r="R1370" t="str">
        <f>RIGHT($N1370,LEN($N1370)-FIND("/",$N1370))</f>
        <v>photobooks</v>
      </c>
      <c r="S1370" s="10">
        <f>((($I1370/60)/60)/24)+DATE(1970,1,1)</f>
        <v>42156.945833333331</v>
      </c>
      <c r="T1370" s="10">
        <f>((($J1370/60)/60)/24)+DATE(1970,1,1)</f>
        <v>42123.86336805555</v>
      </c>
    </row>
    <row r="1371" spans="1:20" ht="32" x14ac:dyDescent="0.2">
      <c r="A1371">
        <v>738</v>
      </c>
      <c r="B1371" s="3" t="s">
        <v>739</v>
      </c>
      <c r="C1371" s="3" t="s">
        <v>4848</v>
      </c>
      <c r="D1371" s="6">
        <v>1500</v>
      </c>
      <c r="E1371" s="6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8273</v>
      </c>
      <c r="O1371" s="5">
        <f>$E1371/$D1371</f>
        <v>1.0673333333333332</v>
      </c>
      <c r="P1371" s="6">
        <f>ROUND(E1371/L1371,2)</f>
        <v>39.049999999999997</v>
      </c>
      <c r="Q1371" t="str">
        <f>LEFT($N1371,FIND("/",$N1371)-1)</f>
        <v>publishing</v>
      </c>
      <c r="R1371" t="str">
        <f>RIGHT($N1371,LEN($N1371)-FIND("/",$N1371))</f>
        <v>nonfiction</v>
      </c>
      <c r="S1371" s="10">
        <f>((($I1371/60)/60)/24)+DATE(1970,1,1)</f>
        <v>41974.207638888889</v>
      </c>
      <c r="T1371" s="10">
        <f>((($J1371/60)/60)/24)+DATE(1970,1,1)</f>
        <v>41943.604097222218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 s="6">
        <v>8000</v>
      </c>
      <c r="E1372" s="6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8268</v>
      </c>
      <c r="O1372" s="5">
        <f>$E1372/$D1372</f>
        <v>1.0673325</v>
      </c>
      <c r="P1372" s="6">
        <f>ROUND(E1372/L1372,2)</f>
        <v>45.42</v>
      </c>
      <c r="Q1372" t="str">
        <f>LEFT($N1372,FIND("/",$N1372)-1)</f>
        <v>film &amp; video</v>
      </c>
      <c r="R1372" t="str">
        <f>RIGHT($N1372,LEN($N1372)-FIND("/",$N1372))</f>
        <v>documentary</v>
      </c>
      <c r="S1372" s="10">
        <f>((($I1372/60)/60)/24)+DATE(1970,1,1)</f>
        <v>40618.48474537037</v>
      </c>
      <c r="T1372" s="10">
        <f>((($J1372/60)/60)/24)+DATE(1970,1,1)</f>
        <v>40588.526412037041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 s="6">
        <v>35000</v>
      </c>
      <c r="E1373" s="6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8268</v>
      </c>
      <c r="O1373" s="5">
        <f>$E1373/$D1373</f>
        <v>1.0672648571428571</v>
      </c>
      <c r="P1373" s="6">
        <f>ROUND(E1373/L1373,2)</f>
        <v>66.7</v>
      </c>
      <c r="Q1373" t="str">
        <f>LEFT($N1373,FIND("/",$N1373)-1)</f>
        <v>film &amp; video</v>
      </c>
      <c r="R1373" t="str">
        <f>RIGHT($N1373,LEN($N1373)-FIND("/",$N1373))</f>
        <v>documentary</v>
      </c>
      <c r="S1373" s="10">
        <f>((($I1373/60)/60)/24)+DATE(1970,1,1)</f>
        <v>42509.626875000002</v>
      </c>
      <c r="T1373" s="10">
        <f>((($J1373/60)/60)/24)+DATE(1970,1,1)</f>
        <v>42479.626875000002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 s="6">
        <v>3500</v>
      </c>
      <c r="E1374" s="6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8268</v>
      </c>
      <c r="O1374" s="5">
        <f>$E1374/$D1374</f>
        <v>1.0671428571428572</v>
      </c>
      <c r="P1374" s="6">
        <f>ROUND(E1374/L1374,2)</f>
        <v>67.91</v>
      </c>
      <c r="Q1374" t="str">
        <f>LEFT($N1374,FIND("/",$N1374)-1)</f>
        <v>film &amp; video</v>
      </c>
      <c r="R1374" t="str">
        <f>RIGHT($N1374,LEN($N1374)-FIND("/",$N1374))</f>
        <v>documentary</v>
      </c>
      <c r="S1374" s="10">
        <f>((($I1374/60)/60)/24)+DATE(1970,1,1)</f>
        <v>41913.165972222225</v>
      </c>
      <c r="T1374" s="10">
        <f>((($J1374/60)/60)/24)+DATE(1970,1,1)</f>
        <v>41894.879606481481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 s="6">
        <v>8000</v>
      </c>
      <c r="E1375" s="6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8304</v>
      </c>
      <c r="O1375" s="5">
        <f>$E1375/$D1375</f>
        <v>1.0671250000000001</v>
      </c>
      <c r="P1375" s="6">
        <f>ROUND(E1375/L1375,2)</f>
        <v>90.82</v>
      </c>
      <c r="Q1375" t="str">
        <f>LEFT($N1375,FIND("/",$N1375)-1)</f>
        <v>theater</v>
      </c>
      <c r="R1375" t="str">
        <f>RIGHT($N1375,LEN($N1375)-FIND("/",$N1375))</f>
        <v>musical</v>
      </c>
      <c r="S1375" s="10">
        <f>((($I1375/60)/60)/24)+DATE(1970,1,1)</f>
        <v>41852.041666666664</v>
      </c>
      <c r="T1375" s="10">
        <f>((($J1375/60)/60)/24)+DATE(1970,1,1)</f>
        <v>41814.367800925924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 s="6">
        <v>3000</v>
      </c>
      <c r="E1376" s="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8278</v>
      </c>
      <c r="O1376" s="5">
        <f>$E1376/$D1376</f>
        <v>1.0669999999999999</v>
      </c>
      <c r="P1376" s="6">
        <f>ROUND(E1376/L1376,2)</f>
        <v>49.25</v>
      </c>
      <c r="Q1376" t="str">
        <f>LEFT($N1376,FIND("/",$N1376)-1)</f>
        <v>music</v>
      </c>
      <c r="R1376" t="str">
        <f>RIGHT($N1376,LEN($N1376)-FIND("/",$N1376))</f>
        <v>indie rock</v>
      </c>
      <c r="S1376" s="10">
        <f>((($I1376/60)/60)/24)+DATE(1970,1,1)</f>
        <v>40863.674861111111</v>
      </c>
      <c r="T1376" s="10">
        <f>((($J1376/60)/60)/24)+DATE(1970,1,1)</f>
        <v>40833.633194444446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 s="6">
        <v>1750</v>
      </c>
      <c r="E1377" s="6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8302</v>
      </c>
      <c r="O1377" s="5">
        <f>$E1377/$D1377</f>
        <v>1.0668571428571429</v>
      </c>
      <c r="P1377" s="6">
        <f>ROUND(E1377/L1377,2)</f>
        <v>45.54</v>
      </c>
      <c r="Q1377" t="str">
        <f>LEFT($N1377,FIND("/",$N1377)-1)</f>
        <v>theater</v>
      </c>
      <c r="R1377" t="str">
        <f>RIGHT($N1377,LEN($N1377)-FIND("/",$N1377))</f>
        <v>spaces</v>
      </c>
      <c r="S1377" s="10">
        <f>((($I1377/60)/60)/24)+DATE(1970,1,1)</f>
        <v>42263.747349537036</v>
      </c>
      <c r="T1377" s="10">
        <f>((($J1377/60)/60)/24)+DATE(1970,1,1)</f>
        <v>42233.747349537036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 s="6">
        <v>4500</v>
      </c>
      <c r="E1378" s="6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8268</v>
      </c>
      <c r="O1378" s="5">
        <f>$E1378/$D1378</f>
        <v>1.0668444444444445</v>
      </c>
      <c r="P1378" s="6">
        <f>ROUND(E1378/L1378,2)</f>
        <v>28.58</v>
      </c>
      <c r="Q1378" t="str">
        <f>LEFT($N1378,FIND("/",$N1378)-1)</f>
        <v>film &amp; video</v>
      </c>
      <c r="R1378" t="str">
        <f>RIGHT($N1378,LEN($N1378)-FIND("/",$N1378))</f>
        <v>documentary</v>
      </c>
      <c r="S1378" s="10">
        <f>((($I1378/60)/60)/24)+DATE(1970,1,1)</f>
        <v>40576.332638888889</v>
      </c>
      <c r="T1378" s="10">
        <f>((($J1378/60)/60)/24)+DATE(1970,1,1)</f>
        <v>40526.36917824074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 s="6">
        <v>1000</v>
      </c>
      <c r="E1379" s="6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8270</v>
      </c>
      <c r="O1379" s="5">
        <f>$E1379/$D1379</f>
        <v>1.0668</v>
      </c>
      <c r="P1379" s="6">
        <f>ROUND(E1379/L1379,2)</f>
        <v>53.34</v>
      </c>
      <c r="Q1379" t="str">
        <f>LEFT($N1379,FIND("/",$N1379)-1)</f>
        <v>theater</v>
      </c>
      <c r="R1379" t="str">
        <f>RIGHT($N1379,LEN($N1379)-FIND("/",$N1379))</f>
        <v>plays</v>
      </c>
      <c r="S1379" s="10">
        <f>((($I1379/60)/60)/24)+DATE(1970,1,1)</f>
        <v>42505.057164351849</v>
      </c>
      <c r="T1379" s="10">
        <f>((($J1379/60)/60)/24)+DATE(1970,1,1)</f>
        <v>42475.057164351849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 s="6">
        <v>6000</v>
      </c>
      <c r="E1380" s="6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8278</v>
      </c>
      <c r="O1380" s="5">
        <f>$E1380/$D1380</f>
        <v>1.0667450000000001</v>
      </c>
      <c r="P1380" s="6">
        <f>ROUND(E1380/L1380,2)</f>
        <v>59.82</v>
      </c>
      <c r="Q1380" t="str">
        <f>LEFT($N1380,FIND("/",$N1380)-1)</f>
        <v>music</v>
      </c>
      <c r="R1380" t="str">
        <f>RIGHT($N1380,LEN($N1380)-FIND("/",$N1380))</f>
        <v>indie rock</v>
      </c>
      <c r="S1380" s="10">
        <f>((($I1380/60)/60)/24)+DATE(1970,1,1)</f>
        <v>41342.987696759257</v>
      </c>
      <c r="T1380" s="10">
        <f>((($J1380/60)/60)/24)+DATE(1970,1,1)</f>
        <v>41307.987696759257</v>
      </c>
    </row>
    <row r="1381" spans="1:20" ht="48" x14ac:dyDescent="0.2">
      <c r="A1381">
        <v>396</v>
      </c>
      <c r="B1381" s="3" t="s">
        <v>397</v>
      </c>
      <c r="C1381" s="3" t="s">
        <v>4506</v>
      </c>
      <c r="D1381" s="6">
        <v>15000</v>
      </c>
      <c r="E1381" s="6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8268</v>
      </c>
      <c r="O1381" s="5">
        <f>$E1381/$D1381</f>
        <v>1.0666666666666667</v>
      </c>
      <c r="P1381" s="6">
        <f>ROUND(E1381/L1381,2)</f>
        <v>81.63</v>
      </c>
      <c r="Q1381" t="str">
        <f>LEFT($N1381,FIND("/",$N1381)-1)</f>
        <v>film &amp; video</v>
      </c>
      <c r="R1381" t="str">
        <f>RIGHT($N1381,LEN($N1381)-FIND("/",$N1381))</f>
        <v>documentary</v>
      </c>
      <c r="S1381" s="10">
        <f>((($I1381/60)/60)/24)+DATE(1970,1,1)</f>
        <v>41097.564884259256</v>
      </c>
      <c r="T1381" s="10">
        <f>((($J1381/60)/60)/24)+DATE(1970,1,1)</f>
        <v>41082.564884259256</v>
      </c>
    </row>
    <row r="1382" spans="1:20" ht="48" x14ac:dyDescent="0.2">
      <c r="A1382">
        <v>373</v>
      </c>
      <c r="B1382" s="3" t="s">
        <v>374</v>
      </c>
      <c r="C1382" s="3" t="s">
        <v>4483</v>
      </c>
      <c r="D1382" s="6">
        <v>7500</v>
      </c>
      <c r="E1382" s="6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8268</v>
      </c>
      <c r="O1382" s="5">
        <f>$E1382/$D1382</f>
        <v>1.0666666666666667</v>
      </c>
      <c r="P1382" s="6">
        <f>ROUND(E1382/L1382,2)</f>
        <v>89.89</v>
      </c>
      <c r="Q1382" t="str">
        <f>LEFT($N1382,FIND("/",$N1382)-1)</f>
        <v>film &amp; video</v>
      </c>
      <c r="R1382" t="str">
        <f>RIGHT($N1382,LEN($N1382)-FIND("/",$N1382))</f>
        <v>documentary</v>
      </c>
      <c r="S1382" s="10">
        <f>((($I1382/60)/60)/24)+DATE(1970,1,1)</f>
        <v>41108.91201388889</v>
      </c>
      <c r="T1382" s="10">
        <f>((($J1382/60)/60)/24)+DATE(1970,1,1)</f>
        <v>41078.91201388889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6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8302</v>
      </c>
      <c r="O1383" s="5">
        <f>$E1383/$D1383</f>
        <v>1.0666666666666667</v>
      </c>
      <c r="P1383" s="6">
        <f>ROUND(E1383/L1383,2)</f>
        <v>74.069999999999993</v>
      </c>
      <c r="Q1383" t="str">
        <f>LEFT($N1383,FIND("/",$N1383)-1)</f>
        <v>theater</v>
      </c>
      <c r="R1383" t="str">
        <f>RIGHT($N1383,LEN($N1383)-FIND("/",$N1383))</f>
        <v>spaces</v>
      </c>
      <c r="S1383" s="10">
        <f>((($I1383/60)/60)/24)+DATE(1970,1,1)</f>
        <v>42169.014525462961</v>
      </c>
      <c r="T1383" s="10">
        <f>((($J1383/60)/60)/24)+DATE(1970,1,1)</f>
        <v>42139.014525462961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 s="6">
        <v>1964.47</v>
      </c>
      <c r="E1384" s="6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8278</v>
      </c>
      <c r="O1384" s="5">
        <f>$E1384/$D1384</f>
        <v>1.0665777537961894</v>
      </c>
      <c r="P1384" s="6">
        <f>ROUND(E1384/L1384,2)</f>
        <v>27.94</v>
      </c>
      <c r="Q1384" t="str">
        <f>LEFT($N1384,FIND("/",$N1384)-1)</f>
        <v>music</v>
      </c>
      <c r="R1384" t="str">
        <f>RIGHT($N1384,LEN($N1384)-FIND("/",$N1384))</f>
        <v>indie rock</v>
      </c>
      <c r="S1384" s="10">
        <f>((($I1384/60)/60)/24)+DATE(1970,1,1)</f>
        <v>41034.802407407406</v>
      </c>
      <c r="T1384" s="10">
        <f>((($J1384/60)/60)/24)+DATE(1970,1,1)</f>
        <v>41004.802465277775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 s="6">
        <v>11260</v>
      </c>
      <c r="E1385" s="6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8268</v>
      </c>
      <c r="O1385" s="5">
        <f>$E1385/$D1385</f>
        <v>1.0663570159857905</v>
      </c>
      <c r="P1385" s="6">
        <f>ROUND(E1385/L1385,2)</f>
        <v>71.900000000000006</v>
      </c>
      <c r="Q1385" t="str">
        <f>LEFT($N1385,FIND("/",$N1385)-1)</f>
        <v>film &amp; video</v>
      </c>
      <c r="R1385" t="str">
        <f>RIGHT($N1385,LEN($N1385)-FIND("/",$N1385))</f>
        <v>documentary</v>
      </c>
      <c r="S1385" s="10">
        <f>((($I1385/60)/60)/24)+DATE(1970,1,1)</f>
        <v>42790.498935185184</v>
      </c>
      <c r="T1385" s="10">
        <f>((($J1385/60)/60)/24)+DATE(1970,1,1)</f>
        <v>42760.498935185184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 s="6">
        <v>40000</v>
      </c>
      <c r="E1386" s="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8268</v>
      </c>
      <c r="O1386" s="5">
        <f>$E1386/$D1386</f>
        <v>1.0660499999999999</v>
      </c>
      <c r="P1386" s="6">
        <f>ROUND(E1386/L1386,2)</f>
        <v>97.36</v>
      </c>
      <c r="Q1386" t="str">
        <f>LEFT($N1386,FIND("/",$N1386)-1)</f>
        <v>film &amp; video</v>
      </c>
      <c r="R1386" t="str">
        <f>RIGHT($N1386,LEN($N1386)-FIND("/",$N1386))</f>
        <v>documentary</v>
      </c>
      <c r="S1386" s="10">
        <f>((($I1386/60)/60)/24)+DATE(1970,1,1)</f>
        <v>42538.581412037034</v>
      </c>
      <c r="T1386" s="10">
        <f>((($J1386/60)/60)/24)+DATE(1970,1,1)</f>
        <v>42507.581412037034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 s="6">
        <v>2000</v>
      </c>
      <c r="E1387" s="6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5">
        <f>$E1387/$D1387</f>
        <v>1.0660000000000001</v>
      </c>
      <c r="P1387" s="6">
        <f>ROUND(E1387/L1387,2)</f>
        <v>21.76</v>
      </c>
      <c r="Q1387" t="str">
        <f>LEFT($N1387,FIND("/",$N1387)-1)</f>
        <v>film &amp; video</v>
      </c>
      <c r="R1387" t="str">
        <f>RIGHT($N1387,LEN($N1387)-FIND("/",$N1387))</f>
        <v>television</v>
      </c>
      <c r="S1387" s="10">
        <f>((($I1387/60)/60)/24)+DATE(1970,1,1)</f>
        <v>42274.843055555553</v>
      </c>
      <c r="T1387" s="10">
        <f>((($J1387/60)/60)/24)+DATE(1970,1,1)</f>
        <v>42256.391875000001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 s="6">
        <v>5000</v>
      </c>
      <c r="E1388" s="6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8284</v>
      </c>
      <c r="O1388" s="5">
        <f>$E1388/$D1388</f>
        <v>1.0660000000000001</v>
      </c>
      <c r="P1388" s="6">
        <f>ROUND(E1388/L1388,2)</f>
        <v>108.78</v>
      </c>
      <c r="Q1388" t="str">
        <f>LEFT($N1388,FIND("/",$N1388)-1)</f>
        <v>photography</v>
      </c>
      <c r="R1388" t="str">
        <f>RIGHT($N1388,LEN($N1388)-FIND("/",$N1388))</f>
        <v>photobooks</v>
      </c>
      <c r="S1388" s="10">
        <f>((($I1388/60)/60)/24)+DATE(1970,1,1)</f>
        <v>42088.787372685183</v>
      </c>
      <c r="T1388" s="10">
        <f>((($J1388/60)/60)/24)+DATE(1970,1,1)</f>
        <v>42068.829039351855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 s="6">
        <v>2000</v>
      </c>
      <c r="E1389" s="6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8278</v>
      </c>
      <c r="O1389" s="5">
        <f>$E1389/$D1389</f>
        <v>1.0660000000000001</v>
      </c>
      <c r="P1389" s="6">
        <f>ROUND(E1389/L1389,2)</f>
        <v>48.45</v>
      </c>
      <c r="Q1389" t="str">
        <f>LEFT($N1389,FIND("/",$N1389)-1)</f>
        <v>music</v>
      </c>
      <c r="R1389" t="str">
        <f>RIGHT($N1389,LEN($N1389)-FIND("/",$N1389))</f>
        <v>indie rock</v>
      </c>
      <c r="S1389" s="10">
        <f>((($I1389/60)/60)/24)+DATE(1970,1,1)</f>
        <v>41344.751689814817</v>
      </c>
      <c r="T1389" s="10">
        <f>((($J1389/60)/60)/24)+DATE(1970,1,1)</f>
        <v>41299.793356481481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 s="6">
        <v>20000</v>
      </c>
      <c r="E1390" s="6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5">
        <f>$E1390/$D1390</f>
        <v>1.0658000000000001</v>
      </c>
      <c r="P1390" s="6">
        <f>ROUND(E1390/L1390,2)</f>
        <v>134.91</v>
      </c>
      <c r="Q1390" t="str">
        <f>LEFT($N1390,FIND("/",$N1390)-1)</f>
        <v>film &amp; video</v>
      </c>
      <c r="R1390" t="str">
        <f>RIGHT($N1390,LEN($N1390)-FIND("/",$N1390))</f>
        <v>documentary</v>
      </c>
      <c r="S1390" s="10">
        <f>((($I1390/60)/60)/24)+DATE(1970,1,1)</f>
        <v>42360.958333333328</v>
      </c>
      <c r="T1390" s="10">
        <f>((($J1390/60)/60)/24)+DATE(1970,1,1)</f>
        <v>42331.551307870366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 s="6">
        <v>3500</v>
      </c>
      <c r="E1391" s="6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5">
        <f>$E1391/$D1391</f>
        <v>1.0657142857142856</v>
      </c>
      <c r="P1391" s="6">
        <f>ROUND(E1391/L1391,2)</f>
        <v>71.73</v>
      </c>
      <c r="Q1391" t="str">
        <f>LEFT($N1391,FIND("/",$N1391)-1)</f>
        <v>theater</v>
      </c>
      <c r="R1391" t="str">
        <f>RIGHT($N1391,LEN($N1391)-FIND("/",$N1391))</f>
        <v>plays</v>
      </c>
      <c r="S1391" s="10">
        <f>((($I1391/60)/60)/24)+DATE(1970,1,1)</f>
        <v>42305.731666666667</v>
      </c>
      <c r="T1391" s="10">
        <f>((($J1391/60)/60)/24)+DATE(1970,1,1)</f>
        <v>42275.731666666667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 s="6">
        <v>2750</v>
      </c>
      <c r="E1392" s="6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5">
        <f>$E1392/$D1392</f>
        <v>1.0654545454545454</v>
      </c>
      <c r="P1392" s="6">
        <f>ROUND(E1392/L1392,2)</f>
        <v>63.7</v>
      </c>
      <c r="Q1392" t="str">
        <f>LEFT($N1392,FIND("/",$N1392)-1)</f>
        <v>theater</v>
      </c>
      <c r="R1392" t="str">
        <f>RIGHT($N1392,LEN($N1392)-FIND("/",$N1392))</f>
        <v>plays</v>
      </c>
      <c r="S1392" s="10">
        <f>((($I1392/60)/60)/24)+DATE(1970,1,1)</f>
        <v>42466.895833333328</v>
      </c>
      <c r="T1392" s="10">
        <f>((($J1392/60)/60)/24)+DATE(1970,1,1)</f>
        <v>42448.821585648147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 s="6">
        <v>4000</v>
      </c>
      <c r="E1393" s="6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8278</v>
      </c>
      <c r="O1393" s="5">
        <f>$E1393/$D1393</f>
        <v>1.06525</v>
      </c>
      <c r="P1393" s="6">
        <f>ROUND(E1393/L1393,2)</f>
        <v>106.53</v>
      </c>
      <c r="Q1393" t="str">
        <f>LEFT($N1393,FIND("/",$N1393)-1)</f>
        <v>music</v>
      </c>
      <c r="R1393" t="str">
        <f>RIGHT($N1393,LEN($N1393)-FIND("/",$N1393))</f>
        <v>indie rock</v>
      </c>
      <c r="S1393" s="10">
        <f>((($I1393/60)/60)/24)+DATE(1970,1,1)</f>
        <v>42190.708530092597</v>
      </c>
      <c r="T1393" s="10">
        <f>((($J1393/60)/60)/24)+DATE(1970,1,1)</f>
        <v>42160.708530092597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 s="6">
        <v>2500</v>
      </c>
      <c r="E1394" s="6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5">
        <f>$E1394/$D1394</f>
        <v>1.0651999999999999</v>
      </c>
      <c r="P1394" s="6">
        <f>ROUND(E1394/L1394,2)</f>
        <v>35.04</v>
      </c>
      <c r="Q1394" t="str">
        <f>LEFT($N1394,FIND("/",$N1394)-1)</f>
        <v>theater</v>
      </c>
      <c r="R1394" t="str">
        <f>RIGHT($N1394,LEN($N1394)-FIND("/",$N1394))</f>
        <v>plays</v>
      </c>
      <c r="S1394" s="10">
        <f>((($I1394/60)/60)/24)+DATE(1970,1,1)</f>
        <v>42523.434236111112</v>
      </c>
      <c r="T1394" s="10">
        <f>((($J1394/60)/60)/24)+DATE(1970,1,1)</f>
        <v>42495.434236111112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 s="6">
        <v>2000</v>
      </c>
      <c r="E1395" s="6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8278</v>
      </c>
      <c r="O1395" s="5">
        <f>$E1395/$D1395</f>
        <v>1.0649999999999999</v>
      </c>
      <c r="P1395" s="6">
        <f>ROUND(E1395/L1395,2)</f>
        <v>54.62</v>
      </c>
      <c r="Q1395" t="str">
        <f>LEFT($N1395,FIND("/",$N1395)-1)</f>
        <v>music</v>
      </c>
      <c r="R1395" t="str">
        <f>RIGHT($N1395,LEN($N1395)-FIND("/",$N1395))</f>
        <v>indie rock</v>
      </c>
      <c r="S1395" s="10">
        <f>((($I1395/60)/60)/24)+DATE(1970,1,1)</f>
        <v>40770.041666666664</v>
      </c>
      <c r="T1395" s="10">
        <f>((($J1395/60)/60)/24)+DATE(1970,1,1)</f>
        <v>40703.197048611109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 s="6">
        <v>3000</v>
      </c>
      <c r="E1396" s="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8299</v>
      </c>
      <c r="O1396" s="5">
        <f>$E1396/$D1396</f>
        <v>1.0649999999999999</v>
      </c>
      <c r="P1396" s="6">
        <f>ROUND(E1396/L1396,2)</f>
        <v>177.5</v>
      </c>
      <c r="Q1396" t="str">
        <f>LEFT($N1396,FIND("/",$N1396)-1)</f>
        <v>music</v>
      </c>
      <c r="R1396" t="str">
        <f>RIGHT($N1396,LEN($N1396)-FIND("/",$N1396))</f>
        <v>classical music</v>
      </c>
      <c r="S1396" s="10">
        <f>((($I1396/60)/60)/24)+DATE(1970,1,1)</f>
        <v>42799.809965277775</v>
      </c>
      <c r="T1396" s="10">
        <f>((($J1396/60)/60)/24)+DATE(1970,1,1)</f>
        <v>42769.809965277775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 s="6">
        <v>8000</v>
      </c>
      <c r="E1397" s="6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8264</v>
      </c>
      <c r="O1397" s="5">
        <f>$E1397/$D1397</f>
        <v>1.064875</v>
      </c>
      <c r="P1397" s="6">
        <f>ROUND(E1397/L1397,2)</f>
        <v>146.88</v>
      </c>
      <c r="Q1397" t="str">
        <f>LEFT($N1397,FIND("/",$N1397)-1)</f>
        <v>film &amp; video</v>
      </c>
      <c r="R1397" t="str">
        <f>RIGHT($N1397,LEN($N1397)-FIND("/",$N1397))</f>
        <v>television</v>
      </c>
      <c r="S1397" s="10">
        <f>((($I1397/60)/60)/24)+DATE(1970,1,1)</f>
        <v>41804.072337962964</v>
      </c>
      <c r="T1397" s="10">
        <f>((($J1397/60)/60)/24)+DATE(1970,1,1)</f>
        <v>41794.072337962964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 s="6">
        <v>25000</v>
      </c>
      <c r="E1398" s="6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8284</v>
      </c>
      <c r="O1398" s="5">
        <f>$E1398/$D1398</f>
        <v>1.0647599999999999</v>
      </c>
      <c r="P1398" s="6">
        <f>ROUND(E1398/L1398,2)</f>
        <v>151.24</v>
      </c>
      <c r="Q1398" t="str">
        <f>LEFT($N1398,FIND("/",$N1398)-1)</f>
        <v>photography</v>
      </c>
      <c r="R1398" t="str">
        <f>RIGHT($N1398,LEN($N1398)-FIND("/",$N1398))</f>
        <v>photobooks</v>
      </c>
      <c r="S1398" s="10">
        <f>((($I1398/60)/60)/24)+DATE(1970,1,1)</f>
        <v>42274.597685185188</v>
      </c>
      <c r="T1398" s="10">
        <f>((($J1398/60)/60)/24)+DATE(1970,1,1)</f>
        <v>42234.597685185188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 s="6">
        <v>6000</v>
      </c>
      <c r="E1399" s="6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5">
        <f>$E1399/$D1399</f>
        <v>1.0646666666666667</v>
      </c>
      <c r="P1399" s="6">
        <f>ROUND(E1399/L1399,2)</f>
        <v>375.76</v>
      </c>
      <c r="Q1399" t="str">
        <f>LEFT($N1399,FIND("/",$N1399)-1)</f>
        <v>film &amp; video</v>
      </c>
      <c r="R1399" t="str">
        <f>RIGHT($N1399,LEN($N1399)-FIND("/",$N1399))</f>
        <v>shorts</v>
      </c>
      <c r="S1399" s="10">
        <f>((($I1399/60)/60)/24)+DATE(1970,1,1)</f>
        <v>42365.59774305555</v>
      </c>
      <c r="T1399" s="10">
        <f>((($J1399/60)/60)/24)+DATE(1970,1,1)</f>
        <v>42291.556076388893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 s="6">
        <v>10000</v>
      </c>
      <c r="E1400" s="6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8268</v>
      </c>
      <c r="O1400" s="5">
        <f>$E1400/$D1400</f>
        <v>1.0640000000000001</v>
      </c>
      <c r="P1400" s="6">
        <f>ROUND(E1400/L1400,2)</f>
        <v>120.91</v>
      </c>
      <c r="Q1400" t="str">
        <f>LEFT($N1400,FIND("/",$N1400)-1)</f>
        <v>film &amp; video</v>
      </c>
      <c r="R1400" t="str">
        <f>RIGHT($N1400,LEN($N1400)-FIND("/",$N1400))</f>
        <v>documentary</v>
      </c>
      <c r="S1400" s="10">
        <f>((($I1400/60)/60)/24)+DATE(1970,1,1)</f>
        <v>40376.415972222225</v>
      </c>
      <c r="T1400" s="10">
        <f>((($J1400/60)/60)/24)+DATE(1970,1,1)</f>
        <v>40330.755543981482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 s="6">
        <v>1000</v>
      </c>
      <c r="E1401" s="6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8270</v>
      </c>
      <c r="O1401" s="5">
        <f>$E1401/$D1401</f>
        <v>1.0640000000000001</v>
      </c>
      <c r="P1401" s="6">
        <f>ROUND(E1401/L1401,2)</f>
        <v>40.92</v>
      </c>
      <c r="Q1401" t="str">
        <f>LEFT($N1401,FIND("/",$N1401)-1)</f>
        <v>theater</v>
      </c>
      <c r="R1401" t="str">
        <f>RIGHT($N1401,LEN($N1401)-FIND("/",$N1401))</f>
        <v>plays</v>
      </c>
      <c r="S1401" s="10">
        <f>((($I1401/60)/60)/24)+DATE(1970,1,1)</f>
        <v>42202.876388888893</v>
      </c>
      <c r="T1401" s="10">
        <f>((($J1401/60)/60)/24)+DATE(1970,1,1)</f>
        <v>42184.209537037037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 s="6">
        <v>3000</v>
      </c>
      <c r="E1402" s="6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8270</v>
      </c>
      <c r="O1402" s="5">
        <f>$E1402/$D1402</f>
        <v>1.0633333333333332</v>
      </c>
      <c r="P1402" s="6">
        <f>ROUND(E1402/L1402,2)</f>
        <v>96.67</v>
      </c>
      <c r="Q1402" t="str">
        <f>LEFT($N1402,FIND("/",$N1402)-1)</f>
        <v>theater</v>
      </c>
      <c r="R1402" t="str">
        <f>RIGHT($N1402,LEN($N1402)-FIND("/",$N1402))</f>
        <v>plays</v>
      </c>
      <c r="S1402" s="10">
        <f>((($I1402/60)/60)/24)+DATE(1970,1,1)</f>
        <v>41964.204861111109</v>
      </c>
      <c r="T1402" s="10">
        <f>((($J1402/60)/60)/24)+DATE(1970,1,1)</f>
        <v>41950.859560185185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 s="6">
        <v>30000</v>
      </c>
      <c r="E1403" s="6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8264</v>
      </c>
      <c r="O1403" s="5">
        <f>$E1403/$D1403</f>
        <v>1.0632110000000001</v>
      </c>
      <c r="P1403" s="6">
        <f>ROUND(E1403/L1403,2)</f>
        <v>93.26</v>
      </c>
      <c r="Q1403" t="str">
        <f>LEFT($N1403,FIND("/",$N1403)-1)</f>
        <v>film &amp; video</v>
      </c>
      <c r="R1403" t="str">
        <f>RIGHT($N1403,LEN($N1403)-FIND("/",$N1403))</f>
        <v>television</v>
      </c>
      <c r="S1403" s="10">
        <f>((($I1403/60)/60)/24)+DATE(1970,1,1)</f>
        <v>41899.542314814818</v>
      </c>
      <c r="T1403" s="10">
        <f>((($J1403/60)/60)/24)+DATE(1970,1,1)</f>
        <v>41869.542314814818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 s="6">
        <v>25000</v>
      </c>
      <c r="E1404" s="6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8297</v>
      </c>
      <c r="O1404" s="5">
        <f>$E1404/$D1404</f>
        <v>1.06308</v>
      </c>
      <c r="P1404" s="6">
        <f>ROUND(E1404/L1404,2)</f>
        <v>75.5</v>
      </c>
      <c r="Q1404" t="str">
        <f>LEFT($N1404,FIND("/",$N1404)-1)</f>
        <v>food</v>
      </c>
      <c r="R1404" t="str">
        <f>RIGHT($N1404,LEN($N1404)-FIND("/",$N1404))</f>
        <v>small batch</v>
      </c>
      <c r="S1404" s="10">
        <f>((($I1404/60)/60)/24)+DATE(1970,1,1)</f>
        <v>42041.628136574072</v>
      </c>
      <c r="T1404" s="10">
        <f>((($J1404/60)/60)/24)+DATE(1970,1,1)</f>
        <v>42011.628136574072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 s="6">
        <v>1000</v>
      </c>
      <c r="E1405" s="6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8270</v>
      </c>
      <c r="O1405" s="5">
        <f>$E1405/$D1405</f>
        <v>1.0629999999999999</v>
      </c>
      <c r="P1405" s="6">
        <f>ROUND(E1405/L1405,2)</f>
        <v>25.31</v>
      </c>
      <c r="Q1405" t="str">
        <f>LEFT($N1405,FIND("/",$N1405)-1)</f>
        <v>theater</v>
      </c>
      <c r="R1405" t="str">
        <f>RIGHT($N1405,LEN($N1405)-FIND("/",$N1405))</f>
        <v>plays</v>
      </c>
      <c r="S1405" s="10">
        <f>((($I1405/60)/60)/24)+DATE(1970,1,1)</f>
        <v>42436.207638888889</v>
      </c>
      <c r="T1405" s="10">
        <f>((($J1405/60)/60)/24)+DATE(1970,1,1)</f>
        <v>42419.91942129629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 s="6">
        <v>2000</v>
      </c>
      <c r="E1406" s="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5">
        <f>$E1406/$D1406</f>
        <v>1.0629949999999999</v>
      </c>
      <c r="P1406" s="6">
        <f>ROUND(E1406/L1406,2)</f>
        <v>51.85</v>
      </c>
      <c r="Q1406" t="str">
        <f>LEFT($N1406,FIND("/",$N1406)-1)</f>
        <v>theater</v>
      </c>
      <c r="R1406" t="str">
        <f>RIGHT($N1406,LEN($N1406)-FIND("/",$N1406))</f>
        <v>plays</v>
      </c>
      <c r="S1406" s="10">
        <f>((($I1406/60)/60)/24)+DATE(1970,1,1)</f>
        <v>42788.559629629628</v>
      </c>
      <c r="T1406" s="10">
        <f>((($J1406/60)/60)/24)+DATE(1970,1,1)</f>
        <v>42758.559629629628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 s="6">
        <v>5500</v>
      </c>
      <c r="E1407" s="6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8270</v>
      </c>
      <c r="O1407" s="5">
        <f>$E1407/$D1407</f>
        <v>1.0627272727272727</v>
      </c>
      <c r="P1407" s="6">
        <f>ROUND(E1407/L1407,2)</f>
        <v>56.2</v>
      </c>
      <c r="Q1407" t="str">
        <f>LEFT($N1407,FIND("/",$N1407)-1)</f>
        <v>theater</v>
      </c>
      <c r="R1407" t="str">
        <f>RIGHT($N1407,LEN($N1407)-FIND("/",$N1407))</f>
        <v>plays</v>
      </c>
      <c r="S1407" s="10">
        <f>((($I1407/60)/60)/24)+DATE(1970,1,1)</f>
        <v>42228</v>
      </c>
      <c r="T1407" s="10">
        <f>((($J1407/60)/60)/24)+DATE(1970,1,1)</f>
        <v>42196.028703703705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 s="6">
        <v>1500</v>
      </c>
      <c r="E1408" s="6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5">
        <f>$E1408/$D1408</f>
        <v>1.0626666666666666</v>
      </c>
      <c r="P1408" s="6">
        <f>ROUND(E1408/L1408,2)</f>
        <v>23.1</v>
      </c>
      <c r="Q1408" t="str">
        <f>LEFT($N1408,FIND("/",$N1408)-1)</f>
        <v>theater</v>
      </c>
      <c r="R1408" t="str">
        <f>RIGHT($N1408,LEN($N1408)-FIND("/",$N1408))</f>
        <v>plays</v>
      </c>
      <c r="S1408" s="10">
        <f>((($I1408/60)/60)/24)+DATE(1970,1,1)</f>
        <v>42095.845694444448</v>
      </c>
      <c r="T1408" s="10">
        <f>((($J1408/60)/60)/24)+DATE(1970,1,1)</f>
        <v>42065.887361111112</v>
      </c>
    </row>
    <row r="1409" spans="1:20" ht="48" x14ac:dyDescent="0.2">
      <c r="A1409">
        <v>98</v>
      </c>
      <c r="B1409" s="3" t="s">
        <v>100</v>
      </c>
      <c r="C1409" s="3" t="s">
        <v>4209</v>
      </c>
      <c r="D1409" s="6">
        <v>3200</v>
      </c>
      <c r="E1409" s="6">
        <v>3400</v>
      </c>
      <c r="F1409" t="s">
        <v>8219</v>
      </c>
      <c r="G1409" t="s">
        <v>8224</v>
      </c>
      <c r="H1409" t="s">
        <v>8246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8265</v>
      </c>
      <c r="O1409" s="5">
        <f>$E1409/$D1409</f>
        <v>1.0625</v>
      </c>
      <c r="P1409" s="6">
        <f>ROUND(E1409/L1409,2)</f>
        <v>56.67</v>
      </c>
      <c r="Q1409" t="str">
        <f>LEFT($N1409,FIND("/",$N1409)-1)</f>
        <v>film &amp; video</v>
      </c>
      <c r="R1409" t="str">
        <f>RIGHT($N1409,LEN($N1409)-FIND("/",$N1409))</f>
        <v>shorts</v>
      </c>
      <c r="S1409" s="10">
        <f>((($I1409/60)/60)/24)+DATE(1970,1,1)</f>
        <v>41250.979166666664</v>
      </c>
      <c r="T1409" s="10">
        <f>((($J1409/60)/60)/24)+DATE(1970,1,1)</f>
        <v>41214.79483796296</v>
      </c>
    </row>
    <row r="1410" spans="1:20" ht="32" x14ac:dyDescent="0.2">
      <c r="A1410">
        <v>3359</v>
      </c>
      <c r="B1410" s="3" t="s">
        <v>3358</v>
      </c>
      <c r="C1410" s="3" t="s">
        <v>7469</v>
      </c>
      <c r="D1410" s="6">
        <v>4000</v>
      </c>
      <c r="E1410" s="6">
        <v>4250</v>
      </c>
      <c r="F1410" t="s">
        <v>8219</v>
      </c>
      <c r="G1410" t="s">
        <v>8224</v>
      </c>
      <c r="H1410" t="s">
        <v>8246</v>
      </c>
      <c r="I1410">
        <v>1487985734</v>
      </c>
      <c r="J1410">
        <v>1484097734</v>
      </c>
      <c r="K1410" t="b">
        <v>0</v>
      </c>
      <c r="L1410">
        <v>23</v>
      </c>
      <c r="M1410" t="b">
        <v>1</v>
      </c>
      <c r="N1410" t="s">
        <v>8270</v>
      </c>
      <c r="O1410" s="5">
        <f>$E1410/$D1410</f>
        <v>1.0625</v>
      </c>
      <c r="P1410" s="6">
        <f>ROUND(E1410/L1410,2)</f>
        <v>184.78</v>
      </c>
      <c r="Q1410" t="str">
        <f>LEFT($N1410,FIND("/",$N1410)-1)</f>
        <v>theater</v>
      </c>
      <c r="R1410" t="str">
        <f>RIGHT($N1410,LEN($N1410)-FIND("/",$N1410))</f>
        <v>plays</v>
      </c>
      <c r="S1410" s="10">
        <f>((($I1410/60)/60)/24)+DATE(1970,1,1)</f>
        <v>42791.057106481487</v>
      </c>
      <c r="T1410" s="10">
        <f>((($J1410/60)/60)/24)+DATE(1970,1,1)</f>
        <v>42746.057106481487</v>
      </c>
    </row>
    <row r="1411" spans="1:20" ht="48" x14ac:dyDescent="0.2">
      <c r="A1411">
        <v>97</v>
      </c>
      <c r="B1411" s="3" t="s">
        <v>99</v>
      </c>
      <c r="C1411" s="3" t="s">
        <v>4208</v>
      </c>
      <c r="D1411" s="6">
        <v>400</v>
      </c>
      <c r="E1411" s="6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8265</v>
      </c>
      <c r="O1411" s="5">
        <f>$E1411/$D1411</f>
        <v>1.0625</v>
      </c>
      <c r="P1411" s="6">
        <f>ROUND(E1411/L1411,2)</f>
        <v>53.13</v>
      </c>
      <c r="Q1411" t="str">
        <f>LEFT($N1411,FIND("/",$N1411)-1)</f>
        <v>film &amp; video</v>
      </c>
      <c r="R1411" t="str">
        <f>RIGHT($N1411,LEN($N1411)-FIND("/",$N1411))</f>
        <v>shorts</v>
      </c>
      <c r="S1411" s="10">
        <f>((($I1411/60)/60)/24)+DATE(1970,1,1)</f>
        <v>40736.135208333333</v>
      </c>
      <c r="T1411" s="10">
        <f>((($J1411/60)/60)/24)+DATE(1970,1,1)</f>
        <v>40706.135208333333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 s="6">
        <v>1250</v>
      </c>
      <c r="E1412" s="6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5">
        <f>$E1412/$D1412</f>
        <v>1.0624</v>
      </c>
      <c r="P1412" s="6">
        <f>ROUND(E1412/L1412,2)</f>
        <v>47.43</v>
      </c>
      <c r="Q1412" t="str">
        <f>LEFT($N1412,FIND("/",$N1412)-1)</f>
        <v>theater</v>
      </c>
      <c r="R1412" t="str">
        <f>RIGHT($N1412,LEN($N1412)-FIND("/",$N1412))</f>
        <v>musical</v>
      </c>
      <c r="S1412" s="10">
        <f>((($I1412/60)/60)/24)+DATE(1970,1,1)</f>
        <v>42218.813530092593</v>
      </c>
      <c r="T1412" s="10">
        <f>((($J1412/60)/60)/24)+DATE(1970,1,1)</f>
        <v>42193.813530092593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 s="6">
        <v>6000</v>
      </c>
      <c r="E1413" s="6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8275</v>
      </c>
      <c r="O1413" s="5">
        <f>$E1413/$D1413</f>
        <v>1.0622116666666668</v>
      </c>
      <c r="P1413" s="6">
        <f>ROUND(E1413/L1413,2)</f>
        <v>108.02</v>
      </c>
      <c r="Q1413" t="str">
        <f>LEFT($N1413,FIND("/",$N1413)-1)</f>
        <v>music</v>
      </c>
      <c r="R1413" t="str">
        <f>RIGHT($N1413,LEN($N1413)-FIND("/",$N1413))</f>
        <v>rock</v>
      </c>
      <c r="S1413" s="10">
        <f>((($I1413/60)/60)/24)+DATE(1970,1,1)</f>
        <v>40614.166666666664</v>
      </c>
      <c r="T1413" s="10">
        <f>((($J1413/60)/60)/24)+DATE(1970,1,1)</f>
        <v>40585.796817129631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 s="6">
        <v>1050</v>
      </c>
      <c r="E1414" s="6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8270</v>
      </c>
      <c r="O1414" s="5">
        <f>$E1414/$D1414</f>
        <v>1.0619047619047619</v>
      </c>
      <c r="P1414" s="6">
        <f>ROUND(E1414/L1414,2)</f>
        <v>61.94</v>
      </c>
      <c r="Q1414" t="str">
        <f>LEFT($N1414,FIND("/",$N1414)-1)</f>
        <v>theater</v>
      </c>
      <c r="R1414" t="str">
        <f>RIGHT($N1414,LEN($N1414)-FIND("/",$N1414))</f>
        <v>plays</v>
      </c>
      <c r="S1414" s="10">
        <f>((($I1414/60)/60)/24)+DATE(1970,1,1)</f>
        <v>42529.039629629624</v>
      </c>
      <c r="T1414" s="10">
        <f>((($J1414/60)/60)/24)+DATE(1970,1,1)</f>
        <v>42499.039629629624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 s="6">
        <v>23000</v>
      </c>
      <c r="E1415" s="6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8270</v>
      </c>
      <c r="O1415" s="5">
        <f>$E1415/$D1415</f>
        <v>1.0616782608695652</v>
      </c>
      <c r="P1415" s="6">
        <f>ROUND(E1415/L1415,2)</f>
        <v>251.74</v>
      </c>
      <c r="Q1415" t="str">
        <f>LEFT($N1415,FIND("/",$N1415)-1)</f>
        <v>theater</v>
      </c>
      <c r="R1415" t="str">
        <f>RIGHT($N1415,LEN($N1415)-FIND("/",$N1415))</f>
        <v>plays</v>
      </c>
      <c r="S1415" s="10">
        <f>((($I1415/60)/60)/24)+DATE(1970,1,1)</f>
        <v>42644.165972222225</v>
      </c>
      <c r="T1415" s="10">
        <f>((($J1415/60)/60)/24)+DATE(1970,1,1)</f>
        <v>42614.760937500003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 s="6">
        <v>15000</v>
      </c>
      <c r="E1416" s="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8275</v>
      </c>
      <c r="O1416" s="5">
        <f>$E1416/$D1416</f>
        <v>1.0612433333333333</v>
      </c>
      <c r="P1416" s="6">
        <f>ROUND(E1416/L1416,2)</f>
        <v>38.54</v>
      </c>
      <c r="Q1416" t="str">
        <f>LEFT($N1416,FIND("/",$N1416)-1)</f>
        <v>music</v>
      </c>
      <c r="R1416" t="str">
        <f>RIGHT($N1416,LEN($N1416)-FIND("/",$N1416))</f>
        <v>rock</v>
      </c>
      <c r="S1416" s="10">
        <f>((($I1416/60)/60)/24)+DATE(1970,1,1)</f>
        <v>41156.561886574076</v>
      </c>
      <c r="T1416" s="10">
        <f>((($J1416/60)/60)/24)+DATE(1970,1,1)</f>
        <v>41121.561886574076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 s="6">
        <v>5800</v>
      </c>
      <c r="E1417" s="6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8270</v>
      </c>
      <c r="O1417" s="5">
        <f>$E1417/$D1417</f>
        <v>1.0612068965517241</v>
      </c>
      <c r="P1417" s="6">
        <f>ROUND(E1417/L1417,2)</f>
        <v>136.78</v>
      </c>
      <c r="Q1417" t="str">
        <f>LEFT($N1417,FIND("/",$N1417)-1)</f>
        <v>theater</v>
      </c>
      <c r="R1417" t="str">
        <f>RIGHT($N1417,LEN($N1417)-FIND("/",$N1417))</f>
        <v>plays</v>
      </c>
      <c r="S1417" s="10">
        <f>((($I1417/60)/60)/24)+DATE(1970,1,1)</f>
        <v>41956.984351851846</v>
      </c>
      <c r="T1417" s="10">
        <f>((($J1417/60)/60)/24)+DATE(1970,1,1)</f>
        <v>41926.942685185182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6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8275</v>
      </c>
      <c r="O1418" s="5">
        <f>$E1418/$D1418</f>
        <v>1.0607500000000001</v>
      </c>
      <c r="P1418" s="6">
        <f>ROUND(E1418/L1418,2)</f>
        <v>90.28</v>
      </c>
      <c r="Q1418" t="str">
        <f>LEFT($N1418,FIND("/",$N1418)-1)</f>
        <v>music</v>
      </c>
      <c r="R1418" t="str">
        <f>RIGHT($N1418,LEN($N1418)-FIND("/",$N1418))</f>
        <v>rock</v>
      </c>
      <c r="S1418" s="10">
        <f>((($I1418/60)/60)/24)+DATE(1970,1,1)</f>
        <v>42177.208333333328</v>
      </c>
      <c r="T1418" s="10">
        <f>((($J1418/60)/60)/24)+DATE(1970,1,1)</f>
        <v>42141.95711805555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 s="6">
        <v>10000</v>
      </c>
      <c r="E1419" s="6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8270</v>
      </c>
      <c r="O1419" s="5">
        <f>$E1419/$D1419</f>
        <v>1.0603</v>
      </c>
      <c r="P1419" s="6">
        <f>ROUND(E1419/L1419,2)</f>
        <v>103.95</v>
      </c>
      <c r="Q1419" t="str">
        <f>LEFT($N1419,FIND("/",$N1419)-1)</f>
        <v>theater</v>
      </c>
      <c r="R1419" t="str">
        <f>RIGHT($N1419,LEN($N1419)-FIND("/",$N1419))</f>
        <v>plays</v>
      </c>
      <c r="S1419" s="10">
        <f>((($I1419/60)/60)/24)+DATE(1970,1,1)</f>
        <v>42270.598217592589</v>
      </c>
      <c r="T1419" s="10">
        <f>((($J1419/60)/60)/24)+DATE(1970,1,1)</f>
        <v>42250.598217592589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 s="6">
        <v>500</v>
      </c>
      <c r="E1420" s="6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8270</v>
      </c>
      <c r="O1420" s="5">
        <f>$E1420/$D1420</f>
        <v>1.0602199999999999</v>
      </c>
      <c r="P1420" s="6">
        <f>ROUND(E1420/L1420,2)</f>
        <v>58.9</v>
      </c>
      <c r="Q1420" t="str">
        <f>LEFT($N1420,FIND("/",$N1420)-1)</f>
        <v>theater</v>
      </c>
      <c r="R1420" t="str">
        <f>RIGHT($N1420,LEN($N1420)-FIND("/",$N1420))</f>
        <v>plays</v>
      </c>
      <c r="S1420" s="10">
        <f>((($I1420/60)/60)/24)+DATE(1970,1,1)</f>
        <v>41948.890567129631</v>
      </c>
      <c r="T1420" s="10">
        <f>((($J1420/60)/60)/24)+DATE(1970,1,1)</f>
        <v>41927.848900462966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 s="6">
        <v>930</v>
      </c>
      <c r="E1421" s="6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8300</v>
      </c>
      <c r="O1421" s="5">
        <f>$E1421/$D1421</f>
        <v>1.0602150537634409</v>
      </c>
      <c r="P1421" s="6">
        <f>ROUND(E1421/L1421,2)</f>
        <v>39.44</v>
      </c>
      <c r="Q1421" t="str">
        <f>LEFT($N1421,FIND("/",$N1421)-1)</f>
        <v>technology</v>
      </c>
      <c r="R1421" t="str">
        <f>RIGHT($N1421,LEN($N1421)-FIND("/",$N1421))</f>
        <v>space exploration</v>
      </c>
      <c r="S1421" s="10">
        <f>((($I1421/60)/60)/24)+DATE(1970,1,1)</f>
        <v>42642.656493055561</v>
      </c>
      <c r="T1421" s="10">
        <f>((($J1421/60)/60)/24)+DATE(1970,1,1)</f>
        <v>42612.656493055561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 s="6">
        <v>1500</v>
      </c>
      <c r="E1422" s="6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8265</v>
      </c>
      <c r="O1422" s="5">
        <f>$E1422/$D1422</f>
        <v>1.0601933333333333</v>
      </c>
      <c r="P1422" s="6">
        <f>ROUND(E1422/L1422,2)</f>
        <v>40.78</v>
      </c>
      <c r="Q1422" t="str">
        <f>LEFT($N1422,FIND("/",$N1422)-1)</f>
        <v>film &amp; video</v>
      </c>
      <c r="R1422" t="str">
        <f>RIGHT($N1422,LEN($N1422)-FIND("/",$N1422))</f>
        <v>shorts</v>
      </c>
      <c r="S1422" s="10">
        <f>((($I1422/60)/60)/24)+DATE(1970,1,1)</f>
        <v>41661.902766203704</v>
      </c>
      <c r="T1422" s="10">
        <f>((($J1422/60)/60)/24)+DATE(1970,1,1)</f>
        <v>41631.902766203704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 s="6">
        <v>50000</v>
      </c>
      <c r="E1423" s="6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5">
        <f>$E1423/$D1423</f>
        <v>1.0600260000000001</v>
      </c>
      <c r="P1423" s="6">
        <f>ROUND(E1423/L1423,2)</f>
        <v>56.2</v>
      </c>
      <c r="Q1423" t="str">
        <f>LEFT($N1423,FIND("/",$N1423)-1)</f>
        <v>technology</v>
      </c>
      <c r="R1423" t="str">
        <f>RIGHT($N1423,LEN($N1423)-FIND("/",$N1423))</f>
        <v>hardware</v>
      </c>
      <c r="S1423" s="10">
        <f>((($I1423/60)/60)/24)+DATE(1970,1,1)</f>
        <v>41830.423043981478</v>
      </c>
      <c r="T1423" s="10">
        <f>((($J1423/60)/60)/24)+DATE(1970,1,1)</f>
        <v>41800.423043981478</v>
      </c>
    </row>
    <row r="1424" spans="1:20" ht="48" x14ac:dyDescent="0.2">
      <c r="A1424">
        <v>2970</v>
      </c>
      <c r="B1424" s="3" t="s">
        <v>2970</v>
      </c>
      <c r="C1424" s="3" t="s">
        <v>7080</v>
      </c>
      <c r="D1424" s="6">
        <v>6000</v>
      </c>
      <c r="E1424" s="6">
        <v>6360</v>
      </c>
      <c r="F1424" t="s">
        <v>8219</v>
      </c>
      <c r="G1424" t="s">
        <v>8224</v>
      </c>
      <c r="H1424" t="s">
        <v>8246</v>
      </c>
      <c r="I1424">
        <v>1405699451</v>
      </c>
      <c r="J1424">
        <v>1403107451</v>
      </c>
      <c r="K1424" t="b">
        <v>0</v>
      </c>
      <c r="L1424">
        <v>91</v>
      </c>
      <c r="M1424" t="b">
        <v>1</v>
      </c>
      <c r="N1424" t="s">
        <v>8270</v>
      </c>
      <c r="O1424" s="5">
        <f>$E1424/$D1424</f>
        <v>1.06</v>
      </c>
      <c r="P1424" s="6">
        <f>ROUND(E1424/L1424,2)</f>
        <v>69.89</v>
      </c>
      <c r="Q1424" t="str">
        <f>LEFT($N1424,FIND("/",$N1424)-1)</f>
        <v>theater</v>
      </c>
      <c r="R1424" t="str">
        <f>RIGHT($N1424,LEN($N1424)-FIND("/",$N1424))</f>
        <v>plays</v>
      </c>
      <c r="S1424" s="10">
        <f>((($I1424/60)/60)/24)+DATE(1970,1,1)</f>
        <v>41838.669571759259</v>
      </c>
      <c r="T1424" s="10">
        <f>((($J1424/60)/60)/24)+DATE(1970,1,1)</f>
        <v>41808.669571759259</v>
      </c>
    </row>
    <row r="1425" spans="1:20" ht="32" x14ac:dyDescent="0.2">
      <c r="A1425">
        <v>2968</v>
      </c>
      <c r="B1425" s="3" t="s">
        <v>2968</v>
      </c>
      <c r="C1425" s="3" t="s">
        <v>7078</v>
      </c>
      <c r="D1425" s="6">
        <v>3500</v>
      </c>
      <c r="E1425" s="6">
        <v>3710</v>
      </c>
      <c r="F1425" t="s">
        <v>8219</v>
      </c>
      <c r="G1425" t="s">
        <v>8224</v>
      </c>
      <c r="H1425" t="s">
        <v>8246</v>
      </c>
      <c r="I1425">
        <v>1471406340</v>
      </c>
      <c r="J1425">
        <v>1470227660</v>
      </c>
      <c r="K1425" t="b">
        <v>0</v>
      </c>
      <c r="L1425">
        <v>47</v>
      </c>
      <c r="M1425" t="b">
        <v>1</v>
      </c>
      <c r="N1425" t="s">
        <v>8270</v>
      </c>
      <c r="O1425" s="5">
        <f>$E1425/$D1425</f>
        <v>1.06</v>
      </c>
      <c r="P1425" s="6">
        <f>ROUND(E1425/L1425,2)</f>
        <v>78.94</v>
      </c>
      <c r="Q1425" t="str">
        <f>LEFT($N1425,FIND("/",$N1425)-1)</f>
        <v>theater</v>
      </c>
      <c r="R1425" t="str">
        <f>RIGHT($N1425,LEN($N1425)-FIND("/",$N1425))</f>
        <v>plays</v>
      </c>
      <c r="S1425" s="10">
        <f>((($I1425/60)/60)/24)+DATE(1970,1,1)</f>
        <v>42599.165972222225</v>
      </c>
      <c r="T1425" s="10">
        <f>((($J1425/60)/60)/24)+DATE(1970,1,1)</f>
        <v>42585.523842592593</v>
      </c>
    </row>
    <row r="1426" spans="1:20" ht="48" x14ac:dyDescent="0.2">
      <c r="A1426">
        <v>1209</v>
      </c>
      <c r="B1426" s="3" t="s">
        <v>1210</v>
      </c>
      <c r="C1426" s="3" t="s">
        <v>5319</v>
      </c>
      <c r="D1426" s="6">
        <v>6000</v>
      </c>
      <c r="E1426" s="6">
        <v>6360</v>
      </c>
      <c r="F1426" t="s">
        <v>8219</v>
      </c>
      <c r="G1426" t="s">
        <v>8224</v>
      </c>
      <c r="H1426" t="s">
        <v>8246</v>
      </c>
      <c r="I1426">
        <v>1488053905</v>
      </c>
      <c r="J1426">
        <v>1485461905</v>
      </c>
      <c r="K1426" t="b">
        <v>0</v>
      </c>
      <c r="L1426">
        <v>46</v>
      </c>
      <c r="M1426" t="b">
        <v>1</v>
      </c>
      <c r="N1426" t="s">
        <v>8284</v>
      </c>
      <c r="O1426" s="5">
        <f>$E1426/$D1426</f>
        <v>1.06</v>
      </c>
      <c r="P1426" s="6">
        <f>ROUND(E1426/L1426,2)</f>
        <v>138.26</v>
      </c>
      <c r="Q1426" t="str">
        <f>LEFT($N1426,FIND("/",$N1426)-1)</f>
        <v>photography</v>
      </c>
      <c r="R1426" t="str">
        <f>RIGHT($N1426,LEN($N1426)-FIND("/",$N1426))</f>
        <v>photobooks</v>
      </c>
      <c r="S1426" s="10">
        <f>((($I1426/60)/60)/24)+DATE(1970,1,1)</f>
        <v>42791.846122685187</v>
      </c>
      <c r="T1426" s="10">
        <f>((($J1426/60)/60)/24)+DATE(1970,1,1)</f>
        <v>42761.846122685187</v>
      </c>
    </row>
    <row r="1427" spans="1:20" ht="48" x14ac:dyDescent="0.2">
      <c r="A1427">
        <v>3823</v>
      </c>
      <c r="B1427" s="3" t="s">
        <v>3820</v>
      </c>
      <c r="C1427" s="3" t="s">
        <v>7932</v>
      </c>
      <c r="D1427" s="6">
        <v>2500</v>
      </c>
      <c r="E1427" s="6">
        <v>2650</v>
      </c>
      <c r="F1427" t="s">
        <v>8219</v>
      </c>
      <c r="G1427" t="s">
        <v>8224</v>
      </c>
      <c r="H1427" t="s">
        <v>8246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8270</v>
      </c>
      <c r="O1427" s="5">
        <f>$E1427/$D1427</f>
        <v>1.06</v>
      </c>
      <c r="P1427" s="6">
        <f>ROUND(E1427/L1427,2)</f>
        <v>64.63</v>
      </c>
      <c r="Q1427" t="str">
        <f>LEFT($N1427,FIND("/",$N1427)-1)</f>
        <v>theater</v>
      </c>
      <c r="R1427" t="str">
        <f>RIGHT($N1427,LEN($N1427)-FIND("/",$N1427))</f>
        <v>plays</v>
      </c>
      <c r="S1427" s="10">
        <f>((($I1427/60)/60)/24)+DATE(1970,1,1)</f>
        <v>42205.165972222225</v>
      </c>
      <c r="T1427" s="10">
        <f>((($J1427/60)/60)/24)+DATE(1970,1,1)</f>
        <v>42170.910231481481</v>
      </c>
    </row>
    <row r="1428" spans="1:20" ht="48" x14ac:dyDescent="0.2">
      <c r="A1428">
        <v>1272</v>
      </c>
      <c r="B1428" s="3" t="s">
        <v>1273</v>
      </c>
      <c r="C1428" s="3" t="s">
        <v>5382</v>
      </c>
      <c r="D1428" s="6">
        <v>5000</v>
      </c>
      <c r="E1428" s="6">
        <v>5300</v>
      </c>
      <c r="F1428" t="s">
        <v>8219</v>
      </c>
      <c r="G1428" t="s">
        <v>8224</v>
      </c>
      <c r="H1428" t="s">
        <v>8246</v>
      </c>
      <c r="I1428">
        <v>1276574400</v>
      </c>
      <c r="J1428">
        <v>1270576379</v>
      </c>
      <c r="K1428" t="b">
        <v>1</v>
      </c>
      <c r="L1428">
        <v>28</v>
      </c>
      <c r="M1428" t="b">
        <v>1</v>
      </c>
      <c r="N1428" t="s">
        <v>8275</v>
      </c>
      <c r="O1428" s="5">
        <f>$E1428/$D1428</f>
        <v>1.06</v>
      </c>
      <c r="P1428" s="6">
        <f>ROUND(E1428/L1428,2)</f>
        <v>189.29</v>
      </c>
      <c r="Q1428" t="str">
        <f>LEFT($N1428,FIND("/",$N1428)-1)</f>
        <v>music</v>
      </c>
      <c r="R1428" t="str">
        <f>RIGHT($N1428,LEN($N1428)-FIND("/",$N1428))</f>
        <v>rock</v>
      </c>
      <c r="S1428" s="10">
        <f>((($I1428/60)/60)/24)+DATE(1970,1,1)</f>
        <v>40344.166666666664</v>
      </c>
      <c r="T1428" s="10">
        <f>((($J1428/60)/60)/24)+DATE(1970,1,1)</f>
        <v>40274.745127314818</v>
      </c>
    </row>
    <row r="1429" spans="1:20" ht="48" x14ac:dyDescent="0.2">
      <c r="A1429">
        <v>2931</v>
      </c>
      <c r="B1429" s="3" t="s">
        <v>2931</v>
      </c>
      <c r="C1429" s="3" t="s">
        <v>7041</v>
      </c>
      <c r="D1429" s="6">
        <v>750</v>
      </c>
      <c r="E1429" s="6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8304</v>
      </c>
      <c r="O1429" s="5">
        <f>$E1429/$D1429</f>
        <v>1.06</v>
      </c>
      <c r="P1429" s="6">
        <f>ROUND(E1429/L1429,2)</f>
        <v>88.33</v>
      </c>
      <c r="Q1429" t="str">
        <f>LEFT($N1429,FIND("/",$N1429)-1)</f>
        <v>theater</v>
      </c>
      <c r="R1429" t="str">
        <f>RIGHT($N1429,LEN($N1429)-FIND("/",$N1429))</f>
        <v>musical</v>
      </c>
      <c r="S1429" s="10">
        <f>((($I1429/60)/60)/24)+DATE(1970,1,1)</f>
        <v>41897.255555555559</v>
      </c>
      <c r="T1429" s="10">
        <f>((($J1429/60)/60)/24)+DATE(1970,1,1)</f>
        <v>41872.291238425925</v>
      </c>
    </row>
    <row r="1430" spans="1:20" ht="32" x14ac:dyDescent="0.2">
      <c r="A1430">
        <v>3050</v>
      </c>
      <c r="B1430" s="3" t="s">
        <v>3050</v>
      </c>
      <c r="C1430" s="3" t="s">
        <v>7160</v>
      </c>
      <c r="D1430" s="6">
        <v>600</v>
      </c>
      <c r="E1430" s="6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8302</v>
      </c>
      <c r="O1430" s="5">
        <f>$E1430/$D1430</f>
        <v>1.06</v>
      </c>
      <c r="P1430" s="6">
        <f>ROUND(E1430/L1430,2)</f>
        <v>70.67</v>
      </c>
      <c r="Q1430" t="str">
        <f>LEFT($N1430,FIND("/",$N1430)-1)</f>
        <v>theater</v>
      </c>
      <c r="R1430" t="str">
        <f>RIGHT($N1430,LEN($N1430)-FIND("/",$N1430))</f>
        <v>spaces</v>
      </c>
      <c r="S1430" s="10">
        <f>((($I1430/60)/60)/24)+DATE(1970,1,1)</f>
        <v>42495.16851851852</v>
      </c>
      <c r="T1430" s="10">
        <f>((($J1430/60)/60)/24)+DATE(1970,1,1)</f>
        <v>42465.16851851852</v>
      </c>
    </row>
    <row r="1431" spans="1:20" ht="48" x14ac:dyDescent="0.2">
      <c r="A1431">
        <v>3525</v>
      </c>
      <c r="B1431" s="3" t="s">
        <v>3524</v>
      </c>
      <c r="C1431" s="3" t="s">
        <v>7635</v>
      </c>
      <c r="D1431" s="6">
        <v>500</v>
      </c>
      <c r="E1431" s="6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8270</v>
      </c>
      <c r="O1431" s="5">
        <f>$E1431/$D1431</f>
        <v>1.06</v>
      </c>
      <c r="P1431" s="6">
        <f>ROUND(E1431/L1431,2)</f>
        <v>75.709999999999994</v>
      </c>
      <c r="Q1431" t="str">
        <f>LEFT($N1431,FIND("/",$N1431)-1)</f>
        <v>theater</v>
      </c>
      <c r="R1431" t="str">
        <f>RIGHT($N1431,LEN($N1431)-FIND("/",$N1431))</f>
        <v>plays</v>
      </c>
      <c r="S1431" s="10">
        <f>((($I1431/60)/60)/24)+DATE(1970,1,1)</f>
        <v>42225.666666666672</v>
      </c>
      <c r="T1431" s="10">
        <f>((($J1431/60)/60)/24)+DATE(1970,1,1)</f>
        <v>42214.6956712963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 s="6">
        <v>25000</v>
      </c>
      <c r="E1432" s="6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8268</v>
      </c>
      <c r="O1432" s="5">
        <f>$E1432/$D1432</f>
        <v>1.05982</v>
      </c>
      <c r="P1432" s="6">
        <f>ROUND(E1432/L1432,2)</f>
        <v>111.8</v>
      </c>
      <c r="Q1432" t="str">
        <f>LEFT($N1432,FIND("/",$N1432)-1)</f>
        <v>film &amp; video</v>
      </c>
      <c r="R1432" t="str">
        <f>RIGHT($N1432,LEN($N1432)-FIND("/",$N1432))</f>
        <v>documentary</v>
      </c>
      <c r="S1432" s="10">
        <f>((($I1432/60)/60)/24)+DATE(1970,1,1)</f>
        <v>41964.626168981486</v>
      </c>
      <c r="T1432" s="10">
        <f>((($J1432/60)/60)/24)+DATE(1970,1,1)</f>
        <v>41934.584502314814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 s="6">
        <v>2450</v>
      </c>
      <c r="E1433" s="6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5">
        <f>$E1433/$D1433</f>
        <v>1.0595918367346939</v>
      </c>
      <c r="P1433" s="6">
        <f>ROUND(E1433/L1433,2)</f>
        <v>54.08</v>
      </c>
      <c r="Q1433" t="str">
        <f>LEFT($N1433,FIND("/",$N1433)-1)</f>
        <v>film &amp; video</v>
      </c>
      <c r="R1433" t="str">
        <f>RIGHT($N1433,LEN($N1433)-FIND("/",$N1433))</f>
        <v>documentary</v>
      </c>
      <c r="S1433" s="10">
        <f>((($I1433/60)/60)/24)+DATE(1970,1,1)</f>
        <v>42607.452731481477</v>
      </c>
      <c r="T1433" s="10">
        <f>((($J1433/60)/60)/24)+DATE(1970,1,1)</f>
        <v>42576.452731481477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 s="6">
        <v>2200</v>
      </c>
      <c r="E1434" s="6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5">
        <f>$E1434/$D1434</f>
        <v>1.0595454545454546</v>
      </c>
      <c r="P1434" s="6">
        <f>ROUND(E1434/L1434,2)</f>
        <v>34.79</v>
      </c>
      <c r="Q1434" t="str">
        <f>LEFT($N1434,FIND("/",$N1434)-1)</f>
        <v>theater</v>
      </c>
      <c r="R1434" t="str">
        <f>RIGHT($N1434,LEN($N1434)-FIND("/",$N1434))</f>
        <v>plays</v>
      </c>
      <c r="S1434" s="10">
        <f>((($I1434/60)/60)/24)+DATE(1970,1,1)</f>
        <v>41580.867673611108</v>
      </c>
      <c r="T1434" s="10">
        <f>((($J1434/60)/60)/24)+DATE(1970,1,1)</f>
        <v>41550.867673611108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 s="6">
        <v>3000</v>
      </c>
      <c r="E1435" s="6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5">
        <f>$E1435/$D1435</f>
        <v>1.0593333333333332</v>
      </c>
      <c r="P1435" s="6">
        <f>ROUND(E1435/L1435,2)</f>
        <v>44.14</v>
      </c>
      <c r="Q1435" t="str">
        <f>LEFT($N1435,FIND("/",$N1435)-1)</f>
        <v>theater</v>
      </c>
      <c r="R1435" t="str">
        <f>RIGHT($N1435,LEN($N1435)-FIND("/",$N1435))</f>
        <v>plays</v>
      </c>
      <c r="S1435" s="10">
        <f>((($I1435/60)/60)/24)+DATE(1970,1,1)</f>
        <v>42444.875</v>
      </c>
      <c r="T1435" s="10">
        <f>((($J1435/60)/60)/24)+DATE(1970,1,1)</f>
        <v>42422.977418981478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 s="6">
        <v>25000</v>
      </c>
      <c r="E1436" s="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8297</v>
      </c>
      <c r="O1436" s="5">
        <f>$E1436/$D1436</f>
        <v>1.0591999999999999</v>
      </c>
      <c r="P1436" s="6">
        <f>ROUND(E1436/L1436,2)</f>
        <v>211.84</v>
      </c>
      <c r="Q1436" t="str">
        <f>LEFT($N1436,FIND("/",$N1436)-1)</f>
        <v>food</v>
      </c>
      <c r="R1436" t="str">
        <f>RIGHT($N1436,LEN($N1436)-FIND("/",$N1436))</f>
        <v>small batch</v>
      </c>
      <c r="S1436" s="10">
        <f>((($I1436/60)/60)/24)+DATE(1970,1,1)</f>
        <v>41837.624374999999</v>
      </c>
      <c r="T1436" s="10">
        <f>((($J1436/60)/60)/24)+DATE(1970,1,1)</f>
        <v>41807.624374999999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 s="6">
        <v>5862</v>
      </c>
      <c r="E1437" s="6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5">
        <f>$E1437/$D1437</f>
        <v>1.0591914022517912</v>
      </c>
      <c r="P1437" s="6">
        <f>ROUND(E1437/L1437,2)</f>
        <v>59.7</v>
      </c>
      <c r="Q1437" t="str">
        <f>LEFT($N1437,FIND("/",$N1437)-1)</f>
        <v>theater</v>
      </c>
      <c r="R1437" t="str">
        <f>RIGHT($N1437,LEN($N1437)-FIND("/",$N1437))</f>
        <v>plays</v>
      </c>
      <c r="S1437" s="10">
        <f>((($I1437/60)/60)/24)+DATE(1970,1,1)</f>
        <v>42302.999305555553</v>
      </c>
      <c r="T1437" s="10">
        <f>((($J1437/60)/60)/24)+DATE(1970,1,1)</f>
        <v>42278.089039351849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 s="6">
        <v>5000</v>
      </c>
      <c r="E1438" s="6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8270</v>
      </c>
      <c r="O1438" s="5">
        <f>$E1438/$D1438</f>
        <v>1.0589999999999999</v>
      </c>
      <c r="P1438" s="6">
        <f>ROUND(E1438/L1438,2)</f>
        <v>143.11000000000001</v>
      </c>
      <c r="Q1438" t="str">
        <f>LEFT($N1438,FIND("/",$N1438)-1)</f>
        <v>theater</v>
      </c>
      <c r="R1438" t="str">
        <f>RIGHT($N1438,LEN($N1438)-FIND("/",$N1438))</f>
        <v>plays</v>
      </c>
      <c r="S1438" s="10">
        <f>((($I1438/60)/60)/24)+DATE(1970,1,1)</f>
        <v>41872.686111111114</v>
      </c>
      <c r="T1438" s="10">
        <f>((($J1438/60)/60)/24)+DATE(1970,1,1)</f>
        <v>41851.541585648149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 s="6">
        <v>2500</v>
      </c>
      <c r="E1439" s="6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5">
        <f>$E1439/$D1439</f>
        <v>1.0586</v>
      </c>
      <c r="P1439" s="6">
        <f>ROUND(E1439/L1439,2)</f>
        <v>46.43</v>
      </c>
      <c r="Q1439" t="str">
        <f>LEFT($N1439,FIND("/",$N1439)-1)</f>
        <v>theater</v>
      </c>
      <c r="R1439" t="str">
        <f>RIGHT($N1439,LEN($N1439)-FIND("/",$N1439))</f>
        <v>plays</v>
      </c>
      <c r="S1439" s="10">
        <f>((($I1439/60)/60)/24)+DATE(1970,1,1)</f>
        <v>42197.434166666666</v>
      </c>
      <c r="T1439" s="10">
        <f>((($J1439/60)/60)/24)+DATE(1970,1,1)</f>
        <v>42167.434166666666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 s="6">
        <v>22000</v>
      </c>
      <c r="E1440" s="6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8302</v>
      </c>
      <c r="O1440" s="5">
        <f>$E1440/$D1440</f>
        <v>1.0584090909090909</v>
      </c>
      <c r="P1440" s="6">
        <f>ROUND(E1440/L1440,2)</f>
        <v>146.44999999999999</v>
      </c>
      <c r="Q1440" t="str">
        <f>LEFT($N1440,FIND("/",$N1440)-1)</f>
        <v>theater</v>
      </c>
      <c r="R1440" t="str">
        <f>RIGHT($N1440,LEN($N1440)-FIND("/",$N1440))</f>
        <v>spaces</v>
      </c>
      <c r="S1440" s="10">
        <f>((($I1440/60)/60)/24)+DATE(1970,1,1)</f>
        <v>41871.850034722222</v>
      </c>
      <c r="T1440" s="10">
        <f>((($J1440/60)/60)/24)+DATE(1970,1,1)</f>
        <v>41841.850034722222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 s="6">
        <v>5000</v>
      </c>
      <c r="E1441" s="6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5">
        <f>$E1441/$D1441</f>
        <v>1.0582</v>
      </c>
      <c r="P1441" s="6">
        <f>ROUND(E1441/L1441,2)</f>
        <v>115.02</v>
      </c>
      <c r="Q1441" t="str">
        <f>LEFT($N1441,FIND("/",$N1441)-1)</f>
        <v>theater</v>
      </c>
      <c r="R1441" t="str">
        <f>RIGHT($N1441,LEN($N1441)-FIND("/",$N1441))</f>
        <v>plays</v>
      </c>
      <c r="S1441" s="10">
        <f>((($I1441/60)/60)/24)+DATE(1970,1,1)</f>
        <v>42767.957638888889</v>
      </c>
      <c r="T1441" s="10">
        <f>((($J1441/60)/60)/24)+DATE(1970,1,1)</f>
        <v>42737.910138888896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 s="6">
        <v>4589</v>
      </c>
      <c r="E1442" s="6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8296</v>
      </c>
      <c r="O1442" s="5">
        <f>$E1442/$D1442</f>
        <v>1.0581826105905425</v>
      </c>
      <c r="P1442" s="6">
        <f>ROUND(E1442/L1442,2)</f>
        <v>64.75</v>
      </c>
      <c r="Q1442" t="str">
        <f>LEFT($N1442,FIND("/",$N1442)-1)</f>
        <v>games</v>
      </c>
      <c r="R1442" t="str">
        <f>RIGHT($N1442,LEN($N1442)-FIND("/",$N1442))</f>
        <v>tabletop games</v>
      </c>
      <c r="S1442" s="10">
        <f>((($I1442/60)/60)/24)+DATE(1970,1,1)</f>
        <v>41644.651493055557</v>
      </c>
      <c r="T1442" s="10">
        <f>((($J1442/60)/60)/24)+DATE(1970,1,1)</f>
        <v>41614.651493055557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 s="6">
        <v>25000</v>
      </c>
      <c r="E1443" s="6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8272</v>
      </c>
      <c r="O1443" s="5">
        <f>$E1443/$D1443</f>
        <v>1.0580799999999999</v>
      </c>
      <c r="P1443" s="6">
        <f>ROUND(E1443/L1443,2)</f>
        <v>174.03</v>
      </c>
      <c r="Q1443" t="str">
        <f>LEFT($N1443,FIND("/",$N1443)-1)</f>
        <v>technology</v>
      </c>
      <c r="R1443" t="str">
        <f>RIGHT($N1443,LEN($N1443)-FIND("/",$N1443))</f>
        <v>wearables</v>
      </c>
      <c r="S1443" s="10">
        <f>((($I1443/60)/60)/24)+DATE(1970,1,1)</f>
        <v>42155.642071759255</v>
      </c>
      <c r="T1443" s="10">
        <f>((($J1443/60)/60)/24)+DATE(1970,1,1)</f>
        <v>42100.642071759255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 s="6">
        <v>19500</v>
      </c>
      <c r="E1444" s="6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5">
        <f>$E1444/$D1444</f>
        <v>1.0580000000000001</v>
      </c>
      <c r="P1444" s="6">
        <f>ROUND(E1444/L1444,2)</f>
        <v>206.31</v>
      </c>
      <c r="Q1444" t="str">
        <f>LEFT($N1444,FIND("/",$N1444)-1)</f>
        <v>games</v>
      </c>
      <c r="R1444" t="str">
        <f>RIGHT($N1444,LEN($N1444)-FIND("/",$N1444))</f>
        <v>tabletop games</v>
      </c>
      <c r="S1444" s="10">
        <f>((($I1444/60)/60)/24)+DATE(1970,1,1)</f>
        <v>42182.640833333338</v>
      </c>
      <c r="T1444" s="10">
        <f>((($J1444/60)/60)/24)+DATE(1970,1,1)</f>
        <v>42152.640833333338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 s="6">
        <v>1500</v>
      </c>
      <c r="E1445" s="6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8270</v>
      </c>
      <c r="O1445" s="5">
        <f>$E1445/$D1445</f>
        <v>1.0580000000000001</v>
      </c>
      <c r="P1445" s="6">
        <f>ROUND(E1445/L1445,2)</f>
        <v>36.07</v>
      </c>
      <c r="Q1445" t="str">
        <f>LEFT($N1445,FIND("/",$N1445)-1)</f>
        <v>theater</v>
      </c>
      <c r="R1445" t="str">
        <f>RIGHT($N1445,LEN($N1445)-FIND("/",$N1445))</f>
        <v>plays</v>
      </c>
      <c r="S1445" s="10">
        <f>((($I1445/60)/60)/24)+DATE(1970,1,1)</f>
        <v>41949.031944444447</v>
      </c>
      <c r="T1445" s="10">
        <f>((($J1445/60)/60)/24)+DATE(1970,1,1)</f>
        <v>41923.921643518523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 s="6">
        <v>40000</v>
      </c>
      <c r="E1446" s="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8297</v>
      </c>
      <c r="O1446" s="5">
        <f>$E1446/$D1446</f>
        <v>1.0577749999999999</v>
      </c>
      <c r="P1446" s="6">
        <f>ROUND(E1446/L1446,2)</f>
        <v>104.99</v>
      </c>
      <c r="Q1446" t="str">
        <f>LEFT($N1446,FIND("/",$N1446)-1)</f>
        <v>food</v>
      </c>
      <c r="R1446" t="str">
        <f>RIGHT($N1446,LEN($N1446)-FIND("/",$N1446))</f>
        <v>small batch</v>
      </c>
      <c r="S1446" s="10">
        <f>((($I1446/60)/60)/24)+DATE(1970,1,1)</f>
        <v>42673.642800925925</v>
      </c>
      <c r="T1446" s="10">
        <f>((($J1446/60)/60)/24)+DATE(1970,1,1)</f>
        <v>42643.642800925925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 s="6">
        <v>100000</v>
      </c>
      <c r="E1447" s="6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8294</v>
      </c>
      <c r="O1447" s="5">
        <f>$E1447/$D1447</f>
        <v>1.05745</v>
      </c>
      <c r="P1447" s="6">
        <f>ROUND(E1447/L1447,2)</f>
        <v>261.75</v>
      </c>
      <c r="Q1447" t="str">
        <f>LEFT($N1447,FIND("/",$N1447)-1)</f>
        <v>technology</v>
      </c>
      <c r="R1447" t="str">
        <f>RIGHT($N1447,LEN($N1447)-FIND("/",$N1447))</f>
        <v>hardware</v>
      </c>
      <c r="S1447" s="10">
        <f>((($I1447/60)/60)/24)+DATE(1970,1,1)</f>
        <v>42482.579988425925</v>
      </c>
      <c r="T1447" s="10">
        <f>((($J1447/60)/60)/24)+DATE(1970,1,1)</f>
        <v>42452.579988425925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 s="6">
        <v>5000</v>
      </c>
      <c r="E1448" s="6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8270</v>
      </c>
      <c r="O1448" s="5">
        <f>$E1448/$D1448</f>
        <v>1.0569999999999999</v>
      </c>
      <c r="P1448" s="6">
        <f>ROUND(E1448/L1448,2)</f>
        <v>41.94</v>
      </c>
      <c r="Q1448" t="str">
        <f>LEFT($N1448,FIND("/",$N1448)-1)</f>
        <v>theater</v>
      </c>
      <c r="R1448" t="str">
        <f>RIGHT($N1448,LEN($N1448)-FIND("/",$N1448))</f>
        <v>plays</v>
      </c>
      <c r="S1448" s="10">
        <f>((($I1448/60)/60)/24)+DATE(1970,1,1)</f>
        <v>41778.875</v>
      </c>
      <c r="T1448" s="10">
        <f>((($J1448/60)/60)/24)+DATE(1970,1,1)</f>
        <v>41753.593275462961</v>
      </c>
    </row>
    <row r="1449" spans="1:20" ht="64" x14ac:dyDescent="0.2">
      <c r="A1449">
        <v>2640</v>
      </c>
      <c r="B1449" s="3" t="s">
        <v>2640</v>
      </c>
      <c r="C1449" s="3" t="s">
        <v>6750</v>
      </c>
      <c r="D1449" s="6">
        <v>3000</v>
      </c>
      <c r="E1449" s="6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8300</v>
      </c>
      <c r="O1449" s="5">
        <f>$E1449/$D1449</f>
        <v>1.0566666666666666</v>
      </c>
      <c r="P1449" s="6">
        <f>ROUND(E1449/L1449,2)</f>
        <v>45.94</v>
      </c>
      <c r="Q1449" t="str">
        <f>LEFT($N1449,FIND("/",$N1449)-1)</f>
        <v>technology</v>
      </c>
      <c r="R1449" t="str">
        <f>RIGHT($N1449,LEN($N1449)-FIND("/",$N1449))</f>
        <v>space exploration</v>
      </c>
      <c r="S1449" s="10">
        <f>((($I1449/60)/60)/24)+DATE(1970,1,1)</f>
        <v>42163.160578703704</v>
      </c>
      <c r="T1449" s="10">
        <f>((($J1449/60)/60)/24)+DATE(1970,1,1)</f>
        <v>42103.160578703704</v>
      </c>
    </row>
    <row r="1450" spans="1:20" ht="48" x14ac:dyDescent="0.2">
      <c r="A1450">
        <v>2216</v>
      </c>
      <c r="B1450" s="3" t="s">
        <v>2217</v>
      </c>
      <c r="C1450" s="3" t="s">
        <v>6326</v>
      </c>
      <c r="D1450" s="6">
        <v>300</v>
      </c>
      <c r="E1450" s="6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8279</v>
      </c>
      <c r="O1450" s="5">
        <f>$E1450/$D1450</f>
        <v>1.0566666666666666</v>
      </c>
      <c r="P1450" s="6">
        <f>ROUND(E1450/L1450,2)</f>
        <v>22.64</v>
      </c>
      <c r="Q1450" t="str">
        <f>LEFT($N1450,FIND("/",$N1450)-1)</f>
        <v>music</v>
      </c>
      <c r="R1450" t="str">
        <f>RIGHT($N1450,LEN($N1450)-FIND("/",$N1450))</f>
        <v>electronic music</v>
      </c>
      <c r="S1450" s="10">
        <f>((($I1450/60)/60)/24)+DATE(1970,1,1)</f>
        <v>42208.751678240747</v>
      </c>
      <c r="T1450" s="10">
        <f>((($J1450/60)/60)/24)+DATE(1970,1,1)</f>
        <v>42194.751678240747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 s="6">
        <v>1000</v>
      </c>
      <c r="E1451" s="6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8278</v>
      </c>
      <c r="O1451" s="5">
        <f>$E1451/$D1451</f>
        <v>1.056</v>
      </c>
      <c r="P1451" s="6">
        <f>ROUND(E1451/L1451,2)</f>
        <v>52.8</v>
      </c>
      <c r="Q1451" t="str">
        <f>LEFT($N1451,FIND("/",$N1451)-1)</f>
        <v>music</v>
      </c>
      <c r="R1451" t="str">
        <f>RIGHT($N1451,LEN($N1451)-FIND("/",$N1451))</f>
        <v>indie rock</v>
      </c>
      <c r="S1451" s="10">
        <f>((($I1451/60)/60)/24)+DATE(1970,1,1)</f>
        <v>42031.967442129629</v>
      </c>
      <c r="T1451" s="10">
        <f>((($J1451/60)/60)/24)+DATE(1970,1,1)</f>
        <v>42017.967442129629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 s="6">
        <v>30000</v>
      </c>
      <c r="E1452" s="6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8268</v>
      </c>
      <c r="O1452" s="5">
        <f>$E1452/$D1452</f>
        <v>1.0558333333333334</v>
      </c>
      <c r="P1452" s="6">
        <f>ROUND(E1452/L1452,2)</f>
        <v>72.48</v>
      </c>
      <c r="Q1452" t="str">
        <f>LEFT($N1452,FIND("/",$N1452)-1)</f>
        <v>film &amp; video</v>
      </c>
      <c r="R1452" t="str">
        <f>RIGHT($N1452,LEN($N1452)-FIND("/",$N1452))</f>
        <v>documentary</v>
      </c>
      <c r="S1452" s="10">
        <f>((($I1452/60)/60)/24)+DATE(1970,1,1)</f>
        <v>41431.565868055557</v>
      </c>
      <c r="T1452" s="10">
        <f>((($J1452/60)/60)/24)+DATE(1970,1,1)</f>
        <v>41401.565868055557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 s="6">
        <v>12000</v>
      </c>
      <c r="E1453" s="6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8268</v>
      </c>
      <c r="O1453" s="5">
        <f>$E1453/$D1453</f>
        <v>1.0556666666666668</v>
      </c>
      <c r="P1453" s="6">
        <f>ROUND(E1453/L1453,2)</f>
        <v>62.71</v>
      </c>
      <c r="Q1453" t="str">
        <f>LEFT($N1453,FIND("/",$N1453)-1)</f>
        <v>film &amp; video</v>
      </c>
      <c r="R1453" t="str">
        <f>RIGHT($N1453,LEN($N1453)-FIND("/",$N1453))</f>
        <v>documentary</v>
      </c>
      <c r="S1453" s="10">
        <f>((($I1453/60)/60)/24)+DATE(1970,1,1)</f>
        <v>40612.694560185184</v>
      </c>
      <c r="T1453" s="10">
        <f>((($J1453/60)/60)/24)+DATE(1970,1,1)</f>
        <v>40567.694560185184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 s="6">
        <v>7500</v>
      </c>
      <c r="E1454" s="6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8273</v>
      </c>
      <c r="O1454" s="5">
        <f>$E1454/$D1454</f>
        <v>1.05566</v>
      </c>
      <c r="P1454" s="6">
        <f>ROUND(E1454/L1454,2)</f>
        <v>60.9</v>
      </c>
      <c r="Q1454" t="str">
        <f>LEFT($N1454,FIND("/",$N1454)-1)</f>
        <v>publishing</v>
      </c>
      <c r="R1454" t="str">
        <f>RIGHT($N1454,LEN($N1454)-FIND("/",$N1454))</f>
        <v>nonfiction</v>
      </c>
      <c r="S1454" s="10">
        <f>((($I1454/60)/60)/24)+DATE(1970,1,1)</f>
        <v>40776.837465277778</v>
      </c>
      <c r="T1454" s="10">
        <f>((($J1454/60)/60)/24)+DATE(1970,1,1)</f>
        <v>40731.837465277778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 s="6">
        <v>10000</v>
      </c>
      <c r="E1455" s="6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8273</v>
      </c>
      <c r="O1455" s="5">
        <f>$E1455/$D1455</f>
        <v>1.0556000000000001</v>
      </c>
      <c r="P1455" s="6">
        <f>ROUND(E1455/L1455,2)</f>
        <v>95.96</v>
      </c>
      <c r="Q1455" t="str">
        <f>LEFT($N1455,FIND("/",$N1455)-1)</f>
        <v>publishing</v>
      </c>
      <c r="R1455" t="str">
        <f>RIGHT($N1455,LEN($N1455)-FIND("/",$N1455))</f>
        <v>nonfiction</v>
      </c>
      <c r="S1455" s="10">
        <f>((($I1455/60)/60)/24)+DATE(1970,1,1)</f>
        <v>42763.94131944445</v>
      </c>
      <c r="T1455" s="10">
        <f>((($J1455/60)/60)/24)+DATE(1970,1,1)</f>
        <v>42733.94131944445</v>
      </c>
    </row>
    <row r="1456" spans="1:20" ht="48" x14ac:dyDescent="0.2">
      <c r="A1456">
        <v>3434</v>
      </c>
      <c r="B1456" s="3" t="s">
        <v>3433</v>
      </c>
      <c r="C1456" s="3" t="s">
        <v>7544</v>
      </c>
      <c r="D1456" s="6">
        <v>10000</v>
      </c>
      <c r="E1456" s="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8270</v>
      </c>
      <c r="O1456" s="5">
        <f>$E1456/$D1456</f>
        <v>1.0555000000000001</v>
      </c>
      <c r="P1456" s="6">
        <f>ROUND(E1456/L1456,2)</f>
        <v>62.83</v>
      </c>
      <c r="Q1456" t="str">
        <f>LEFT($N1456,FIND("/",$N1456)-1)</f>
        <v>theater</v>
      </c>
      <c r="R1456" t="str">
        <f>RIGHT($N1456,LEN($N1456)-FIND("/",$N1456))</f>
        <v>plays</v>
      </c>
      <c r="S1456" s="10">
        <f>((($I1456/60)/60)/24)+DATE(1970,1,1)</f>
        <v>41830.380428240744</v>
      </c>
      <c r="T1456" s="10">
        <f>((($J1456/60)/60)/24)+DATE(1970,1,1)</f>
        <v>41800.380428240744</v>
      </c>
    </row>
    <row r="1457" spans="1:20" ht="64" x14ac:dyDescent="0.2">
      <c r="A1457">
        <v>1891</v>
      </c>
      <c r="B1457" s="3" t="s">
        <v>1892</v>
      </c>
      <c r="C1457" s="3" t="s">
        <v>6001</v>
      </c>
      <c r="D1457" s="6">
        <v>10000</v>
      </c>
      <c r="E1457" s="6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8278</v>
      </c>
      <c r="O1457" s="5">
        <f>$E1457/$D1457</f>
        <v>1.0555000000000001</v>
      </c>
      <c r="P1457" s="6">
        <f>ROUND(E1457/L1457,2)</f>
        <v>87.96</v>
      </c>
      <c r="Q1457" t="str">
        <f>LEFT($N1457,FIND("/",$N1457)-1)</f>
        <v>music</v>
      </c>
      <c r="R1457" t="str">
        <f>RIGHT($N1457,LEN($N1457)-FIND("/",$N1457))</f>
        <v>indie rock</v>
      </c>
      <c r="S1457" s="10">
        <f>((($I1457/60)/60)/24)+DATE(1970,1,1)</f>
        <v>40381.25</v>
      </c>
      <c r="T1457" s="10">
        <f>((($J1457/60)/60)/24)+DATE(1970,1,1)</f>
        <v>40335.798078703701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 s="6">
        <v>745</v>
      </c>
      <c r="E1458" s="6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8299</v>
      </c>
      <c r="O1458" s="5">
        <f>$E1458/$D1458</f>
        <v>1.0550335570469798</v>
      </c>
      <c r="P1458" s="6">
        <f>ROUND(E1458/L1458,2)</f>
        <v>23.12</v>
      </c>
      <c r="Q1458" t="str">
        <f>LEFT($N1458,FIND("/",$N1458)-1)</f>
        <v>music</v>
      </c>
      <c r="R1458" t="str">
        <f>RIGHT($N1458,LEN($N1458)-FIND("/",$N1458))</f>
        <v>classical music</v>
      </c>
      <c r="S1458" s="10">
        <f>((($I1458/60)/60)/24)+DATE(1970,1,1)</f>
        <v>41267.991400462961</v>
      </c>
      <c r="T1458" s="10">
        <f>((($J1458/60)/60)/24)+DATE(1970,1,1)</f>
        <v>41222.991400462961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 s="6">
        <v>10000</v>
      </c>
      <c r="E1459" s="6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8268</v>
      </c>
      <c r="O1459" s="5">
        <f>$E1459/$D1459</f>
        <v>1.0549999999999999</v>
      </c>
      <c r="P1459" s="6">
        <f>ROUND(E1459/L1459,2)</f>
        <v>63.17</v>
      </c>
      <c r="Q1459" t="str">
        <f>LEFT($N1459,FIND("/",$N1459)-1)</f>
        <v>film &amp; video</v>
      </c>
      <c r="R1459" t="str">
        <f>RIGHT($N1459,LEN($N1459)-FIND("/",$N1459))</f>
        <v>documentary</v>
      </c>
      <c r="S1459" s="10">
        <f>((($I1459/60)/60)/24)+DATE(1970,1,1)</f>
        <v>42315.166666666672</v>
      </c>
      <c r="T1459" s="10">
        <f>((($J1459/60)/60)/24)+DATE(1970,1,1)</f>
        <v>42291.46674768519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 s="6">
        <v>2400</v>
      </c>
      <c r="E1460" s="6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8302</v>
      </c>
      <c r="O1460" s="5">
        <f>$E1460/$D1460</f>
        <v>1.0549999999999999</v>
      </c>
      <c r="P1460" s="6">
        <f>ROUND(E1460/L1460,2)</f>
        <v>45.21</v>
      </c>
      <c r="Q1460" t="str">
        <f>LEFT($N1460,FIND("/",$N1460)-1)</f>
        <v>theater</v>
      </c>
      <c r="R1460" t="str">
        <f>RIGHT($N1460,LEN($N1460)-FIND("/",$N1460))</f>
        <v>spaces</v>
      </c>
      <c r="S1460" s="10">
        <f>((($I1460/60)/60)/24)+DATE(1970,1,1)</f>
        <v>42491.458402777775</v>
      </c>
      <c r="T1460" s="10">
        <f>((($J1460/60)/60)/24)+DATE(1970,1,1)</f>
        <v>42431.500069444446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 s="6">
        <v>2000</v>
      </c>
      <c r="E1461" s="6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8270</v>
      </c>
      <c r="O1461" s="5">
        <f>$E1461/$D1461</f>
        <v>1.0549999999999999</v>
      </c>
      <c r="P1461" s="6">
        <f>ROUND(E1461/L1461,2)</f>
        <v>60.29</v>
      </c>
      <c r="Q1461" t="str">
        <f>LEFT($N1461,FIND("/",$N1461)-1)</f>
        <v>theater</v>
      </c>
      <c r="R1461" t="str">
        <f>RIGHT($N1461,LEN($N1461)-FIND("/",$N1461))</f>
        <v>plays</v>
      </c>
      <c r="S1461" s="10">
        <f>((($I1461/60)/60)/24)+DATE(1970,1,1)</f>
        <v>42186.290972222225</v>
      </c>
      <c r="T1461" s="10">
        <f>((($J1461/60)/60)/24)+DATE(1970,1,1)</f>
        <v>42132.036168981482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 s="6">
        <v>500</v>
      </c>
      <c r="E1462" s="6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5">
        <f>$E1462/$D1462</f>
        <v>1.0549000000000002</v>
      </c>
      <c r="P1462" s="6">
        <f>ROUND(E1462/L1462,2)</f>
        <v>21.1</v>
      </c>
      <c r="Q1462" t="str">
        <f>LEFT($N1462,FIND("/",$N1462)-1)</f>
        <v>theater</v>
      </c>
      <c r="R1462" t="str">
        <f>RIGHT($N1462,LEN($N1462)-FIND("/",$N1462))</f>
        <v>plays</v>
      </c>
      <c r="S1462" s="10">
        <f>((($I1462/60)/60)/24)+DATE(1970,1,1)</f>
        <v>42583.791666666672</v>
      </c>
      <c r="T1462" s="10">
        <f>((($J1462/60)/60)/24)+DATE(1970,1,1)</f>
        <v>42555.671944444446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 s="6">
        <v>7000</v>
      </c>
      <c r="E1463" s="6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8273</v>
      </c>
      <c r="O1463" s="5">
        <f>$E1463/$D1463</f>
        <v>1.0547157142857144</v>
      </c>
      <c r="P1463" s="6">
        <f>ROUND(E1463/L1463,2)</f>
        <v>51.63</v>
      </c>
      <c r="Q1463" t="str">
        <f>LEFT($N1463,FIND("/",$N1463)-1)</f>
        <v>publishing</v>
      </c>
      <c r="R1463" t="str">
        <f>RIGHT($N1463,LEN($N1463)-FIND("/",$N1463))</f>
        <v>nonfiction</v>
      </c>
      <c r="S1463" s="10">
        <f>((($I1463/60)/60)/24)+DATE(1970,1,1)</f>
        <v>40724.638460648144</v>
      </c>
      <c r="T1463" s="10">
        <f>((($J1463/60)/60)/24)+DATE(1970,1,1)</f>
        <v>40694.638460648144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 s="6">
        <v>550</v>
      </c>
      <c r="E1464" s="6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5">
        <f>$E1464/$D1464</f>
        <v>1.0545454545454545</v>
      </c>
      <c r="P1464" s="6">
        <f>ROUND(E1464/L1464,2)</f>
        <v>29</v>
      </c>
      <c r="Q1464" t="str">
        <f>LEFT($N1464,FIND("/",$N1464)-1)</f>
        <v>theater</v>
      </c>
      <c r="R1464" t="str">
        <f>RIGHT($N1464,LEN($N1464)-FIND("/",$N1464))</f>
        <v>plays</v>
      </c>
      <c r="S1464" s="10">
        <f>((($I1464/60)/60)/24)+DATE(1970,1,1)</f>
        <v>42353</v>
      </c>
      <c r="T1464" s="10">
        <f>((($J1464/60)/60)/24)+DATE(1970,1,1)</f>
        <v>42338.963912037041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 s="6">
        <v>12500</v>
      </c>
      <c r="E1465" s="6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8284</v>
      </c>
      <c r="O1465" s="5">
        <f>$E1465/$D1465</f>
        <v>1.0544</v>
      </c>
      <c r="P1465" s="6">
        <f>ROUND(E1465/L1465,2)</f>
        <v>118.74</v>
      </c>
      <c r="Q1465" t="str">
        <f>LEFT($N1465,FIND("/",$N1465)-1)</f>
        <v>photography</v>
      </c>
      <c r="R1465" t="str">
        <f>RIGHT($N1465,LEN($N1465)-FIND("/",$N1465))</f>
        <v>photobooks</v>
      </c>
      <c r="S1465" s="10">
        <f>((($I1465/60)/60)/24)+DATE(1970,1,1)</f>
        <v>42163.166666666672</v>
      </c>
      <c r="T1465" s="10">
        <f>((($J1465/60)/60)/24)+DATE(1970,1,1)</f>
        <v>42130.865150462967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 s="6">
        <v>5000</v>
      </c>
      <c r="E1466" s="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8270</v>
      </c>
      <c r="O1466" s="5">
        <f>$E1466/$D1466</f>
        <v>1.0542</v>
      </c>
      <c r="P1466" s="6">
        <f>ROUND(E1466/L1466,2)</f>
        <v>107.57</v>
      </c>
      <c r="Q1466" t="str">
        <f>LEFT($N1466,FIND("/",$N1466)-1)</f>
        <v>theater</v>
      </c>
      <c r="R1466" t="str">
        <f>RIGHT($N1466,LEN($N1466)-FIND("/",$N1466))</f>
        <v>plays</v>
      </c>
      <c r="S1466" s="10">
        <f>((($I1466/60)/60)/24)+DATE(1970,1,1)</f>
        <v>42172.069606481484</v>
      </c>
      <c r="T1466" s="10">
        <f>((($J1466/60)/60)/24)+DATE(1970,1,1)</f>
        <v>42151.069606481484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 s="6">
        <v>4000</v>
      </c>
      <c r="E1467" s="6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8270</v>
      </c>
      <c r="O1467" s="5">
        <f>$E1467/$D1467</f>
        <v>1.054</v>
      </c>
      <c r="P1467" s="6">
        <f>ROUND(E1467/L1467,2)</f>
        <v>136</v>
      </c>
      <c r="Q1467" t="str">
        <f>LEFT($N1467,FIND("/",$N1467)-1)</f>
        <v>theater</v>
      </c>
      <c r="R1467" t="str">
        <f>RIGHT($N1467,LEN($N1467)-FIND("/",$N1467))</f>
        <v>plays</v>
      </c>
      <c r="S1467" s="10">
        <f>((($I1467/60)/60)/24)+DATE(1970,1,1)</f>
        <v>42445.165972222225</v>
      </c>
      <c r="T1467" s="10">
        <f>((($J1467/60)/60)/24)+DATE(1970,1,1)</f>
        <v>42430.839398148149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 s="6">
        <v>15000</v>
      </c>
      <c r="E1468" s="6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8300</v>
      </c>
      <c r="O1468" s="5">
        <f>$E1468/$D1468</f>
        <v>1.0538666666666667</v>
      </c>
      <c r="P1468" s="6">
        <f>ROUND(E1468/L1468,2)</f>
        <v>205.3</v>
      </c>
      <c r="Q1468" t="str">
        <f>LEFT($N1468,FIND("/",$N1468)-1)</f>
        <v>technology</v>
      </c>
      <c r="R1468" t="str">
        <f>RIGHT($N1468,LEN($N1468)-FIND("/",$N1468))</f>
        <v>space exploration</v>
      </c>
      <c r="S1468" s="10">
        <f>((($I1468/60)/60)/24)+DATE(1970,1,1)</f>
        <v>42339.834039351852</v>
      </c>
      <c r="T1468" s="10">
        <f>((($J1468/60)/60)/24)+DATE(1970,1,1)</f>
        <v>42279.792372685188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 s="6">
        <v>2000</v>
      </c>
      <c r="E1469" s="6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8270</v>
      </c>
      <c r="O1469" s="5">
        <f>$E1469/$D1469</f>
        <v>1.0535000000000001</v>
      </c>
      <c r="P1469" s="6">
        <f>ROUND(E1469/L1469,2)</f>
        <v>123.94</v>
      </c>
      <c r="Q1469" t="str">
        <f>LEFT($N1469,FIND("/",$N1469)-1)</f>
        <v>theater</v>
      </c>
      <c r="R1469" t="str">
        <f>RIGHT($N1469,LEN($N1469)-FIND("/",$N1469))</f>
        <v>plays</v>
      </c>
      <c r="S1469" s="10">
        <f>((($I1469/60)/60)/24)+DATE(1970,1,1)</f>
        <v>42709.041666666672</v>
      </c>
      <c r="T1469" s="10">
        <f>((($J1469/60)/60)/24)+DATE(1970,1,1)</f>
        <v>42694.110185185185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 s="6">
        <v>32360</v>
      </c>
      <c r="E1470" s="6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8275</v>
      </c>
      <c r="O1470" s="5">
        <f>$E1470/$D1470</f>
        <v>1.0534805315203954</v>
      </c>
      <c r="P1470" s="6">
        <f>ROUND(E1470/L1470,2)</f>
        <v>83.97</v>
      </c>
      <c r="Q1470" t="str">
        <f>LEFT($N1470,FIND("/",$N1470)-1)</f>
        <v>music</v>
      </c>
      <c r="R1470" t="str">
        <f>RIGHT($N1470,LEN($N1470)-FIND("/",$N1470))</f>
        <v>rock</v>
      </c>
      <c r="S1470" s="10">
        <f>((($I1470/60)/60)/24)+DATE(1970,1,1)</f>
        <v>41740.594282407408</v>
      </c>
      <c r="T1470" s="10">
        <f>((($J1470/60)/60)/24)+DATE(1970,1,1)</f>
        <v>41710.594282407408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 s="6">
        <v>3000</v>
      </c>
      <c r="E1471" s="6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8270</v>
      </c>
      <c r="O1471" s="5">
        <f>$E1471/$D1471</f>
        <v>1.0533333333333332</v>
      </c>
      <c r="P1471" s="6">
        <f>ROUND(E1471/L1471,2)</f>
        <v>47.88</v>
      </c>
      <c r="Q1471" t="str">
        <f>LEFT($N1471,FIND("/",$N1471)-1)</f>
        <v>theater</v>
      </c>
      <c r="R1471" t="str">
        <f>RIGHT($N1471,LEN($N1471)-FIND("/",$N1471))</f>
        <v>plays</v>
      </c>
      <c r="S1471" s="10">
        <f>((($I1471/60)/60)/24)+DATE(1970,1,1)</f>
        <v>42046.938692129625</v>
      </c>
      <c r="T1471" s="10">
        <f>((($J1471/60)/60)/24)+DATE(1970,1,1)</f>
        <v>42016.938692129625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 s="6">
        <v>8000</v>
      </c>
      <c r="E1472" s="6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8275</v>
      </c>
      <c r="O1472" s="5">
        <f>$E1472/$D1472</f>
        <v>1.0531250000000001</v>
      </c>
      <c r="P1472" s="6">
        <f>ROUND(E1472/L1472,2)</f>
        <v>158.96</v>
      </c>
      <c r="Q1472" t="str">
        <f>LEFT($N1472,FIND("/",$N1472)-1)</f>
        <v>music</v>
      </c>
      <c r="R1472" t="str">
        <f>RIGHT($N1472,LEN($N1472)-FIND("/",$N1472))</f>
        <v>rock</v>
      </c>
      <c r="S1472" s="10">
        <f>((($I1472/60)/60)/24)+DATE(1970,1,1)</f>
        <v>40791.712500000001</v>
      </c>
      <c r="T1472" s="10">
        <f>((($J1472/60)/60)/24)+DATE(1970,1,1)</f>
        <v>40736.115011574075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 s="6">
        <v>1250</v>
      </c>
      <c r="E1473" s="6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8270</v>
      </c>
      <c r="O1473" s="5">
        <f>$E1473/$D1473</f>
        <v>1.0528</v>
      </c>
      <c r="P1473" s="6">
        <f>ROUND(E1473/L1473,2)</f>
        <v>47</v>
      </c>
      <c r="Q1473" t="str">
        <f>LEFT($N1473,FIND("/",$N1473)-1)</f>
        <v>theater</v>
      </c>
      <c r="R1473" t="str">
        <f>RIGHT($N1473,LEN($N1473)-FIND("/",$N1473))</f>
        <v>plays</v>
      </c>
      <c r="S1473" s="10">
        <f>((($I1473/60)/60)/24)+DATE(1970,1,1)</f>
        <v>42047.291666666672</v>
      </c>
      <c r="T1473" s="10">
        <f>((($J1473/60)/60)/24)+DATE(1970,1,1)</f>
        <v>42018.94159722222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 s="6">
        <v>3800</v>
      </c>
      <c r="E1474" s="6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8270</v>
      </c>
      <c r="O1474" s="5">
        <f>$E1474/$D1474</f>
        <v>1.0526894736842105</v>
      </c>
      <c r="P1474" s="6">
        <f>ROUND(E1474/L1474,2)</f>
        <v>114.29</v>
      </c>
      <c r="Q1474" t="str">
        <f>LEFT($N1474,FIND("/",$N1474)-1)</f>
        <v>theater</v>
      </c>
      <c r="R1474" t="str">
        <f>RIGHT($N1474,LEN($N1474)-FIND("/",$N1474))</f>
        <v>plays</v>
      </c>
      <c r="S1474" s="10">
        <f>((($I1474/60)/60)/24)+DATE(1970,1,1)</f>
        <v>42303.009224537032</v>
      </c>
      <c r="T1474" s="10">
        <f>((($J1474/60)/60)/24)+DATE(1970,1,1)</f>
        <v>42268.009224537032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 s="6">
        <v>5000</v>
      </c>
      <c r="E1475" s="6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8268</v>
      </c>
      <c r="O1475" s="5">
        <f>$E1475/$D1475</f>
        <v>1.0526</v>
      </c>
      <c r="P1475" s="6">
        <f>ROUND(E1475/L1475,2)</f>
        <v>75.19</v>
      </c>
      <c r="Q1475" t="str">
        <f>LEFT($N1475,FIND("/",$N1475)-1)</f>
        <v>film &amp; video</v>
      </c>
      <c r="R1475" t="str">
        <f>RIGHT($N1475,LEN($N1475)-FIND("/",$N1475))</f>
        <v>documentary</v>
      </c>
      <c r="S1475" s="10">
        <f>((($I1475/60)/60)/24)+DATE(1970,1,1)</f>
        <v>40765.297222222223</v>
      </c>
      <c r="T1475" s="10">
        <f>((($J1475/60)/60)/24)+DATE(1970,1,1)</f>
        <v>40718.310659722221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 s="6">
        <v>25000</v>
      </c>
      <c r="E1476" s="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8294</v>
      </c>
      <c r="O1476" s="5">
        <f>$E1476/$D1476</f>
        <v>1.0522388</v>
      </c>
      <c r="P1476" s="6">
        <f>ROUND(E1476/L1476,2)</f>
        <v>346.13</v>
      </c>
      <c r="Q1476" t="str">
        <f>LEFT($N1476,FIND("/",$N1476)-1)</f>
        <v>technology</v>
      </c>
      <c r="R1476" t="str">
        <f>RIGHT($N1476,LEN($N1476)-FIND("/",$N1476))</f>
        <v>hardware</v>
      </c>
      <c r="S1476" s="10">
        <f>((($I1476/60)/60)/24)+DATE(1970,1,1)</f>
        <v>42663.841608796298</v>
      </c>
      <c r="T1476" s="10">
        <f>((($J1476/60)/60)/24)+DATE(1970,1,1)</f>
        <v>42633.841608796298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 s="6">
        <v>5000</v>
      </c>
      <c r="E1477" s="6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8270</v>
      </c>
      <c r="O1477" s="5">
        <f>$E1477/$D1477</f>
        <v>1.052184</v>
      </c>
      <c r="P1477" s="6">
        <f>ROUND(E1477/L1477,2)</f>
        <v>64.16</v>
      </c>
      <c r="Q1477" t="str">
        <f>LEFT($N1477,FIND("/",$N1477)-1)</f>
        <v>theater</v>
      </c>
      <c r="R1477" t="str">
        <f>RIGHT($N1477,LEN($N1477)-FIND("/",$N1477))</f>
        <v>plays</v>
      </c>
      <c r="S1477" s="10">
        <f>((($I1477/60)/60)/24)+DATE(1970,1,1)</f>
        <v>41831.677083333336</v>
      </c>
      <c r="T1477" s="10">
        <f>((($J1477/60)/60)/24)+DATE(1970,1,1)</f>
        <v>41809.12300925926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 s="6">
        <v>7000</v>
      </c>
      <c r="E1478" s="6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8270</v>
      </c>
      <c r="O1478" s="5">
        <f>$E1478/$D1478</f>
        <v>1.052142857142857</v>
      </c>
      <c r="P1478" s="6">
        <f>ROUND(E1478/L1478,2)</f>
        <v>98.2</v>
      </c>
      <c r="Q1478" t="str">
        <f>LEFT($N1478,FIND("/",$N1478)-1)</f>
        <v>theater</v>
      </c>
      <c r="R1478" t="str">
        <f>RIGHT($N1478,LEN($N1478)-FIND("/",$N1478))</f>
        <v>plays</v>
      </c>
      <c r="S1478" s="10">
        <f>((($I1478/60)/60)/24)+DATE(1970,1,1)</f>
        <v>42012.887280092589</v>
      </c>
      <c r="T1478" s="10">
        <f>((($J1478/60)/60)/24)+DATE(1970,1,1)</f>
        <v>41982.887280092589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 s="6">
        <v>5000</v>
      </c>
      <c r="E1479" s="6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5">
        <f>$E1479/$D1479</f>
        <v>1.052</v>
      </c>
      <c r="P1479" s="6">
        <f>ROUND(E1479/L1479,2)</f>
        <v>122.33</v>
      </c>
      <c r="Q1479" t="str">
        <f>LEFT($N1479,FIND("/",$N1479)-1)</f>
        <v>film &amp; video</v>
      </c>
      <c r="R1479" t="str">
        <f>RIGHT($N1479,LEN($N1479)-FIND("/",$N1479))</f>
        <v>shorts</v>
      </c>
      <c r="S1479" s="10">
        <f>((($I1479/60)/60)/24)+DATE(1970,1,1)</f>
        <v>42767.333333333328</v>
      </c>
      <c r="T1479" s="10">
        <f>((($J1479/60)/60)/24)+DATE(1970,1,1)</f>
        <v>42721.198877314819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 s="6">
        <v>10500</v>
      </c>
      <c r="E1480" s="6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8270</v>
      </c>
      <c r="O1480" s="5">
        <f>$E1480/$D1480</f>
        <v>1.0519047619047619</v>
      </c>
      <c r="P1480" s="6">
        <f>ROUND(E1480/L1480,2)</f>
        <v>56.07</v>
      </c>
      <c r="Q1480" t="str">
        <f>LEFT($N1480,FIND("/",$N1480)-1)</f>
        <v>theater</v>
      </c>
      <c r="R1480" t="str">
        <f>RIGHT($N1480,LEN($N1480)-FIND("/",$N1480))</f>
        <v>plays</v>
      </c>
      <c r="S1480" s="10">
        <f>((($I1480/60)/60)/24)+DATE(1970,1,1)</f>
        <v>42068.166666666672</v>
      </c>
      <c r="T1480" s="10">
        <f>((($J1480/60)/60)/24)+DATE(1970,1,1)</f>
        <v>42037.938206018516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 s="6">
        <v>1300</v>
      </c>
      <c r="E1481" s="6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5">
        <f>$E1481/$D1481</f>
        <v>1.0515384615384615</v>
      </c>
      <c r="P1481" s="6">
        <f>ROUND(E1481/L1481,2)</f>
        <v>27.9</v>
      </c>
      <c r="Q1481" t="str">
        <f>LEFT($N1481,FIND("/",$N1481)-1)</f>
        <v>film &amp; video</v>
      </c>
      <c r="R1481" t="str">
        <f>RIGHT($N1481,LEN($N1481)-FIND("/",$N1481))</f>
        <v>shorts</v>
      </c>
      <c r="S1481" s="10">
        <f>((($I1481/60)/60)/24)+DATE(1970,1,1)</f>
        <v>41705.805902777778</v>
      </c>
      <c r="T1481" s="10">
        <f>((($J1481/60)/60)/24)+DATE(1970,1,1)</f>
        <v>41682.805902777778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 s="6">
        <v>4000</v>
      </c>
      <c r="E1482" s="6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8275</v>
      </c>
      <c r="O1482" s="5">
        <f>$E1482/$D1482</f>
        <v>1.05125</v>
      </c>
      <c r="P1482" s="6">
        <f>ROUND(E1482/L1482,2)</f>
        <v>73.77</v>
      </c>
      <c r="Q1482" t="str">
        <f>LEFT($N1482,FIND("/",$N1482)-1)</f>
        <v>music</v>
      </c>
      <c r="R1482" t="str">
        <f>RIGHT($N1482,LEN($N1482)-FIND("/",$N1482))</f>
        <v>rock</v>
      </c>
      <c r="S1482" s="10">
        <f>((($I1482/60)/60)/24)+DATE(1970,1,1)</f>
        <v>42795.083333333328</v>
      </c>
      <c r="T1482" s="10">
        <f>((($J1482/60)/60)/24)+DATE(1970,1,1)</f>
        <v>42759.628599537042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 s="6">
        <v>2000</v>
      </c>
      <c r="E1483" s="6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5">
        <f>$E1483/$D1483</f>
        <v>1.0509999999999999</v>
      </c>
      <c r="P1483" s="6">
        <f>ROUND(E1483/L1483,2)</f>
        <v>28.41</v>
      </c>
      <c r="Q1483" t="str">
        <f>LEFT($N1483,FIND("/",$N1483)-1)</f>
        <v>theater</v>
      </c>
      <c r="R1483" t="str">
        <f>RIGHT($N1483,LEN($N1483)-FIND("/",$N1483))</f>
        <v>plays</v>
      </c>
      <c r="S1483" s="10">
        <f>((($I1483/60)/60)/24)+DATE(1970,1,1)</f>
        <v>41927.536134259259</v>
      </c>
      <c r="T1483" s="10">
        <f>((($J1483/60)/60)/24)+DATE(1970,1,1)</f>
        <v>41897.536134259259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 s="6">
        <v>3100</v>
      </c>
      <c r="E1484" s="6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5">
        <f>$E1484/$D1484</f>
        <v>1.0509677419354839</v>
      </c>
      <c r="P1484" s="6">
        <f>ROUND(E1484/L1484,2)</f>
        <v>85.74</v>
      </c>
      <c r="Q1484" t="str">
        <f>LEFT($N1484,FIND("/",$N1484)-1)</f>
        <v>theater</v>
      </c>
      <c r="R1484" t="str">
        <f>RIGHT($N1484,LEN($N1484)-FIND("/",$N1484))</f>
        <v>musical</v>
      </c>
      <c r="S1484" s="10">
        <f>((($I1484/60)/60)/24)+DATE(1970,1,1)</f>
        <v>42056.458333333328</v>
      </c>
      <c r="T1484" s="10">
        <f>((($J1484/60)/60)/24)+DATE(1970,1,1)</f>
        <v>42025.164780092593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 s="6">
        <v>12800</v>
      </c>
      <c r="E1485" s="6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8268</v>
      </c>
      <c r="O1485" s="5">
        <f>$E1485/$D1485</f>
        <v>1.0508593749999999</v>
      </c>
      <c r="P1485" s="6">
        <f>ROUND(E1485/L1485,2)</f>
        <v>78.66</v>
      </c>
      <c r="Q1485" t="str">
        <f>LEFT($N1485,FIND("/",$N1485)-1)</f>
        <v>film &amp; video</v>
      </c>
      <c r="R1485" t="str">
        <f>RIGHT($N1485,LEN($N1485)-FIND("/",$N1485))</f>
        <v>documentary</v>
      </c>
      <c r="S1485" s="10">
        <f>((($I1485/60)/60)/24)+DATE(1970,1,1)</f>
        <v>41109.877442129626</v>
      </c>
      <c r="T1485" s="10">
        <f>((($J1485/60)/60)/24)+DATE(1970,1,1)</f>
        <v>41079.877442129626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 s="6">
        <v>30000</v>
      </c>
      <c r="E1486" s="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8275</v>
      </c>
      <c r="O1486" s="5">
        <f>$E1486/$D1486</f>
        <v>1.0507333333333333</v>
      </c>
      <c r="P1486" s="6">
        <f>ROUND(E1486/L1486,2)</f>
        <v>109.45</v>
      </c>
      <c r="Q1486" t="str">
        <f>LEFT($N1486,FIND("/",$N1486)-1)</f>
        <v>music</v>
      </c>
      <c r="R1486" t="str">
        <f>RIGHT($N1486,LEN($N1486)-FIND("/",$N1486))</f>
        <v>rock</v>
      </c>
      <c r="S1486" s="10">
        <f>((($I1486/60)/60)/24)+DATE(1970,1,1)</f>
        <v>41724.798993055556</v>
      </c>
      <c r="T1486" s="10">
        <f>((($J1486/60)/60)/24)+DATE(1970,1,1)</f>
        <v>41694.84065972222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 s="6">
        <v>1500</v>
      </c>
      <c r="E1487" s="6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8275</v>
      </c>
      <c r="O1487" s="5">
        <f>$E1487/$D1487</f>
        <v>1.0506666666666666</v>
      </c>
      <c r="P1487" s="6">
        <f>ROUND(E1487/L1487,2)</f>
        <v>58.37</v>
      </c>
      <c r="Q1487" t="str">
        <f>LEFT($N1487,FIND("/",$N1487)-1)</f>
        <v>music</v>
      </c>
      <c r="R1487" t="str">
        <f>RIGHT($N1487,LEN($N1487)-FIND("/",$N1487))</f>
        <v>rock</v>
      </c>
      <c r="S1487" s="10">
        <f>((($I1487/60)/60)/24)+DATE(1970,1,1)</f>
        <v>41341.654340277775</v>
      </c>
      <c r="T1487" s="10">
        <f>((($J1487/60)/60)/24)+DATE(1970,1,1)</f>
        <v>41301.654340277775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 s="6">
        <v>2000</v>
      </c>
      <c r="E1488" s="6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8275</v>
      </c>
      <c r="O1488" s="5">
        <f>$E1488/$D1488</f>
        <v>1.0505</v>
      </c>
      <c r="P1488" s="6">
        <f>ROUND(E1488/L1488,2)</f>
        <v>42.02</v>
      </c>
      <c r="Q1488" t="str">
        <f>LEFT($N1488,FIND("/",$N1488)-1)</f>
        <v>music</v>
      </c>
      <c r="R1488" t="str">
        <f>RIGHT($N1488,LEN($N1488)-FIND("/",$N1488))</f>
        <v>rock</v>
      </c>
      <c r="S1488" s="10">
        <f>((($I1488/60)/60)/24)+DATE(1970,1,1)</f>
        <v>41466.83452546296</v>
      </c>
      <c r="T1488" s="10">
        <f>((($J1488/60)/60)/24)+DATE(1970,1,1)</f>
        <v>41443.83452546296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 s="6">
        <v>2400</v>
      </c>
      <c r="E1489" s="6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8304</v>
      </c>
      <c r="O1489" s="5">
        <f>$E1489/$D1489</f>
        <v>1.0504166666666668</v>
      </c>
      <c r="P1489" s="6">
        <f>ROUND(E1489/L1489,2)</f>
        <v>70.03</v>
      </c>
      <c r="Q1489" t="str">
        <f>LEFT($N1489,FIND("/",$N1489)-1)</f>
        <v>theater</v>
      </c>
      <c r="R1489" t="str">
        <f>RIGHT($N1489,LEN($N1489)-FIND("/",$N1489))</f>
        <v>musical</v>
      </c>
      <c r="S1489" s="10">
        <f>((($I1489/60)/60)/24)+DATE(1970,1,1)</f>
        <v>42049.819212962961</v>
      </c>
      <c r="T1489" s="10">
        <f>((($J1489/60)/60)/24)+DATE(1970,1,1)</f>
        <v>41989.819212962961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 s="6">
        <v>3200</v>
      </c>
      <c r="E1490" s="6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8278</v>
      </c>
      <c r="O1490" s="5">
        <f>$E1490/$D1490</f>
        <v>1.050225</v>
      </c>
      <c r="P1490" s="6">
        <f>ROUND(E1490/L1490,2)</f>
        <v>61.1</v>
      </c>
      <c r="Q1490" t="str">
        <f>LEFT($N1490,FIND("/",$N1490)-1)</f>
        <v>music</v>
      </c>
      <c r="R1490" t="str">
        <f>RIGHT($N1490,LEN($N1490)-FIND("/",$N1490))</f>
        <v>indie rock</v>
      </c>
      <c r="S1490" s="10">
        <f>((($I1490/60)/60)/24)+DATE(1970,1,1)</f>
        <v>41946.370023148149</v>
      </c>
      <c r="T1490" s="10">
        <f>((($J1490/60)/60)/24)+DATE(1970,1,1)</f>
        <v>41913.328356481477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 s="6">
        <v>10000</v>
      </c>
      <c r="E1491" s="6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8275</v>
      </c>
      <c r="O1491" s="5">
        <f>$E1491/$D1491</f>
        <v>1.0501</v>
      </c>
      <c r="P1491" s="6">
        <f>ROUND(E1491/L1491,2)</f>
        <v>201.94</v>
      </c>
      <c r="Q1491" t="str">
        <f>LEFT($N1491,FIND("/",$N1491)-1)</f>
        <v>music</v>
      </c>
      <c r="R1491" t="str">
        <f>RIGHT($N1491,LEN($N1491)-FIND("/",$N1491))</f>
        <v>rock</v>
      </c>
      <c r="S1491" s="10">
        <f>((($I1491/60)/60)/24)+DATE(1970,1,1)</f>
        <v>42734.95177083333</v>
      </c>
      <c r="T1491" s="10">
        <f>((($J1491/60)/60)/24)+DATE(1970,1,1)</f>
        <v>42704.95177083333</v>
      </c>
    </row>
    <row r="1492" spans="1:20" ht="48" x14ac:dyDescent="0.2">
      <c r="A1492">
        <v>805</v>
      </c>
      <c r="B1492" s="3" t="s">
        <v>806</v>
      </c>
      <c r="C1492" s="3" t="s">
        <v>4915</v>
      </c>
      <c r="D1492" s="6">
        <v>3000</v>
      </c>
      <c r="E1492" s="6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8275</v>
      </c>
      <c r="O1492" s="5">
        <f>$E1492/$D1492</f>
        <v>1.05</v>
      </c>
      <c r="P1492" s="6">
        <f>ROUND(E1492/L1492,2)</f>
        <v>58.33</v>
      </c>
      <c r="Q1492" t="str">
        <f>LEFT($N1492,FIND("/",$N1492)-1)</f>
        <v>music</v>
      </c>
      <c r="R1492" t="str">
        <f>RIGHT($N1492,LEN($N1492)-FIND("/",$N1492))</f>
        <v>rock</v>
      </c>
      <c r="S1492" s="10">
        <f>((($I1492/60)/60)/24)+DATE(1970,1,1)</f>
        <v>40740.958333333336</v>
      </c>
      <c r="T1492" s="10">
        <f>((($J1492/60)/60)/24)+DATE(1970,1,1)</f>
        <v>40690.823055555556</v>
      </c>
    </row>
    <row r="1493" spans="1:20" ht="48" x14ac:dyDescent="0.2">
      <c r="A1493">
        <v>3386</v>
      </c>
      <c r="B1493" s="3" t="s">
        <v>3385</v>
      </c>
      <c r="C1493" s="3" t="s">
        <v>7496</v>
      </c>
      <c r="D1493" s="6">
        <v>2000</v>
      </c>
      <c r="E1493" s="6">
        <v>2100</v>
      </c>
      <c r="F1493" t="s">
        <v>8219</v>
      </c>
      <c r="G1493" t="s">
        <v>8224</v>
      </c>
      <c r="H1493" t="s">
        <v>8246</v>
      </c>
      <c r="I1493">
        <v>1417620506</v>
      </c>
      <c r="J1493">
        <v>1415028506</v>
      </c>
      <c r="K1493" t="b">
        <v>0</v>
      </c>
      <c r="L1493">
        <v>41</v>
      </c>
      <c r="M1493" t="b">
        <v>1</v>
      </c>
      <c r="N1493" t="s">
        <v>8270</v>
      </c>
      <c r="O1493" s="5">
        <f>$E1493/$D1493</f>
        <v>1.05</v>
      </c>
      <c r="P1493" s="6">
        <f>ROUND(E1493/L1493,2)</f>
        <v>51.22</v>
      </c>
      <c r="Q1493" t="str">
        <f>LEFT($N1493,FIND("/",$N1493)-1)</f>
        <v>theater</v>
      </c>
      <c r="R1493" t="str">
        <f>RIGHT($N1493,LEN($N1493)-FIND("/",$N1493))</f>
        <v>plays</v>
      </c>
      <c r="S1493" s="10">
        <f>((($I1493/60)/60)/24)+DATE(1970,1,1)</f>
        <v>41976.644745370373</v>
      </c>
      <c r="T1493" s="10">
        <f>((($J1493/60)/60)/24)+DATE(1970,1,1)</f>
        <v>41946.644745370373</v>
      </c>
    </row>
    <row r="1494" spans="1:20" ht="48" x14ac:dyDescent="0.2">
      <c r="A1494">
        <v>2</v>
      </c>
      <c r="B1494" s="3" t="s">
        <v>4</v>
      </c>
      <c r="C1494" s="3" t="s">
        <v>4113</v>
      </c>
      <c r="D1494" s="6">
        <v>500</v>
      </c>
      <c r="E1494" s="6">
        <v>525</v>
      </c>
      <c r="F1494" t="s">
        <v>8219</v>
      </c>
      <c r="G1494" t="s">
        <v>8225</v>
      </c>
      <c r="H1494" t="s">
        <v>8247</v>
      </c>
      <c r="I1494">
        <v>1455555083</v>
      </c>
      <c r="J1494">
        <v>1454691083</v>
      </c>
      <c r="K1494" t="b">
        <v>0</v>
      </c>
      <c r="L1494">
        <v>35</v>
      </c>
      <c r="M1494" t="b">
        <v>1</v>
      </c>
      <c r="N1494" t="s">
        <v>8264</v>
      </c>
      <c r="O1494" s="5">
        <f>$E1494/$D1494</f>
        <v>1.05</v>
      </c>
      <c r="P1494" s="6">
        <f>ROUND(E1494/L1494,2)</f>
        <v>15</v>
      </c>
      <c r="Q1494" t="str">
        <f>LEFT($N1494,FIND("/",$N1494)-1)</f>
        <v>film &amp; video</v>
      </c>
      <c r="R1494" t="str">
        <f>RIGHT($N1494,LEN($N1494)-FIND("/",$N1494))</f>
        <v>television</v>
      </c>
      <c r="S1494" s="10">
        <f>((($I1494/60)/60)/24)+DATE(1970,1,1)</f>
        <v>42415.702349537038</v>
      </c>
      <c r="T1494" s="10">
        <f>((($J1494/60)/60)/24)+DATE(1970,1,1)</f>
        <v>42405.702349537038</v>
      </c>
    </row>
    <row r="1495" spans="1:20" ht="48" x14ac:dyDescent="0.2">
      <c r="A1495">
        <v>3541</v>
      </c>
      <c r="B1495" s="3" t="s">
        <v>3540</v>
      </c>
      <c r="C1495" s="3" t="s">
        <v>7651</v>
      </c>
      <c r="D1495" s="6">
        <v>1200</v>
      </c>
      <c r="E1495" s="6">
        <v>1260</v>
      </c>
      <c r="F1495" t="s">
        <v>8219</v>
      </c>
      <c r="G1495" t="s">
        <v>8225</v>
      </c>
      <c r="H1495" t="s">
        <v>8247</v>
      </c>
      <c r="I1495">
        <v>1441042275</v>
      </c>
      <c r="J1495">
        <v>1438882275</v>
      </c>
      <c r="K1495" t="b">
        <v>0</v>
      </c>
      <c r="L1495">
        <v>32</v>
      </c>
      <c r="M1495" t="b">
        <v>1</v>
      </c>
      <c r="N1495" t="s">
        <v>8270</v>
      </c>
      <c r="O1495" s="5">
        <f>$E1495/$D1495</f>
        <v>1.05</v>
      </c>
      <c r="P1495" s="6">
        <f>ROUND(E1495/L1495,2)</f>
        <v>39.380000000000003</v>
      </c>
      <c r="Q1495" t="str">
        <f>LEFT($N1495,FIND("/",$N1495)-1)</f>
        <v>theater</v>
      </c>
      <c r="R1495" t="str">
        <f>RIGHT($N1495,LEN($N1495)-FIND("/",$N1495))</f>
        <v>plays</v>
      </c>
      <c r="S1495" s="10">
        <f>((($I1495/60)/60)/24)+DATE(1970,1,1)</f>
        <v>42247.730034722219</v>
      </c>
      <c r="T1495" s="10">
        <f>((($J1495/60)/60)/24)+DATE(1970,1,1)</f>
        <v>42222.730034722219</v>
      </c>
    </row>
    <row r="1496" spans="1:20" ht="48" x14ac:dyDescent="0.2">
      <c r="A1496">
        <v>810</v>
      </c>
      <c r="B1496" s="3" t="s">
        <v>811</v>
      </c>
      <c r="C1496" s="3" t="s">
        <v>4920</v>
      </c>
      <c r="D1496" s="6">
        <v>1500</v>
      </c>
      <c r="E1496" s="6">
        <v>1575</v>
      </c>
      <c r="F1496" t="s">
        <v>8219</v>
      </c>
      <c r="G1496" t="s">
        <v>8224</v>
      </c>
      <c r="H1496" t="s">
        <v>8246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8275</v>
      </c>
      <c r="O1496" s="5">
        <f>$E1496/$D1496</f>
        <v>1.05</v>
      </c>
      <c r="P1496" s="6">
        <f>ROUND(E1496/L1496,2)</f>
        <v>58.33</v>
      </c>
      <c r="Q1496" t="str">
        <f>LEFT($N1496,FIND("/",$N1496)-1)</f>
        <v>music</v>
      </c>
      <c r="R1496" t="str">
        <f>RIGHT($N1496,LEN($N1496)-FIND("/",$N1496))</f>
        <v>rock</v>
      </c>
      <c r="S1496" s="10">
        <f>((($I1496/60)/60)/24)+DATE(1970,1,1)</f>
        <v>41153.056273148148</v>
      </c>
      <c r="T1496" s="10">
        <f>((($J1496/60)/60)/24)+DATE(1970,1,1)</f>
        <v>41123.056273148148</v>
      </c>
    </row>
    <row r="1497" spans="1:20" ht="32" x14ac:dyDescent="0.2">
      <c r="A1497">
        <v>1638</v>
      </c>
      <c r="B1497" s="3" t="s">
        <v>1639</v>
      </c>
      <c r="C1497" s="3" t="s">
        <v>5748</v>
      </c>
      <c r="D1497" s="6">
        <v>1000</v>
      </c>
      <c r="E1497" s="6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8275</v>
      </c>
      <c r="O1497" s="5">
        <f>$E1497/$D1497</f>
        <v>1.05</v>
      </c>
      <c r="P1497" s="6">
        <f>ROUND(E1497/L1497,2)</f>
        <v>38.89</v>
      </c>
      <c r="Q1497" t="str">
        <f>LEFT($N1497,FIND("/",$N1497)-1)</f>
        <v>music</v>
      </c>
      <c r="R1497" t="str">
        <f>RIGHT($N1497,LEN($N1497)-FIND("/",$N1497))</f>
        <v>rock</v>
      </c>
      <c r="S1497" s="10">
        <f>((($I1497/60)/60)/24)+DATE(1970,1,1)</f>
        <v>41333.892361111109</v>
      </c>
      <c r="T1497" s="10">
        <f>((($J1497/60)/60)/24)+DATE(1970,1,1)</f>
        <v>41288.68712962963</v>
      </c>
    </row>
    <row r="1498" spans="1:20" ht="64" x14ac:dyDescent="0.2">
      <c r="A1498">
        <v>2534</v>
      </c>
      <c r="B1498" s="3" t="s">
        <v>2534</v>
      </c>
      <c r="C1498" s="3" t="s">
        <v>6644</v>
      </c>
      <c r="D1498" s="6">
        <v>2000</v>
      </c>
      <c r="E1498" s="6">
        <v>2100</v>
      </c>
      <c r="F1498" t="s">
        <v>8219</v>
      </c>
      <c r="G1498" t="s">
        <v>8224</v>
      </c>
      <c r="H1498" t="s">
        <v>8246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8299</v>
      </c>
      <c r="O1498" s="5">
        <f>$E1498/$D1498</f>
        <v>1.05</v>
      </c>
      <c r="P1498" s="6">
        <f>ROUND(E1498/L1498,2)</f>
        <v>150</v>
      </c>
      <c r="Q1498" t="str">
        <f>LEFT($N1498,FIND("/",$N1498)-1)</f>
        <v>music</v>
      </c>
      <c r="R1498" t="str">
        <f>RIGHT($N1498,LEN($N1498)-FIND("/",$N1498))</f>
        <v>classical music</v>
      </c>
      <c r="S1498" s="10">
        <f>((($I1498/60)/60)/24)+DATE(1970,1,1)</f>
        <v>40179.25</v>
      </c>
      <c r="T1498" s="10">
        <f>((($J1498/60)/60)/24)+DATE(1970,1,1)</f>
        <v>40127.700370370374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 s="6">
        <v>500</v>
      </c>
      <c r="E1499" s="6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8304</v>
      </c>
      <c r="O1499" s="5">
        <f>$E1499/$D1499</f>
        <v>1.05</v>
      </c>
      <c r="P1499" s="6">
        <f>ROUND(E1499/L1499,2)</f>
        <v>75</v>
      </c>
      <c r="Q1499" t="str">
        <f>LEFT($N1499,FIND("/",$N1499)-1)</f>
        <v>theater</v>
      </c>
      <c r="R1499" t="str">
        <f>RIGHT($N1499,LEN($N1499)-FIND("/",$N1499))</f>
        <v>musical</v>
      </c>
      <c r="S1499" s="10">
        <f>((($I1499/60)/60)/24)+DATE(1970,1,1)</f>
        <v>42489.165972222225</v>
      </c>
      <c r="T1499" s="10">
        <f>((($J1499/60)/60)/24)+DATE(1970,1,1)</f>
        <v>42458.127175925925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 s="6">
        <v>3500</v>
      </c>
      <c r="E1500" s="6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8276</v>
      </c>
      <c r="O1500" s="5">
        <f>$E1500/$D1500</f>
        <v>1.0497142857142858</v>
      </c>
      <c r="P1500" s="6">
        <f>ROUND(E1500/L1500,2)</f>
        <v>59.26</v>
      </c>
      <c r="Q1500" t="str">
        <f>LEFT($N1500,FIND("/",$N1500)-1)</f>
        <v>music</v>
      </c>
      <c r="R1500" t="str">
        <f>RIGHT($N1500,LEN($N1500)-FIND("/",$N1500))</f>
        <v>metal</v>
      </c>
      <c r="S1500" s="10">
        <f>((($I1500/60)/60)/24)+DATE(1970,1,1)</f>
        <v>42667.875</v>
      </c>
      <c r="T1500" s="10">
        <f>((($J1500/60)/60)/24)+DATE(1970,1,1)</f>
        <v>42656.805497685185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 s="6">
        <v>15000</v>
      </c>
      <c r="E1501" s="6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8302</v>
      </c>
      <c r="O1501" s="5">
        <f>$E1501/$D1501</f>
        <v>1.0496000000000001</v>
      </c>
      <c r="P1501" s="6">
        <f>ROUND(E1501/L1501,2)</f>
        <v>63.23</v>
      </c>
      <c r="Q1501" t="str">
        <f>LEFT($N1501,FIND("/",$N1501)-1)</f>
        <v>theater</v>
      </c>
      <c r="R1501" t="str">
        <f>RIGHT($N1501,LEN($N1501)-FIND("/",$N1501))</f>
        <v>spaces</v>
      </c>
      <c r="S1501" s="10">
        <f>((($I1501/60)/60)/24)+DATE(1970,1,1)</f>
        <v>42754.665173611109</v>
      </c>
      <c r="T1501" s="10">
        <f>((($J1501/60)/60)/24)+DATE(1970,1,1)</f>
        <v>42724.665173611109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 s="6">
        <v>9000</v>
      </c>
      <c r="E1502" s="6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5">
        <f>$E1502/$D1502</f>
        <v>1.0495555555555556</v>
      </c>
      <c r="P1502" s="6">
        <f>ROUND(E1502/L1502,2)</f>
        <v>59.41</v>
      </c>
      <c r="Q1502" t="str">
        <f>LEFT($N1502,FIND("/",$N1502)-1)</f>
        <v>photography</v>
      </c>
      <c r="R1502" t="str">
        <f>RIGHT($N1502,LEN($N1502)-FIND("/",$N1502))</f>
        <v>photobooks</v>
      </c>
      <c r="S1502" s="10">
        <f>((($I1502/60)/60)/24)+DATE(1970,1,1)</f>
        <v>42321.625</v>
      </c>
      <c r="T1502" s="10">
        <f>((($J1502/60)/60)/24)+DATE(1970,1,1)</f>
        <v>42292.435532407413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 s="6">
        <v>22000</v>
      </c>
      <c r="E1503" s="6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5">
        <f>$E1503/$D1503</f>
        <v>1.0493636363636363</v>
      </c>
      <c r="P1503" s="6">
        <f>ROUND(E1503/L1503,2)</f>
        <v>61.56</v>
      </c>
      <c r="Q1503" t="str">
        <f>LEFT($N1503,FIND("/",$N1503)-1)</f>
        <v>photography</v>
      </c>
      <c r="R1503" t="str">
        <f>RIGHT($N1503,LEN($N1503)-FIND("/",$N1503))</f>
        <v>photobooks</v>
      </c>
      <c r="S1503" s="10">
        <f>((($I1503/60)/60)/24)+DATE(1970,1,1)</f>
        <v>42772.599664351852</v>
      </c>
      <c r="T1503" s="10">
        <f>((($J1503/60)/60)/24)+DATE(1970,1,1)</f>
        <v>42741.599664351852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 s="6">
        <v>25000</v>
      </c>
      <c r="E1504" s="6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8291</v>
      </c>
      <c r="O1504" s="5">
        <f>$E1504/$D1504</f>
        <v>1.0493380000000001</v>
      </c>
      <c r="P1504" s="6">
        <f>ROUND(E1504/L1504,2)</f>
        <v>118.7</v>
      </c>
      <c r="Q1504" t="str">
        <f>LEFT($N1504,FIND("/",$N1504)-1)</f>
        <v>music</v>
      </c>
      <c r="R1504" t="str">
        <f>RIGHT($N1504,LEN($N1504)-FIND("/",$N1504))</f>
        <v>pop</v>
      </c>
      <c r="S1504" s="10">
        <f>((($I1504/60)/60)/24)+DATE(1970,1,1)</f>
        <v>41053.782037037039</v>
      </c>
      <c r="T1504" s="10">
        <f>((($J1504/60)/60)/24)+DATE(1970,1,1)</f>
        <v>41023.782037037039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 s="6">
        <v>3000</v>
      </c>
      <c r="E1505" s="6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8270</v>
      </c>
      <c r="O1505" s="5">
        <f>$E1505/$D1505</f>
        <v>1.0493333333333332</v>
      </c>
      <c r="P1505" s="6">
        <f>ROUND(E1505/L1505,2)</f>
        <v>80.72</v>
      </c>
      <c r="Q1505" t="str">
        <f>LEFT($N1505,FIND("/",$N1505)-1)</f>
        <v>theater</v>
      </c>
      <c r="R1505" t="str">
        <f>RIGHT($N1505,LEN($N1505)-FIND("/",$N1505))</f>
        <v>plays</v>
      </c>
      <c r="S1505" s="10">
        <f>((($I1505/60)/60)/24)+DATE(1970,1,1)</f>
        <v>42605.774189814809</v>
      </c>
      <c r="T1505" s="10">
        <f>((($J1505/60)/60)/24)+DATE(1970,1,1)</f>
        <v>42545.774189814809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 s="6">
        <v>5500</v>
      </c>
      <c r="E1506" s="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8270</v>
      </c>
      <c r="O1506" s="5">
        <f>$E1506/$D1506</f>
        <v>1.0492727272727274</v>
      </c>
      <c r="P1506" s="6">
        <f>ROUND(E1506/L1506,2)</f>
        <v>65.58</v>
      </c>
      <c r="Q1506" t="str">
        <f>LEFT($N1506,FIND("/",$N1506)-1)</f>
        <v>theater</v>
      </c>
      <c r="R1506" t="str">
        <f>RIGHT($N1506,LEN($N1506)-FIND("/",$N1506))</f>
        <v>plays</v>
      </c>
      <c r="S1506" s="10">
        <f>((($I1506/60)/60)/24)+DATE(1970,1,1)</f>
        <v>42175.746689814812</v>
      </c>
      <c r="T1506" s="10">
        <f>((($J1506/60)/60)/24)+DATE(1970,1,1)</f>
        <v>42145.746689814812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 s="6">
        <v>7000</v>
      </c>
      <c r="E1507" s="6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8278</v>
      </c>
      <c r="O1507" s="5">
        <f>$E1507/$D1507</f>
        <v>1.0485714285714285</v>
      </c>
      <c r="P1507" s="6">
        <f>ROUND(E1507/L1507,2)</f>
        <v>68.599999999999994</v>
      </c>
      <c r="Q1507" t="str">
        <f>LEFT($N1507,FIND("/",$N1507)-1)</f>
        <v>music</v>
      </c>
      <c r="R1507" t="str">
        <f>RIGHT($N1507,LEN($N1507)-FIND("/",$N1507))</f>
        <v>indie rock</v>
      </c>
      <c r="S1507" s="10">
        <f>((($I1507/60)/60)/24)+DATE(1970,1,1)</f>
        <v>41905.86546296296</v>
      </c>
      <c r="T1507" s="10">
        <f>((($J1507/60)/60)/24)+DATE(1970,1,1)</f>
        <v>41870.86546296296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 s="6">
        <v>24200</v>
      </c>
      <c r="E1508" s="6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8268</v>
      </c>
      <c r="O1508" s="5">
        <f>$E1508/$D1508</f>
        <v>1.0485537190082646</v>
      </c>
      <c r="P1508" s="6">
        <f>ROUND(E1508/L1508,2)</f>
        <v>84.02</v>
      </c>
      <c r="Q1508" t="str">
        <f>LEFT($N1508,FIND("/",$N1508)-1)</f>
        <v>film &amp; video</v>
      </c>
      <c r="R1508" t="str">
        <f>RIGHT($N1508,LEN($N1508)-FIND("/",$N1508))</f>
        <v>documentary</v>
      </c>
      <c r="S1508" s="10">
        <f>((($I1508/60)/60)/24)+DATE(1970,1,1)</f>
        <v>41957.216666666667</v>
      </c>
      <c r="T1508" s="10">
        <f>((($J1508/60)/60)/24)+DATE(1970,1,1)</f>
        <v>41935.070486111108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 s="6">
        <v>15000</v>
      </c>
      <c r="E1509" s="6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5">
        <f>$E1509/$D1509</f>
        <v>1.0482</v>
      </c>
      <c r="P1509" s="6">
        <f>ROUND(E1509/L1509,2)</f>
        <v>67.77</v>
      </c>
      <c r="Q1509" t="str">
        <f>LEFT($N1509,FIND("/",$N1509)-1)</f>
        <v>film &amp; video</v>
      </c>
      <c r="R1509" t="str">
        <f>RIGHT($N1509,LEN($N1509)-FIND("/",$N1509))</f>
        <v>documentary</v>
      </c>
      <c r="S1509" s="10">
        <f>((($I1509/60)/60)/24)+DATE(1970,1,1)</f>
        <v>41580.456412037034</v>
      </c>
      <c r="T1509" s="10">
        <f>((($J1509/60)/60)/24)+DATE(1970,1,1)</f>
        <v>41550.456412037034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 s="6">
        <v>999</v>
      </c>
      <c r="E1510" s="6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8278</v>
      </c>
      <c r="O1510" s="5">
        <f>$E1510/$D1510</f>
        <v>1.0480480480480481</v>
      </c>
      <c r="P1510" s="6">
        <f>ROUND(E1510/L1510,2)</f>
        <v>32.72</v>
      </c>
      <c r="Q1510" t="str">
        <f>LEFT($N1510,FIND("/",$N1510)-1)</f>
        <v>music</v>
      </c>
      <c r="R1510" t="str">
        <f>RIGHT($N1510,LEN($N1510)-FIND("/",$N1510))</f>
        <v>indie rock</v>
      </c>
      <c r="S1510" s="10">
        <f>((($I1510/60)/60)/24)+DATE(1970,1,1)</f>
        <v>41007.906342592592</v>
      </c>
      <c r="T1510" s="10">
        <f>((($J1510/60)/60)/24)+DATE(1970,1,1)</f>
        <v>40977.948009259257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 s="6">
        <v>5000</v>
      </c>
      <c r="E1511" s="6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5">
        <f>$E1511/$D1511</f>
        <v>1.048</v>
      </c>
      <c r="P1511" s="6">
        <f>ROUND(E1511/L1511,2)</f>
        <v>50.38</v>
      </c>
      <c r="Q1511" t="str">
        <f>LEFT($N1511,FIND("/",$N1511)-1)</f>
        <v>theater</v>
      </c>
      <c r="R1511" t="str">
        <f>RIGHT($N1511,LEN($N1511)-FIND("/",$N1511))</f>
        <v>plays</v>
      </c>
      <c r="S1511" s="10">
        <f>((($I1511/60)/60)/24)+DATE(1970,1,1)</f>
        <v>42169.525567129633</v>
      </c>
      <c r="T1511" s="10">
        <f>((($J1511/60)/60)/24)+DATE(1970,1,1)</f>
        <v>42139.525567129633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 s="6">
        <v>2500</v>
      </c>
      <c r="E1512" s="6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5">
        <f>$E1512/$D1512</f>
        <v>1.048</v>
      </c>
      <c r="P1512" s="6">
        <f>ROUND(E1512/L1512,2)</f>
        <v>40.94</v>
      </c>
      <c r="Q1512" t="str">
        <f>LEFT($N1512,FIND("/",$N1512)-1)</f>
        <v>theater</v>
      </c>
      <c r="R1512" t="str">
        <f>RIGHT($N1512,LEN($N1512)-FIND("/",$N1512))</f>
        <v>plays</v>
      </c>
      <c r="S1512" s="10">
        <f>((($I1512/60)/60)/24)+DATE(1970,1,1)</f>
        <v>42492.893495370372</v>
      </c>
      <c r="T1512" s="10">
        <f>((($J1512/60)/60)/24)+DATE(1970,1,1)</f>
        <v>42462.893495370372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 s="6">
        <v>800</v>
      </c>
      <c r="E1513" s="6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5">
        <f>$E1513/$D1513</f>
        <v>1.0475000000000001</v>
      </c>
      <c r="P1513" s="6">
        <f>ROUND(E1513/L1513,2)</f>
        <v>17.829999999999998</v>
      </c>
      <c r="Q1513" t="str">
        <f>LEFT($N1513,FIND("/",$N1513)-1)</f>
        <v>theater</v>
      </c>
      <c r="R1513" t="str">
        <f>RIGHT($N1513,LEN($N1513)-FIND("/",$N1513))</f>
        <v>plays</v>
      </c>
      <c r="S1513" s="10">
        <f>((($I1513/60)/60)/24)+DATE(1970,1,1)</f>
        <v>42410.875</v>
      </c>
      <c r="T1513" s="10">
        <f>((($J1513/60)/60)/24)+DATE(1970,1,1)</f>
        <v>42379.74418981481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 s="6">
        <v>2000</v>
      </c>
      <c r="E1514" s="6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5">
        <f>$E1514/$D1514</f>
        <v>1.0475000000000001</v>
      </c>
      <c r="P1514" s="6">
        <f>ROUND(E1514/L1514,2)</f>
        <v>55.13</v>
      </c>
      <c r="Q1514" t="str">
        <f>LEFT($N1514,FIND("/",$N1514)-1)</f>
        <v>theater</v>
      </c>
      <c r="R1514" t="str">
        <f>RIGHT($N1514,LEN($N1514)-FIND("/",$N1514))</f>
        <v>plays</v>
      </c>
      <c r="S1514" s="10">
        <f>((($I1514/60)/60)/24)+DATE(1970,1,1)</f>
        <v>42027.507905092592</v>
      </c>
      <c r="T1514" s="10">
        <f>((($J1514/60)/60)/24)+DATE(1970,1,1)</f>
        <v>41997.507905092592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 s="6">
        <v>17000</v>
      </c>
      <c r="E1515" s="6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8268</v>
      </c>
      <c r="O1515" s="5">
        <f>$E1515/$D1515</f>
        <v>1.0473529411764706</v>
      </c>
      <c r="P1515" s="6">
        <f>ROUND(E1515/L1515,2)</f>
        <v>80.2</v>
      </c>
      <c r="Q1515" t="str">
        <f>LEFT($N1515,FIND("/",$N1515)-1)</f>
        <v>film &amp; video</v>
      </c>
      <c r="R1515" t="str">
        <f>RIGHT($N1515,LEN($N1515)-FIND("/",$N1515))</f>
        <v>documentary</v>
      </c>
      <c r="S1515" s="10">
        <f>((($I1515/60)/60)/24)+DATE(1970,1,1)</f>
        <v>40401.665972222225</v>
      </c>
      <c r="T1515" s="10">
        <f>((($J1515/60)/60)/24)+DATE(1970,1,1)</f>
        <v>40357.227939814817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 s="6">
        <v>25000</v>
      </c>
      <c r="E1516" s="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8268</v>
      </c>
      <c r="O1516" s="5">
        <f>$E1516/$D1516</f>
        <v>1.0472999999999999</v>
      </c>
      <c r="P1516" s="6">
        <f>ROUND(E1516/L1516,2)</f>
        <v>104.31</v>
      </c>
      <c r="Q1516" t="str">
        <f>LEFT($N1516,FIND("/",$N1516)-1)</f>
        <v>film &amp; video</v>
      </c>
      <c r="R1516" t="str">
        <f>RIGHT($N1516,LEN($N1516)-FIND("/",$N1516))</f>
        <v>documentary</v>
      </c>
      <c r="S1516" s="10">
        <f>((($I1516/60)/60)/24)+DATE(1970,1,1)</f>
        <v>41120.208333333336</v>
      </c>
      <c r="T1516" s="10">
        <f>((($J1516/60)/60)/24)+DATE(1970,1,1)</f>
        <v>41085.698113425926</v>
      </c>
    </row>
    <row r="1517" spans="1:20" ht="32" x14ac:dyDescent="0.2">
      <c r="A1517">
        <v>2475</v>
      </c>
      <c r="B1517" s="3" t="s">
        <v>2476</v>
      </c>
      <c r="C1517" s="3" t="s">
        <v>6585</v>
      </c>
      <c r="D1517" s="6">
        <v>2500</v>
      </c>
      <c r="E1517" s="6">
        <v>2618</v>
      </c>
      <c r="F1517" t="s">
        <v>8219</v>
      </c>
      <c r="G1517" t="s">
        <v>8224</v>
      </c>
      <c r="H1517" t="s">
        <v>8246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8278</v>
      </c>
      <c r="O1517" s="5">
        <f>$E1517/$D1517</f>
        <v>1.0471999999999999</v>
      </c>
      <c r="P1517" s="6">
        <f>ROUND(E1517/L1517,2)</f>
        <v>32.32</v>
      </c>
      <c r="Q1517" t="str">
        <f>LEFT($N1517,FIND("/",$N1517)-1)</f>
        <v>music</v>
      </c>
      <c r="R1517" t="str">
        <f>RIGHT($N1517,LEN($N1517)-FIND("/",$N1517))</f>
        <v>indie rock</v>
      </c>
      <c r="S1517" s="10">
        <f>((($I1517/60)/60)/24)+DATE(1970,1,1)</f>
        <v>40369.916666666664</v>
      </c>
      <c r="T1517" s="10">
        <f>((($J1517/60)/60)/24)+DATE(1970,1,1)</f>
        <v>40310.287673611114</v>
      </c>
    </row>
    <row r="1518" spans="1:20" ht="48" x14ac:dyDescent="0.2">
      <c r="A1518">
        <v>1647</v>
      </c>
      <c r="B1518" s="3" t="s">
        <v>1648</v>
      </c>
      <c r="C1518" s="3" t="s">
        <v>5757</v>
      </c>
      <c r="D1518" s="6">
        <v>5000</v>
      </c>
      <c r="E1518" s="6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8291</v>
      </c>
      <c r="O1518" s="5">
        <f>$E1518/$D1518</f>
        <v>1.0471999999999999</v>
      </c>
      <c r="P1518" s="6">
        <f>ROUND(E1518/L1518,2)</f>
        <v>113.83</v>
      </c>
      <c r="Q1518" t="str">
        <f>LEFT($N1518,FIND("/",$N1518)-1)</f>
        <v>music</v>
      </c>
      <c r="R1518" t="str">
        <f>RIGHT($N1518,LEN($N1518)-FIND("/",$N1518))</f>
        <v>pop</v>
      </c>
      <c r="S1518" s="10">
        <f>((($I1518/60)/60)/24)+DATE(1970,1,1)</f>
        <v>41069.409456018519</v>
      </c>
      <c r="T1518" s="10">
        <f>((($J1518/60)/60)/24)+DATE(1970,1,1)</f>
        <v>41039.409456018519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 s="6">
        <v>5000</v>
      </c>
      <c r="E1519" s="6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8278</v>
      </c>
      <c r="O1519" s="5">
        <f>$E1519/$D1519</f>
        <v>1.0469999999999999</v>
      </c>
      <c r="P1519" s="6">
        <f>ROUND(E1519/L1519,2)</f>
        <v>35.61</v>
      </c>
      <c r="Q1519" t="str">
        <f>LEFT($N1519,FIND("/",$N1519)-1)</f>
        <v>music</v>
      </c>
      <c r="R1519" t="str">
        <f>RIGHT($N1519,LEN($N1519)-FIND("/",$N1519))</f>
        <v>indie rock</v>
      </c>
      <c r="S1519" s="10">
        <f>((($I1519/60)/60)/24)+DATE(1970,1,1)</f>
        <v>40521.207638888889</v>
      </c>
      <c r="T1519" s="10">
        <f>((($J1519/60)/60)/24)+DATE(1970,1,1)</f>
        <v>40458.815625000003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 s="6">
        <v>30000</v>
      </c>
      <c r="E1520" s="6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8268</v>
      </c>
      <c r="O1520" s="5">
        <f>$E1520/$D1520</f>
        <v>1.0468</v>
      </c>
      <c r="P1520" s="6">
        <f>ROUND(E1520/L1520,2)</f>
        <v>109.42</v>
      </c>
      <c r="Q1520" t="str">
        <f>LEFT($N1520,FIND("/",$N1520)-1)</f>
        <v>film &amp; video</v>
      </c>
      <c r="R1520" t="str">
        <f>RIGHT($N1520,LEN($N1520)-FIND("/",$N1520))</f>
        <v>documentary</v>
      </c>
      <c r="S1520" s="10">
        <f>((($I1520/60)/60)/24)+DATE(1970,1,1)</f>
        <v>41641.333333333336</v>
      </c>
      <c r="T1520" s="10">
        <f>((($J1520/60)/60)/24)+DATE(1970,1,1)</f>
        <v>41612.10024305556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 s="6">
        <v>5000</v>
      </c>
      <c r="E1521" s="6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8270</v>
      </c>
      <c r="O1521" s="5">
        <f>$E1521/$D1521</f>
        <v>1.0468</v>
      </c>
      <c r="P1521" s="6">
        <f>ROUND(E1521/L1521,2)</f>
        <v>36.86</v>
      </c>
      <c r="Q1521" t="str">
        <f>LEFT($N1521,FIND("/",$N1521)-1)</f>
        <v>theater</v>
      </c>
      <c r="R1521" t="str">
        <f>RIGHT($N1521,LEN($N1521)-FIND("/",$N1521))</f>
        <v>plays</v>
      </c>
      <c r="S1521" s="10">
        <f>((($I1521/60)/60)/24)+DATE(1970,1,1)</f>
        <v>42587.875</v>
      </c>
      <c r="T1521" s="10">
        <f>((($J1521/60)/60)/24)+DATE(1970,1,1)</f>
        <v>42558.189432870371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 s="6">
        <v>4000</v>
      </c>
      <c r="E1522" s="6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8276</v>
      </c>
      <c r="O1522" s="5">
        <f>$E1522/$D1522</f>
        <v>1.0467500000000001</v>
      </c>
      <c r="P1522" s="6">
        <f>ROUND(E1522/L1522,2)</f>
        <v>42.72</v>
      </c>
      <c r="Q1522" t="str">
        <f>LEFT($N1522,FIND("/",$N1522)-1)</f>
        <v>music</v>
      </c>
      <c r="R1522" t="str">
        <f>RIGHT($N1522,LEN($N1522)-FIND("/",$N1522))</f>
        <v>metal</v>
      </c>
      <c r="S1522" s="10">
        <f>((($I1522/60)/60)/24)+DATE(1970,1,1)</f>
        <v>42159</v>
      </c>
      <c r="T1522" s="10">
        <f>((($J1522/60)/60)/24)+DATE(1970,1,1)</f>
        <v>42128.820231481484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 s="6">
        <v>15000</v>
      </c>
      <c r="E1523" s="6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5">
        <f>$E1523/$D1523</f>
        <v>1.0466666666666666</v>
      </c>
      <c r="P1523" s="6">
        <f>ROUND(E1523/L1523,2)</f>
        <v>327.08</v>
      </c>
      <c r="Q1523" t="str">
        <f>LEFT($N1523,FIND("/",$N1523)-1)</f>
        <v>theater</v>
      </c>
      <c r="R1523" t="str">
        <f>RIGHT($N1523,LEN($N1523)-FIND("/",$N1523))</f>
        <v>plays</v>
      </c>
      <c r="S1523" s="10">
        <f>((($I1523/60)/60)/24)+DATE(1970,1,1)</f>
        <v>42309.958333333328</v>
      </c>
      <c r="T1523" s="10">
        <f>((($J1523/60)/60)/24)+DATE(1970,1,1)</f>
        <v>42270.810995370368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 s="6">
        <v>1500</v>
      </c>
      <c r="E1524" s="6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5">
        <f>$E1524/$D1524</f>
        <v>1.0466666666666666</v>
      </c>
      <c r="P1524" s="6">
        <f>ROUND(E1524/L1524,2)</f>
        <v>54.14</v>
      </c>
      <c r="Q1524" t="str">
        <f>LEFT($N1524,FIND("/",$N1524)-1)</f>
        <v>theater</v>
      </c>
      <c r="R1524" t="str">
        <f>RIGHT($N1524,LEN($N1524)-FIND("/",$N1524))</f>
        <v>plays</v>
      </c>
      <c r="S1524" s="10">
        <f>((($I1524/60)/60)/24)+DATE(1970,1,1)</f>
        <v>42180.755312499998</v>
      </c>
      <c r="T1524" s="10">
        <f>((($J1524/60)/60)/24)+DATE(1970,1,1)</f>
        <v>42150.755312499998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 s="6">
        <v>1200</v>
      </c>
      <c r="E1525" s="6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8270</v>
      </c>
      <c r="O1525" s="5">
        <f>$E1525/$D1525</f>
        <v>1.0466666666666666</v>
      </c>
      <c r="P1525" s="6">
        <f>ROUND(E1525/L1525,2)</f>
        <v>139.56</v>
      </c>
      <c r="Q1525" t="str">
        <f>LEFT($N1525,FIND("/",$N1525)-1)</f>
        <v>theater</v>
      </c>
      <c r="R1525" t="str">
        <f>RIGHT($N1525,LEN($N1525)-FIND("/",$N1525))</f>
        <v>plays</v>
      </c>
      <c r="S1525" s="10">
        <f>((($I1525/60)/60)/24)+DATE(1970,1,1)</f>
        <v>42420.114988425921</v>
      </c>
      <c r="T1525" s="10">
        <f>((($J1525/60)/60)/24)+DATE(1970,1,1)</f>
        <v>42375.114988425921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 s="6">
        <v>2000</v>
      </c>
      <c r="E1526" s="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5">
        <f>$E1526/$D1526</f>
        <v>1.0465</v>
      </c>
      <c r="P1526" s="6">
        <f>ROUND(E1526/L1526,2)</f>
        <v>63.42</v>
      </c>
      <c r="Q1526" t="str">
        <f>LEFT($N1526,FIND("/",$N1526)-1)</f>
        <v>theater</v>
      </c>
      <c r="R1526" t="str">
        <f>RIGHT($N1526,LEN($N1526)-FIND("/",$N1526))</f>
        <v>plays</v>
      </c>
      <c r="S1526" s="10">
        <f>((($I1526/60)/60)/24)+DATE(1970,1,1)</f>
        <v>42488.680925925932</v>
      </c>
      <c r="T1526" s="10">
        <f>((($J1526/60)/60)/24)+DATE(1970,1,1)</f>
        <v>42458.680925925932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 s="6">
        <v>5000</v>
      </c>
      <c r="E1527" s="6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8270</v>
      </c>
      <c r="O1527" s="5">
        <f>$E1527/$D1527</f>
        <v>1.0464</v>
      </c>
      <c r="P1527" s="6">
        <f>ROUND(E1527/L1527,2)</f>
        <v>93.43</v>
      </c>
      <c r="Q1527" t="str">
        <f>LEFT($N1527,FIND("/",$N1527)-1)</f>
        <v>theater</v>
      </c>
      <c r="R1527" t="str">
        <f>RIGHT($N1527,LEN($N1527)-FIND("/",$N1527))</f>
        <v>plays</v>
      </c>
      <c r="S1527" s="10">
        <f>((($I1527/60)/60)/24)+DATE(1970,1,1)</f>
        <v>42675.207638888889</v>
      </c>
      <c r="T1527" s="10">
        <f>((($J1527/60)/60)/24)+DATE(1970,1,1)</f>
        <v>42646.092812499999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 s="6">
        <v>40000</v>
      </c>
      <c r="E1528" s="6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8268</v>
      </c>
      <c r="O1528" s="5">
        <f>$E1528/$D1528</f>
        <v>1.0462615</v>
      </c>
      <c r="P1528" s="6">
        <f>ROUND(E1528/L1528,2)</f>
        <v>55.07</v>
      </c>
      <c r="Q1528" t="str">
        <f>LEFT($N1528,FIND("/",$N1528)-1)</f>
        <v>film &amp; video</v>
      </c>
      <c r="R1528" t="str">
        <f>RIGHT($N1528,LEN($N1528)-FIND("/",$N1528))</f>
        <v>documentary</v>
      </c>
      <c r="S1528" s="10">
        <f>((($I1528/60)/60)/24)+DATE(1970,1,1)</f>
        <v>40929.738194444442</v>
      </c>
      <c r="T1528" s="10">
        <f>((($J1528/60)/60)/24)+DATE(1970,1,1)</f>
        <v>40904.738194444442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 s="6">
        <v>2500</v>
      </c>
      <c r="E1529" s="6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8265</v>
      </c>
      <c r="O1529" s="5">
        <f>$E1529/$D1529</f>
        <v>1.046</v>
      </c>
      <c r="P1529" s="6">
        <f>ROUND(E1529/L1529,2)</f>
        <v>104.6</v>
      </c>
      <c r="Q1529" t="str">
        <f>LEFT($N1529,FIND("/",$N1529)-1)</f>
        <v>film &amp; video</v>
      </c>
      <c r="R1529" t="str">
        <f>RIGHT($N1529,LEN($N1529)-FIND("/",$N1529))</f>
        <v>shorts</v>
      </c>
      <c r="S1529" s="10">
        <f>((($I1529/60)/60)/24)+DATE(1970,1,1)</f>
        <v>40332.070138888892</v>
      </c>
      <c r="T1529" s="10">
        <f>((($J1529/60)/60)/24)+DATE(1970,1,1)</f>
        <v>40322.53938657407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 s="6">
        <v>1000</v>
      </c>
      <c r="E1530" s="6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8270</v>
      </c>
      <c r="O1530" s="5">
        <f>$E1530/$D1530</f>
        <v>1.046</v>
      </c>
      <c r="P1530" s="6">
        <f>ROUND(E1530/L1530,2)</f>
        <v>45.48</v>
      </c>
      <c r="Q1530" t="str">
        <f>LEFT($N1530,FIND("/",$N1530)-1)</f>
        <v>theater</v>
      </c>
      <c r="R1530" t="str">
        <f>RIGHT($N1530,LEN($N1530)-FIND("/",$N1530))</f>
        <v>plays</v>
      </c>
      <c r="S1530" s="10">
        <f>((($I1530/60)/60)/24)+DATE(1970,1,1)</f>
        <v>42005.208333333328</v>
      </c>
      <c r="T1530" s="10">
        <f>((($J1530/60)/60)/24)+DATE(1970,1,1)</f>
        <v>41969.199756944443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 s="6">
        <v>20000</v>
      </c>
      <c r="E1531" s="6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5">
        <f>$E1531/$D1531</f>
        <v>1.0459624999999999</v>
      </c>
      <c r="P1531" s="6">
        <f>ROUND(E1531/L1531,2)</f>
        <v>373.56</v>
      </c>
      <c r="Q1531" t="str">
        <f>LEFT($N1531,FIND("/",$N1531)-1)</f>
        <v>technology</v>
      </c>
      <c r="R1531" t="str">
        <f>RIGHT($N1531,LEN($N1531)-FIND("/",$N1531))</f>
        <v>makerspaces</v>
      </c>
      <c r="S1531" s="10">
        <f>((($I1531/60)/60)/24)+DATE(1970,1,1)</f>
        <v>42251.625</v>
      </c>
      <c r="T1531" s="10">
        <f>((($J1531/60)/60)/24)+DATE(1970,1,1)</f>
        <v>42222.622766203705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 s="6">
        <v>3500</v>
      </c>
      <c r="E1532" s="6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8270</v>
      </c>
      <c r="O1532" s="5">
        <f>$E1532/$D1532</f>
        <v>1.0457142857142858</v>
      </c>
      <c r="P1532" s="6">
        <f>ROUND(E1532/L1532,2)</f>
        <v>32.97</v>
      </c>
      <c r="Q1532" t="str">
        <f>LEFT($N1532,FIND("/",$N1532)-1)</f>
        <v>theater</v>
      </c>
      <c r="R1532" t="str">
        <f>RIGHT($N1532,LEN($N1532)-FIND("/",$N1532))</f>
        <v>plays</v>
      </c>
      <c r="S1532" s="10">
        <f>((($I1532/60)/60)/24)+DATE(1970,1,1)</f>
        <v>42170.676851851851</v>
      </c>
      <c r="T1532" s="10">
        <f>((($J1532/60)/60)/24)+DATE(1970,1,1)</f>
        <v>42148.676851851851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 s="6">
        <v>3250</v>
      </c>
      <c r="E1533" s="6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8265</v>
      </c>
      <c r="O1533" s="5">
        <f>$E1533/$D1533</f>
        <v>1.0455692307692308</v>
      </c>
      <c r="P1533" s="6">
        <f>ROUND(E1533/L1533,2)</f>
        <v>91.84</v>
      </c>
      <c r="Q1533" t="str">
        <f>LEFT($N1533,FIND("/",$N1533)-1)</f>
        <v>film &amp; video</v>
      </c>
      <c r="R1533" t="str">
        <f>RIGHT($N1533,LEN($N1533)-FIND("/",$N1533))</f>
        <v>shorts</v>
      </c>
      <c r="S1533" s="10">
        <f>((($I1533/60)/60)/24)+DATE(1970,1,1)</f>
        <v>40768.958333333336</v>
      </c>
      <c r="T1533" s="10">
        <f>((($J1533/60)/60)/24)+DATE(1970,1,1)</f>
        <v>40739.069282407407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 s="6">
        <v>3500</v>
      </c>
      <c r="E1534" s="6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8270</v>
      </c>
      <c r="O1534" s="5">
        <f>$E1534/$D1534</f>
        <v>1.0454285714285714</v>
      </c>
      <c r="P1534" s="6">
        <f>ROUND(E1534/L1534,2)</f>
        <v>79.540000000000006</v>
      </c>
      <c r="Q1534" t="str">
        <f>LEFT($N1534,FIND("/",$N1534)-1)</f>
        <v>theater</v>
      </c>
      <c r="R1534" t="str">
        <f>RIGHT($N1534,LEN($N1534)-FIND("/",$N1534))</f>
        <v>plays</v>
      </c>
      <c r="S1534" s="10">
        <f>((($I1534/60)/60)/24)+DATE(1970,1,1)</f>
        <v>42373.180636574078</v>
      </c>
      <c r="T1534" s="10">
        <f>((($J1534/60)/60)/24)+DATE(1970,1,1)</f>
        <v>42341.180636574078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 s="6">
        <v>5000</v>
      </c>
      <c r="E1535" s="6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8270</v>
      </c>
      <c r="O1535" s="5">
        <f>$E1535/$D1535</f>
        <v>1.0451999999999999</v>
      </c>
      <c r="P1535" s="6">
        <f>ROUND(E1535/L1535,2)</f>
        <v>80.400000000000006</v>
      </c>
      <c r="Q1535" t="str">
        <f>LEFT($N1535,FIND("/",$N1535)-1)</f>
        <v>theater</v>
      </c>
      <c r="R1535" t="str">
        <f>RIGHT($N1535,LEN($N1535)-FIND("/",$N1535))</f>
        <v>plays</v>
      </c>
      <c r="S1535" s="10">
        <f>((($I1535/60)/60)/24)+DATE(1970,1,1)</f>
        <v>42283.697754629626</v>
      </c>
      <c r="T1535" s="10">
        <f>((($J1535/60)/60)/24)+DATE(1970,1,1)</f>
        <v>42248.697754629626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 s="6">
        <v>15000</v>
      </c>
      <c r="E1536" s="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8270</v>
      </c>
      <c r="O1536" s="5">
        <f>$E1536/$D1536</f>
        <v>1.0451666666666666</v>
      </c>
      <c r="P1536" s="6">
        <f>ROUND(E1536/L1536,2)</f>
        <v>89.59</v>
      </c>
      <c r="Q1536" t="str">
        <f>LEFT($N1536,FIND("/",$N1536)-1)</f>
        <v>theater</v>
      </c>
      <c r="R1536" t="str">
        <f>RIGHT($N1536,LEN($N1536)-FIND("/",$N1536))</f>
        <v>plays</v>
      </c>
      <c r="S1536" s="10">
        <f>((($I1536/60)/60)/24)+DATE(1970,1,1)</f>
        <v>42726.624444444446</v>
      </c>
      <c r="T1536" s="10">
        <f>((($J1536/60)/60)/24)+DATE(1970,1,1)</f>
        <v>42696.624444444446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 s="6">
        <v>3300</v>
      </c>
      <c r="E1537" s="6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8270</v>
      </c>
      <c r="O1537" s="5">
        <f>$E1537/$D1537</f>
        <v>1.0451515151515152</v>
      </c>
      <c r="P1537" s="6">
        <f>ROUND(E1537/L1537,2)</f>
        <v>86.23</v>
      </c>
      <c r="Q1537" t="str">
        <f>LEFT($N1537,FIND("/",$N1537)-1)</f>
        <v>theater</v>
      </c>
      <c r="R1537" t="str">
        <f>RIGHT($N1537,LEN($N1537)-FIND("/",$N1537))</f>
        <v>plays</v>
      </c>
      <c r="S1537" s="10">
        <f>((($I1537/60)/60)/24)+DATE(1970,1,1)</f>
        <v>42187.993125000001</v>
      </c>
      <c r="T1537" s="10">
        <f>((($J1537/60)/60)/24)+DATE(1970,1,1)</f>
        <v>42165.993125000001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 s="6">
        <v>3000</v>
      </c>
      <c r="E1538" s="6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8302</v>
      </c>
      <c r="O1538" s="5">
        <f>$E1538/$D1538</f>
        <v>1.0449999999999999</v>
      </c>
      <c r="P1538" s="6">
        <f>ROUND(E1538/L1538,2)</f>
        <v>48.98</v>
      </c>
      <c r="Q1538" t="str">
        <f>LEFT($N1538,FIND("/",$N1538)-1)</f>
        <v>theater</v>
      </c>
      <c r="R1538" t="str">
        <f>RIGHT($N1538,LEN($N1538)-FIND("/",$N1538))</f>
        <v>spaces</v>
      </c>
      <c r="S1538" s="10">
        <f>((($I1538/60)/60)/24)+DATE(1970,1,1)</f>
        <v>42652.767476851848</v>
      </c>
      <c r="T1538" s="10">
        <f>((($J1538/60)/60)/24)+DATE(1970,1,1)</f>
        <v>42622.767476851848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 s="6">
        <v>28888</v>
      </c>
      <c r="E1539" s="6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8272</v>
      </c>
      <c r="O1539" s="5">
        <f>$E1539/$D1539</f>
        <v>1.0446206037108834</v>
      </c>
      <c r="P1539" s="6">
        <f>ROUND(E1539/L1539,2)</f>
        <v>109.34</v>
      </c>
      <c r="Q1539" t="str">
        <f>LEFT($N1539,FIND("/",$N1539)-1)</f>
        <v>technology</v>
      </c>
      <c r="R1539" t="str">
        <f>RIGHT($N1539,LEN($N1539)-FIND("/",$N1539))</f>
        <v>wearables</v>
      </c>
      <c r="S1539" s="10">
        <f>((($I1539/60)/60)/24)+DATE(1970,1,1)</f>
        <v>42211.75</v>
      </c>
      <c r="T1539" s="10">
        <f>((($J1539/60)/60)/24)+DATE(1970,1,1)</f>
        <v>42179.160752314812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 s="6">
        <v>18500</v>
      </c>
      <c r="E1540" s="6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8296</v>
      </c>
      <c r="O1540" s="5">
        <f>$E1540/$D1540</f>
        <v>1.0445405405405406</v>
      </c>
      <c r="P1540" s="6">
        <f>ROUND(E1540/L1540,2)</f>
        <v>50.85</v>
      </c>
      <c r="Q1540" t="str">
        <f>LEFT($N1540,FIND("/",$N1540)-1)</f>
        <v>games</v>
      </c>
      <c r="R1540" t="str">
        <f>RIGHT($N1540,LEN($N1540)-FIND("/",$N1540))</f>
        <v>tabletop games</v>
      </c>
      <c r="S1540" s="10">
        <f>((($I1540/60)/60)/24)+DATE(1970,1,1)</f>
        <v>42214.666261574079</v>
      </c>
      <c r="T1540" s="10">
        <f>((($J1540/60)/60)/24)+DATE(1970,1,1)</f>
        <v>42200.666261574079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 s="6">
        <v>5000</v>
      </c>
      <c r="E1541" s="6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8275</v>
      </c>
      <c r="O1541" s="5">
        <f>$E1541/$D1541</f>
        <v>1.0444</v>
      </c>
      <c r="P1541" s="6">
        <f>ROUND(E1541/L1541,2)</f>
        <v>64.47</v>
      </c>
      <c r="Q1541" t="str">
        <f>LEFT($N1541,FIND("/",$N1541)-1)</f>
        <v>music</v>
      </c>
      <c r="R1541" t="str">
        <f>RIGHT($N1541,LEN($N1541)-FIND("/",$N1541))</f>
        <v>rock</v>
      </c>
      <c r="S1541" s="10">
        <f>((($I1541/60)/60)/24)+DATE(1970,1,1)</f>
        <v>41097.74086805556</v>
      </c>
      <c r="T1541" s="10">
        <f>((($J1541/60)/60)/24)+DATE(1970,1,1)</f>
        <v>41067.74086805556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 s="6">
        <v>7500</v>
      </c>
      <c r="E1542" s="6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8294</v>
      </c>
      <c r="O1542" s="5">
        <f>$E1542/$D1542</f>
        <v>1.0444</v>
      </c>
      <c r="P1542" s="6">
        <f>ROUND(E1542/L1542,2)</f>
        <v>340.57</v>
      </c>
      <c r="Q1542" t="str">
        <f>LEFT($N1542,FIND("/",$N1542)-1)</f>
        <v>technology</v>
      </c>
      <c r="R1542" t="str">
        <f>RIGHT($N1542,LEN($N1542)-FIND("/",$N1542))</f>
        <v>hardware</v>
      </c>
      <c r="S1542" s="10">
        <f>((($I1542/60)/60)/24)+DATE(1970,1,1)</f>
        <v>42125.240706018521</v>
      </c>
      <c r="T1542" s="10">
        <f>((($J1542/60)/60)/24)+DATE(1970,1,1)</f>
        <v>42095.240706018521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 s="6">
        <v>8000</v>
      </c>
      <c r="E1543" s="6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8275</v>
      </c>
      <c r="O1543" s="5">
        <f>$E1543/$D1543</f>
        <v>1.0443750000000001</v>
      </c>
      <c r="P1543" s="6">
        <f>ROUND(E1543/L1543,2)</f>
        <v>117.68</v>
      </c>
      <c r="Q1543" t="str">
        <f>LEFT($N1543,FIND("/",$N1543)-1)</f>
        <v>music</v>
      </c>
      <c r="R1543" t="str">
        <f>RIGHT($N1543,LEN($N1543)-FIND("/",$N1543))</f>
        <v>rock</v>
      </c>
      <c r="S1543" s="10">
        <f>((($I1543/60)/60)/24)+DATE(1970,1,1)</f>
        <v>40793.691423611112</v>
      </c>
      <c r="T1543" s="10">
        <f>((($J1543/60)/60)/24)+DATE(1970,1,1)</f>
        <v>40763.691423611112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 s="6">
        <v>3000</v>
      </c>
      <c r="E1544" s="6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8270</v>
      </c>
      <c r="O1544" s="5">
        <f>$E1544/$D1544</f>
        <v>1.0443333333333333</v>
      </c>
      <c r="P1544" s="6">
        <f>ROUND(E1544/L1544,2)</f>
        <v>111.89</v>
      </c>
      <c r="Q1544" t="str">
        <f>LEFT($N1544,FIND("/",$N1544)-1)</f>
        <v>theater</v>
      </c>
      <c r="R1544" t="str">
        <f>RIGHT($N1544,LEN($N1544)-FIND("/",$N1544))</f>
        <v>plays</v>
      </c>
      <c r="S1544" s="10">
        <f>((($I1544/60)/60)/24)+DATE(1970,1,1)</f>
        <v>41972.995115740734</v>
      </c>
      <c r="T1544" s="10">
        <f>((($J1544/60)/60)/24)+DATE(1970,1,1)</f>
        <v>41937.95344907407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 s="6">
        <v>3500</v>
      </c>
      <c r="E1545" s="6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5">
        <f>$E1545/$D1545</f>
        <v>1.0442857142857143</v>
      </c>
      <c r="P1545" s="6">
        <f>ROUND(E1545/L1545,2)</f>
        <v>71.67</v>
      </c>
      <c r="Q1545" t="str">
        <f>LEFT($N1545,FIND("/",$N1545)-1)</f>
        <v>theater</v>
      </c>
      <c r="R1545" t="str">
        <f>RIGHT($N1545,LEN($N1545)-FIND("/",$N1545))</f>
        <v>plays</v>
      </c>
      <c r="S1545" s="10">
        <f>((($I1545/60)/60)/24)+DATE(1970,1,1)</f>
        <v>42337.958333333328</v>
      </c>
      <c r="T1545" s="10">
        <f>((($J1545/60)/60)/24)+DATE(1970,1,1)</f>
        <v>42302.701516203699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 s="6">
        <v>3000</v>
      </c>
      <c r="E1546" s="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8275</v>
      </c>
      <c r="O1546" s="5">
        <f>$E1546/$D1546</f>
        <v>1.0442100000000001</v>
      </c>
      <c r="P1546" s="6">
        <f>ROUND(E1546/L1546,2)</f>
        <v>46.07</v>
      </c>
      <c r="Q1546" t="str">
        <f>LEFT($N1546,FIND("/",$N1546)-1)</f>
        <v>music</v>
      </c>
      <c r="R1546" t="str">
        <f>RIGHT($N1546,LEN($N1546)-FIND("/",$N1546))</f>
        <v>rock</v>
      </c>
      <c r="S1546" s="10">
        <f>((($I1546/60)/60)/24)+DATE(1970,1,1)</f>
        <v>40057.166666666664</v>
      </c>
      <c r="T1546" s="10">
        <f>((($J1546/60)/60)/24)+DATE(1970,1,1)</f>
        <v>40007.704247685186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 s="6">
        <v>10000</v>
      </c>
      <c r="E1547" s="6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8270</v>
      </c>
      <c r="O1547" s="5">
        <f>$E1547/$D1547</f>
        <v>1.044</v>
      </c>
      <c r="P1547" s="6">
        <f>ROUND(E1547/L1547,2)</f>
        <v>145</v>
      </c>
      <c r="Q1547" t="str">
        <f>LEFT($N1547,FIND("/",$N1547)-1)</f>
        <v>theater</v>
      </c>
      <c r="R1547" t="str">
        <f>RIGHT($N1547,LEN($N1547)-FIND("/",$N1547))</f>
        <v>plays</v>
      </c>
      <c r="S1547" s="10">
        <f>((($I1547/60)/60)/24)+DATE(1970,1,1)</f>
        <v>42521.92288194444</v>
      </c>
      <c r="T1547" s="10">
        <f>((($J1547/60)/60)/24)+DATE(1970,1,1)</f>
        <v>42491.92288194444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 s="6">
        <v>50000</v>
      </c>
      <c r="E1548" s="6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8268</v>
      </c>
      <c r="O1548" s="5">
        <f>$E1548/$D1548</f>
        <v>1.04396</v>
      </c>
      <c r="P1548" s="6">
        <f>ROUND(E1548/L1548,2)</f>
        <v>70.92</v>
      </c>
      <c r="Q1548" t="str">
        <f>LEFT($N1548,FIND("/",$N1548)-1)</f>
        <v>film &amp; video</v>
      </c>
      <c r="R1548" t="str">
        <f>RIGHT($N1548,LEN($N1548)-FIND("/",$N1548))</f>
        <v>documentary</v>
      </c>
      <c r="S1548" s="10">
        <f>((($I1548/60)/60)/24)+DATE(1970,1,1)</f>
        <v>42724.187881944439</v>
      </c>
      <c r="T1548" s="10">
        <f>((($J1548/60)/60)/24)+DATE(1970,1,1)</f>
        <v>42689.187881944439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 s="6">
        <v>8000</v>
      </c>
      <c r="E1549" s="6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8275</v>
      </c>
      <c r="O1549" s="5">
        <f>$E1549/$D1549</f>
        <v>1.043625</v>
      </c>
      <c r="P1549" s="6">
        <f>ROUND(E1549/L1549,2)</f>
        <v>56.41</v>
      </c>
      <c r="Q1549" t="str">
        <f>LEFT($N1549,FIND("/",$N1549)-1)</f>
        <v>music</v>
      </c>
      <c r="R1549" t="str">
        <f>RIGHT($N1549,LEN($N1549)-FIND("/",$N1549))</f>
        <v>rock</v>
      </c>
      <c r="S1549" s="10">
        <f>((($I1549/60)/60)/24)+DATE(1970,1,1)</f>
        <v>41400.800185185188</v>
      </c>
      <c r="T1549" s="10">
        <f>((($J1549/60)/60)/24)+DATE(1970,1,1)</f>
        <v>41370.800185185188</v>
      </c>
    </row>
    <row r="1550" spans="1:20" ht="48" x14ac:dyDescent="0.2">
      <c r="A1550">
        <v>3601</v>
      </c>
      <c r="B1550" s="3" t="s">
        <v>3600</v>
      </c>
      <c r="C1550" s="3" t="s">
        <v>7711</v>
      </c>
      <c r="D1550" s="6">
        <v>2000</v>
      </c>
      <c r="E1550" s="6">
        <v>2087</v>
      </c>
      <c r="F1550" t="s">
        <v>8219</v>
      </c>
      <c r="G1550" t="s">
        <v>8225</v>
      </c>
      <c r="H1550" t="s">
        <v>8247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8270</v>
      </c>
      <c r="O1550" s="5">
        <f>$E1550/$D1550</f>
        <v>1.0435000000000001</v>
      </c>
      <c r="P1550" s="6">
        <f>ROUND(E1550/L1550,2)</f>
        <v>39.380000000000003</v>
      </c>
      <c r="Q1550" t="str">
        <f>LEFT($N1550,FIND("/",$N1550)-1)</f>
        <v>theater</v>
      </c>
      <c r="R1550" t="str">
        <f>RIGHT($N1550,LEN($N1550)-FIND("/",$N1550))</f>
        <v>plays</v>
      </c>
      <c r="S1550" s="10">
        <f>((($I1550/60)/60)/24)+DATE(1970,1,1)</f>
        <v>42020.99863425926</v>
      </c>
      <c r="T1550" s="10">
        <f>((($J1550/60)/60)/24)+DATE(1970,1,1)</f>
        <v>41990.99863425926</v>
      </c>
    </row>
    <row r="1551" spans="1:20" ht="32" x14ac:dyDescent="0.2">
      <c r="A1551">
        <v>3339</v>
      </c>
      <c r="B1551" s="3" t="s">
        <v>3339</v>
      </c>
      <c r="C1551" s="3" t="s">
        <v>7449</v>
      </c>
      <c r="D1551" s="6">
        <v>8000</v>
      </c>
      <c r="E1551" s="6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>
        <v>1467129518</v>
      </c>
      <c r="K1551" t="b">
        <v>0</v>
      </c>
      <c r="L1551">
        <v>47</v>
      </c>
      <c r="M1551" t="b">
        <v>1</v>
      </c>
      <c r="N1551" t="s">
        <v>8270</v>
      </c>
      <c r="O1551" s="5">
        <f>$E1551/$D1551</f>
        <v>1.0435000000000001</v>
      </c>
      <c r="P1551" s="6">
        <f>ROUND(E1551/L1551,2)</f>
        <v>177.62</v>
      </c>
      <c r="Q1551" t="str">
        <f>LEFT($N1551,FIND("/",$N1551)-1)</f>
        <v>theater</v>
      </c>
      <c r="R1551" t="str">
        <f>RIGHT($N1551,LEN($N1551)-FIND("/",$N1551))</f>
        <v>plays</v>
      </c>
      <c r="S1551" s="10">
        <f>((($I1551/60)/60)/24)+DATE(1970,1,1)</f>
        <v>42579.665717592594</v>
      </c>
      <c r="T1551" s="10">
        <f>((($J1551/60)/60)/24)+DATE(1970,1,1)</f>
        <v>42549.665717592594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 s="6">
        <v>1500</v>
      </c>
      <c r="E1552" s="6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8270</v>
      </c>
      <c r="O1552" s="5">
        <f>$E1552/$D1552</f>
        <v>1.0433333333333332</v>
      </c>
      <c r="P1552" s="6">
        <f>ROUND(E1552/L1552,2)</f>
        <v>55.89</v>
      </c>
      <c r="Q1552" t="str">
        <f>LEFT($N1552,FIND("/",$N1552)-1)</f>
        <v>theater</v>
      </c>
      <c r="R1552" t="str">
        <f>RIGHT($N1552,LEN($N1552)-FIND("/",$N1552))</f>
        <v>plays</v>
      </c>
      <c r="S1552" s="10">
        <f>((($I1552/60)/60)/24)+DATE(1970,1,1)</f>
        <v>41791.165972222225</v>
      </c>
      <c r="T1552" s="10">
        <f>((($J1552/60)/60)/24)+DATE(1970,1,1)</f>
        <v>41764.44663194444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 s="6">
        <v>2500</v>
      </c>
      <c r="E1553" s="6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5">
        <f>$E1553/$D1553</f>
        <v>1.0431999999999999</v>
      </c>
      <c r="P1553" s="6">
        <f>ROUND(E1553/L1553,2)</f>
        <v>66.87</v>
      </c>
      <c r="Q1553" t="str">
        <f>LEFT($N1553,FIND("/",$N1553)-1)</f>
        <v>music</v>
      </c>
      <c r="R1553" t="str">
        <f>RIGHT($N1553,LEN($N1553)-FIND("/",$N1553))</f>
        <v>metal</v>
      </c>
      <c r="S1553" s="10">
        <f>((($I1553/60)/60)/24)+DATE(1970,1,1)</f>
        <v>41561.165972222225</v>
      </c>
      <c r="T1553" s="10">
        <f>((($J1553/60)/60)/24)+DATE(1970,1,1)</f>
        <v>41526.592395833337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 s="6">
        <v>21000</v>
      </c>
      <c r="E1554" s="6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8270</v>
      </c>
      <c r="O1554" s="5">
        <f>$E1554/$D1554</f>
        <v>1.043047619047619</v>
      </c>
      <c r="P1554" s="6">
        <f>ROUND(E1554/L1554,2)</f>
        <v>81.13</v>
      </c>
      <c r="Q1554" t="str">
        <f>LEFT($N1554,FIND("/",$N1554)-1)</f>
        <v>theater</v>
      </c>
      <c r="R1554" t="str">
        <f>RIGHT($N1554,LEN($N1554)-FIND("/",$N1554))</f>
        <v>plays</v>
      </c>
      <c r="S1554" s="10">
        <f>((($I1554/60)/60)/24)+DATE(1970,1,1)</f>
        <v>42167.083333333328</v>
      </c>
      <c r="T1554" s="10">
        <f>((($J1554/60)/60)/24)+DATE(1970,1,1)</f>
        <v>42135.60020833333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 s="6">
        <v>30000</v>
      </c>
      <c r="E1555" s="6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8294</v>
      </c>
      <c r="O1555" s="5">
        <f>$E1555/$D1555</f>
        <v>1.0430333333333333</v>
      </c>
      <c r="P1555" s="6">
        <f>ROUND(E1555/L1555,2)</f>
        <v>845.7</v>
      </c>
      <c r="Q1555" t="str">
        <f>LEFT($N1555,FIND("/",$N1555)-1)</f>
        <v>technology</v>
      </c>
      <c r="R1555" t="str">
        <f>RIGHT($N1555,LEN($N1555)-FIND("/",$N1555))</f>
        <v>hardware</v>
      </c>
      <c r="S1555" s="10">
        <f>((($I1555/60)/60)/24)+DATE(1970,1,1)</f>
        <v>41930.166666666664</v>
      </c>
      <c r="T1555" s="10">
        <f>((($J1555/60)/60)/24)+DATE(1970,1,1)</f>
        <v>41872.525717592594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 s="6">
        <v>700</v>
      </c>
      <c r="E1556" s="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8270</v>
      </c>
      <c r="O1556" s="5">
        <f>$E1556/$D1556</f>
        <v>1.0428571428571429</v>
      </c>
      <c r="P1556" s="6">
        <f>ROUND(E1556/L1556,2)</f>
        <v>36.5</v>
      </c>
      <c r="Q1556" t="str">
        <f>LEFT($N1556,FIND("/",$N1556)-1)</f>
        <v>theater</v>
      </c>
      <c r="R1556" t="str">
        <f>RIGHT($N1556,LEN($N1556)-FIND("/",$N1556))</f>
        <v>plays</v>
      </c>
      <c r="S1556" s="10">
        <f>((($I1556/60)/60)/24)+DATE(1970,1,1)</f>
        <v>41796.958333333336</v>
      </c>
      <c r="T1556" s="10">
        <f>((($J1556/60)/60)/24)+DATE(1970,1,1)</f>
        <v>41780.525937500002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 s="6">
        <v>6000</v>
      </c>
      <c r="E1557" s="6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8299</v>
      </c>
      <c r="O1557" s="5">
        <f>$E1557/$D1557</f>
        <v>1.0428333333333333</v>
      </c>
      <c r="P1557" s="6">
        <f>ROUND(E1557/L1557,2)</f>
        <v>82.33</v>
      </c>
      <c r="Q1557" t="str">
        <f>LEFT($N1557,FIND("/",$N1557)-1)</f>
        <v>music</v>
      </c>
      <c r="R1557" t="str">
        <f>RIGHT($N1557,LEN($N1557)-FIND("/",$N1557))</f>
        <v>classical music</v>
      </c>
      <c r="S1557" s="10">
        <f>((($I1557/60)/60)/24)+DATE(1970,1,1)</f>
        <v>40993.0390625</v>
      </c>
      <c r="T1557" s="10">
        <f>((($J1557/60)/60)/24)+DATE(1970,1,1)</f>
        <v>40948.080729166664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 s="6">
        <v>2500</v>
      </c>
      <c r="E1558" s="6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8275</v>
      </c>
      <c r="O1558" s="5">
        <f>$E1558/$D1558</f>
        <v>1.0424</v>
      </c>
      <c r="P1558" s="6">
        <f>ROUND(E1558/L1558,2)</f>
        <v>27.15</v>
      </c>
      <c r="Q1558" t="str">
        <f>LEFT($N1558,FIND("/",$N1558)-1)</f>
        <v>music</v>
      </c>
      <c r="R1558" t="str">
        <f>RIGHT($N1558,LEN($N1558)-FIND("/",$N1558))</f>
        <v>rock</v>
      </c>
      <c r="S1558" s="10">
        <f>((($I1558/60)/60)/24)+DATE(1970,1,1)</f>
        <v>41799.165972222225</v>
      </c>
      <c r="T1558" s="10">
        <f>((($J1558/60)/60)/24)+DATE(1970,1,1)</f>
        <v>41766.970648148148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 s="6">
        <v>20000</v>
      </c>
      <c r="E1559" s="6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8300</v>
      </c>
      <c r="O1559" s="5">
        <f>$E1559/$D1559</f>
        <v>1.0421799999999999</v>
      </c>
      <c r="P1559" s="6">
        <f>ROUND(E1559/L1559,2)</f>
        <v>64.930000000000007</v>
      </c>
      <c r="Q1559" t="str">
        <f>LEFT($N1559,FIND("/",$N1559)-1)</f>
        <v>technology</v>
      </c>
      <c r="R1559" t="str">
        <f>RIGHT($N1559,LEN($N1559)-FIND("/",$N1559))</f>
        <v>space exploration</v>
      </c>
      <c r="S1559" s="10">
        <f>((($I1559/60)/60)/24)+DATE(1970,1,1)</f>
        <v>41028.051192129627</v>
      </c>
      <c r="T1559" s="10">
        <f>((($J1559/60)/60)/24)+DATE(1970,1,1)</f>
        <v>40998.051192129627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 s="6">
        <v>10000</v>
      </c>
      <c r="E1560" s="6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8275</v>
      </c>
      <c r="O1560" s="5">
        <f>$E1560/$D1560</f>
        <v>1.042</v>
      </c>
      <c r="P1560" s="6">
        <f>ROUND(E1560/L1560,2)</f>
        <v>66.37</v>
      </c>
      <c r="Q1560" t="str">
        <f>LEFT($N1560,FIND("/",$N1560)-1)</f>
        <v>music</v>
      </c>
      <c r="R1560" t="str">
        <f>RIGHT($N1560,LEN($N1560)-FIND("/",$N1560))</f>
        <v>rock</v>
      </c>
      <c r="S1560" s="10">
        <f>((($I1560/60)/60)/24)+DATE(1970,1,1)</f>
        <v>41235.916666666664</v>
      </c>
      <c r="T1560" s="10">
        <f>((($J1560/60)/60)/24)+DATE(1970,1,1)</f>
        <v>41194.715520833335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 s="6">
        <v>2500</v>
      </c>
      <c r="E1561" s="6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5">
        <f>$E1561/$D1561</f>
        <v>1.042</v>
      </c>
      <c r="P1561" s="6">
        <f>ROUND(E1561/L1561,2)</f>
        <v>186.07</v>
      </c>
      <c r="Q1561" t="str">
        <f>LEFT($N1561,FIND("/",$N1561)-1)</f>
        <v>theater</v>
      </c>
      <c r="R1561" t="str">
        <f>RIGHT($N1561,LEN($N1561)-FIND("/",$N1561))</f>
        <v>plays</v>
      </c>
      <c r="S1561" s="10">
        <f>((($I1561/60)/60)/24)+DATE(1970,1,1)</f>
        <v>42126.875</v>
      </c>
      <c r="T1561" s="10">
        <f>((($J1561/60)/60)/24)+DATE(1970,1,1)</f>
        <v>42100.927858796291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 s="6">
        <v>16700</v>
      </c>
      <c r="E1562" s="6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5">
        <f>$E1562/$D1562</f>
        <v>1.0416766467065868</v>
      </c>
      <c r="P1562" s="6">
        <f>ROUND(E1562/L1562,2)</f>
        <v>123.38</v>
      </c>
      <c r="Q1562" t="str">
        <f>LEFT($N1562,FIND("/",$N1562)-1)</f>
        <v>photography</v>
      </c>
      <c r="R1562" t="str">
        <f>RIGHT($N1562,LEN($N1562)-FIND("/",$N1562))</f>
        <v>photobooks</v>
      </c>
      <c r="S1562" s="10">
        <f>((($I1562/60)/60)/24)+DATE(1970,1,1)</f>
        <v>42460.416666666672</v>
      </c>
      <c r="T1562" s="10">
        <f>((($J1562/60)/60)/24)+DATE(1970,1,1)</f>
        <v>42430.430243055554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 s="6">
        <v>8400</v>
      </c>
      <c r="E1563" s="6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5">
        <f>$E1563/$D1563</f>
        <v>1.0416666666666667</v>
      </c>
      <c r="P1563" s="6">
        <f>ROUND(E1563/L1563,2)</f>
        <v>194.44</v>
      </c>
      <c r="Q1563" t="str">
        <f>LEFT($N1563,FIND("/",$N1563)-1)</f>
        <v>film &amp; video</v>
      </c>
      <c r="R1563" t="str">
        <f>RIGHT($N1563,LEN($N1563)-FIND("/",$N1563))</f>
        <v>television</v>
      </c>
      <c r="S1563" s="10">
        <f>((($I1563/60)/60)/24)+DATE(1970,1,1)</f>
        <v>42353.964976851858</v>
      </c>
      <c r="T1563" s="10">
        <f>((($J1563/60)/60)/24)+DATE(1970,1,1)</f>
        <v>42323.964976851858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 s="6">
        <v>1200</v>
      </c>
      <c r="E1564" s="6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5">
        <f>$E1564/$D1564</f>
        <v>1.0416666666666667</v>
      </c>
      <c r="P1564" s="6">
        <f>ROUND(E1564/L1564,2)</f>
        <v>59.52</v>
      </c>
      <c r="Q1564" t="str">
        <f>LEFT($N1564,FIND("/",$N1564)-1)</f>
        <v>theater</v>
      </c>
      <c r="R1564" t="str">
        <f>RIGHT($N1564,LEN($N1564)-FIND("/",$N1564))</f>
        <v>plays</v>
      </c>
      <c r="S1564" s="10">
        <f>((($I1564/60)/60)/24)+DATE(1970,1,1)</f>
        <v>42307.583472222221</v>
      </c>
      <c r="T1564" s="10">
        <f>((($J1564/60)/60)/24)+DATE(1970,1,1)</f>
        <v>42277.583472222221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 s="6">
        <v>1000</v>
      </c>
      <c r="E1565" s="6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8268</v>
      </c>
      <c r="O1565" s="5">
        <f>$E1565/$D1565</f>
        <v>1.04129</v>
      </c>
      <c r="P1565" s="6">
        <f>ROUND(E1565/L1565,2)</f>
        <v>28.92</v>
      </c>
      <c r="Q1565" t="str">
        <f>LEFT($N1565,FIND("/",$N1565)-1)</f>
        <v>film &amp; video</v>
      </c>
      <c r="R1565" t="str">
        <f>RIGHT($N1565,LEN($N1565)-FIND("/",$N1565))</f>
        <v>documentary</v>
      </c>
      <c r="S1565" s="10">
        <f>((($I1565/60)/60)/24)+DATE(1970,1,1)</f>
        <v>40836.083333333336</v>
      </c>
      <c r="T1565" s="10">
        <f>((($J1565/60)/60)/24)+DATE(1970,1,1)</f>
        <v>40821.183136574073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 s="6">
        <v>8750</v>
      </c>
      <c r="E1566" s="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8284</v>
      </c>
      <c r="O1566" s="5">
        <f>$E1566/$D1566</f>
        <v>1.0412571428571429</v>
      </c>
      <c r="P1566" s="6">
        <f>ROUND(E1566/L1566,2)</f>
        <v>130.16</v>
      </c>
      <c r="Q1566" t="str">
        <f>LEFT($N1566,FIND("/",$N1566)-1)</f>
        <v>photography</v>
      </c>
      <c r="R1566" t="str">
        <f>RIGHT($N1566,LEN($N1566)-FIND("/",$N1566))</f>
        <v>photobooks</v>
      </c>
      <c r="S1566" s="10">
        <f>((($I1566/60)/60)/24)+DATE(1970,1,1)</f>
        <v>42141.75</v>
      </c>
      <c r="T1566" s="10">
        <f>((($J1566/60)/60)/24)+DATE(1970,1,1)</f>
        <v>42109.894942129627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 s="6">
        <v>12500</v>
      </c>
      <c r="E1567" s="6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8268</v>
      </c>
      <c r="O1567" s="5">
        <f>$E1567/$D1567</f>
        <v>1.04112</v>
      </c>
      <c r="P1567" s="6">
        <f>ROUND(E1567/L1567,2)</f>
        <v>81.849999999999994</v>
      </c>
      <c r="Q1567" t="str">
        <f>LEFT($N1567,FIND("/",$N1567)-1)</f>
        <v>film &amp; video</v>
      </c>
      <c r="R1567" t="str">
        <f>RIGHT($N1567,LEN($N1567)-FIND("/",$N1567))</f>
        <v>documentary</v>
      </c>
      <c r="S1567" s="10">
        <f>((($I1567/60)/60)/24)+DATE(1970,1,1)</f>
        <v>42078.563912037032</v>
      </c>
      <c r="T1567" s="10">
        <f>((($J1567/60)/60)/24)+DATE(1970,1,1)</f>
        <v>42043.605578703704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 s="6">
        <v>9000</v>
      </c>
      <c r="E1568" s="6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8278</v>
      </c>
      <c r="O1568" s="5">
        <f>$E1568/$D1568</f>
        <v>1.0411111111111111</v>
      </c>
      <c r="P1568" s="6">
        <f>ROUND(E1568/L1568,2)</f>
        <v>90.1</v>
      </c>
      <c r="Q1568" t="str">
        <f>LEFT($N1568,FIND("/",$N1568)-1)</f>
        <v>music</v>
      </c>
      <c r="R1568" t="str">
        <f>RIGHT($N1568,LEN($N1568)-FIND("/",$N1568))</f>
        <v>indie rock</v>
      </c>
      <c r="S1568" s="10">
        <f>((($I1568/60)/60)/24)+DATE(1970,1,1)</f>
        <v>41766.004502314812</v>
      </c>
      <c r="T1568" s="10">
        <f>((($J1568/60)/60)/24)+DATE(1970,1,1)</f>
        <v>41736.004502314812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 s="6">
        <v>20000</v>
      </c>
      <c r="E1569" s="6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8268</v>
      </c>
      <c r="O1569" s="5">
        <f>$E1569/$D1569</f>
        <v>1.0410165</v>
      </c>
      <c r="P1569" s="6">
        <f>ROUND(E1569/L1569,2)</f>
        <v>138.80000000000001</v>
      </c>
      <c r="Q1569" t="str">
        <f>LEFT($N1569,FIND("/",$N1569)-1)</f>
        <v>film &amp; video</v>
      </c>
      <c r="R1569" t="str">
        <f>RIGHT($N1569,LEN($N1569)-FIND("/",$N1569))</f>
        <v>documentary</v>
      </c>
      <c r="S1569" s="10">
        <f>((($I1569/60)/60)/24)+DATE(1970,1,1)</f>
        <v>40909.332638888889</v>
      </c>
      <c r="T1569" s="10">
        <f>((($J1569/60)/60)/24)+DATE(1970,1,1)</f>
        <v>40868.219814814816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 s="6">
        <v>1500</v>
      </c>
      <c r="E1570" s="6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8275</v>
      </c>
      <c r="O1570" s="5">
        <f>$E1570/$D1570</f>
        <v>1.0406666666666666</v>
      </c>
      <c r="P1570" s="6">
        <f>ROUND(E1570/L1570,2)</f>
        <v>53.83</v>
      </c>
      <c r="Q1570" t="str">
        <f>LEFT($N1570,FIND("/",$N1570)-1)</f>
        <v>music</v>
      </c>
      <c r="R1570" t="str">
        <f>RIGHT($N1570,LEN($N1570)-FIND("/",$N1570))</f>
        <v>rock</v>
      </c>
      <c r="S1570" s="10">
        <f>((($I1570/60)/60)/24)+DATE(1970,1,1)</f>
        <v>40148.708333333336</v>
      </c>
      <c r="T1570" s="10">
        <f>((($J1570/60)/60)/24)+DATE(1970,1,1)</f>
        <v>40070.253819444442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 s="6">
        <v>5000</v>
      </c>
      <c r="E1571" s="6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8273</v>
      </c>
      <c r="O1571" s="5">
        <f>$E1571/$D1571</f>
        <v>1.0405</v>
      </c>
      <c r="P1571" s="6">
        <f>ROUND(E1571/L1571,2)</f>
        <v>66.7</v>
      </c>
      <c r="Q1571" t="str">
        <f>LEFT($N1571,FIND("/",$N1571)-1)</f>
        <v>publishing</v>
      </c>
      <c r="R1571" t="str">
        <f>RIGHT($N1571,LEN($N1571)-FIND("/",$N1571))</f>
        <v>nonfiction</v>
      </c>
      <c r="S1571" s="10">
        <f>((($I1571/60)/60)/24)+DATE(1970,1,1)</f>
        <v>42364.013124999998</v>
      </c>
      <c r="T1571" s="10">
        <f>((($J1571/60)/60)/24)+DATE(1970,1,1)</f>
        <v>42334.013124999998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 s="6">
        <v>15000</v>
      </c>
      <c r="E1572" s="6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8278</v>
      </c>
      <c r="O1572" s="5">
        <f>$E1572/$D1572</f>
        <v>1.0404266666666666</v>
      </c>
      <c r="P1572" s="6">
        <f>ROUND(E1572/L1572,2)</f>
        <v>78.03</v>
      </c>
      <c r="Q1572" t="str">
        <f>LEFT($N1572,FIND("/",$N1572)-1)</f>
        <v>music</v>
      </c>
      <c r="R1572" t="str">
        <f>RIGHT($N1572,LEN($N1572)-FIND("/",$N1572))</f>
        <v>indie rock</v>
      </c>
      <c r="S1572" s="10">
        <f>((($I1572/60)/60)/24)+DATE(1970,1,1)</f>
        <v>40156.76666666667</v>
      </c>
      <c r="T1572" s="10">
        <f>((($J1572/60)/60)/24)+DATE(1970,1,1)</f>
        <v>40079.725115740745</v>
      </c>
    </row>
    <row r="1573" spans="1:20" ht="48" x14ac:dyDescent="0.2">
      <c r="A1573">
        <v>2840</v>
      </c>
      <c r="B1573" s="3" t="s">
        <v>2840</v>
      </c>
      <c r="C1573" s="3" t="s">
        <v>6950</v>
      </c>
      <c r="D1573" s="6">
        <v>2500</v>
      </c>
      <c r="E1573" s="6">
        <v>2600</v>
      </c>
      <c r="F1573" t="s">
        <v>8219</v>
      </c>
      <c r="G1573" t="s">
        <v>8225</v>
      </c>
      <c r="H1573" t="s">
        <v>8247</v>
      </c>
      <c r="I1573">
        <v>1426698000</v>
      </c>
      <c r="J1573">
        <v>1424825479</v>
      </c>
      <c r="K1573" t="b">
        <v>0</v>
      </c>
      <c r="L1573">
        <v>132</v>
      </c>
      <c r="M1573" t="b">
        <v>1</v>
      </c>
      <c r="N1573" t="s">
        <v>8270</v>
      </c>
      <c r="O1573" s="5">
        <f>$E1573/$D1573</f>
        <v>1.04</v>
      </c>
      <c r="P1573" s="6">
        <f>ROUND(E1573/L1573,2)</f>
        <v>19.7</v>
      </c>
      <c r="Q1573" t="str">
        <f>LEFT($N1573,FIND("/",$N1573)-1)</f>
        <v>theater</v>
      </c>
      <c r="R1573" t="str">
        <f>RIGHT($N1573,LEN($N1573)-FIND("/",$N1573))</f>
        <v>plays</v>
      </c>
      <c r="S1573" s="10">
        <f>((($I1573/60)/60)/24)+DATE(1970,1,1)</f>
        <v>42081.708333333328</v>
      </c>
      <c r="T1573" s="10">
        <f>((($J1573/60)/60)/24)+DATE(1970,1,1)</f>
        <v>42060.035636574074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 s="6">
        <v>5000</v>
      </c>
      <c r="E1574" s="6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8265</v>
      </c>
      <c r="O1574" s="5">
        <f>$E1574/$D1574</f>
        <v>1.04</v>
      </c>
      <c r="P1574" s="6">
        <f>ROUND(E1574/L1574,2)</f>
        <v>64.2</v>
      </c>
      <c r="Q1574" t="str">
        <f>LEFT($N1574,FIND("/",$N1574)-1)</f>
        <v>film &amp; video</v>
      </c>
      <c r="R1574" t="str">
        <f>RIGHT($N1574,LEN($N1574)-FIND("/",$N1574))</f>
        <v>shorts</v>
      </c>
      <c r="S1574" s="10">
        <f>((($I1574/60)/60)/24)+DATE(1970,1,1)</f>
        <v>41742.083333333336</v>
      </c>
      <c r="T1574" s="10">
        <f>((($J1574/60)/60)/24)+DATE(1970,1,1)</f>
        <v>41718.043032407404</v>
      </c>
    </row>
    <row r="1575" spans="1:20" ht="48" x14ac:dyDescent="0.2">
      <c r="A1575">
        <v>1893</v>
      </c>
      <c r="B1575" s="3" t="s">
        <v>1894</v>
      </c>
      <c r="C1575" s="3" t="s">
        <v>6003</v>
      </c>
      <c r="D1575" s="6">
        <v>2500</v>
      </c>
      <c r="E1575" s="6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8278</v>
      </c>
      <c r="O1575" s="5">
        <f>$E1575/$D1575</f>
        <v>1.04</v>
      </c>
      <c r="P1575" s="6">
        <f>ROUND(E1575/L1575,2)</f>
        <v>57.78</v>
      </c>
      <c r="Q1575" t="str">
        <f>LEFT($N1575,FIND("/",$N1575)-1)</f>
        <v>music</v>
      </c>
      <c r="R1575" t="str">
        <f>RIGHT($N1575,LEN($N1575)-FIND("/",$N1575))</f>
        <v>indie rock</v>
      </c>
      <c r="S1575" s="10">
        <f>((($I1575/60)/60)/24)+DATE(1970,1,1)</f>
        <v>40649.165972222225</v>
      </c>
      <c r="T1575" s="10">
        <f>((($J1575/60)/60)/24)+DATE(1970,1,1)</f>
        <v>40632.94195601852</v>
      </c>
    </row>
    <row r="1576" spans="1:20" ht="32" x14ac:dyDescent="0.2">
      <c r="A1576">
        <v>780</v>
      </c>
      <c r="B1576" s="3" t="s">
        <v>781</v>
      </c>
      <c r="C1576" s="3" t="s">
        <v>4890</v>
      </c>
      <c r="D1576" s="6">
        <v>1000</v>
      </c>
      <c r="E1576" s="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>
        <v>1301847025</v>
      </c>
      <c r="K1576" t="b">
        <v>0</v>
      </c>
      <c r="L1576">
        <v>27</v>
      </c>
      <c r="M1576" t="b">
        <v>1</v>
      </c>
      <c r="N1576" t="s">
        <v>8275</v>
      </c>
      <c r="O1576" s="5">
        <f>$E1576/$D1576</f>
        <v>1.04</v>
      </c>
      <c r="P1576" s="6">
        <f>ROUND(E1576/L1576,2)</f>
        <v>38.520000000000003</v>
      </c>
      <c r="Q1576" t="str">
        <f>LEFT($N1576,FIND("/",$N1576)-1)</f>
        <v>music</v>
      </c>
      <c r="R1576" t="str">
        <f>RIGHT($N1576,LEN($N1576)-FIND("/",$N1576))</f>
        <v>rock</v>
      </c>
      <c r="S1576" s="10">
        <f>((($I1576/60)/60)/24)+DATE(1970,1,1)</f>
        <v>40666.673900462964</v>
      </c>
      <c r="T1576" s="10">
        <f>((($J1576/60)/60)/24)+DATE(1970,1,1)</f>
        <v>40636.673900462964</v>
      </c>
    </row>
    <row r="1577" spans="1:20" ht="48" x14ac:dyDescent="0.2">
      <c r="A1577">
        <v>3149</v>
      </c>
      <c r="B1577" s="3" t="s">
        <v>3149</v>
      </c>
      <c r="C1577" s="3" t="s">
        <v>7259</v>
      </c>
      <c r="D1577" s="6">
        <v>1250</v>
      </c>
      <c r="E1577" s="6">
        <v>1300</v>
      </c>
      <c r="F1577" t="s">
        <v>8219</v>
      </c>
      <c r="G1577" t="s">
        <v>8224</v>
      </c>
      <c r="H1577" t="s">
        <v>8246</v>
      </c>
      <c r="I1577">
        <v>1354845600</v>
      </c>
      <c r="J1577">
        <v>1352766300</v>
      </c>
      <c r="K1577" t="b">
        <v>1</v>
      </c>
      <c r="L1577">
        <v>25</v>
      </c>
      <c r="M1577" t="b">
        <v>1</v>
      </c>
      <c r="N1577" t="s">
        <v>8270</v>
      </c>
      <c r="O1577" s="5">
        <f>$E1577/$D1577</f>
        <v>1.04</v>
      </c>
      <c r="P1577" s="6">
        <f>ROUND(E1577/L1577,2)</f>
        <v>52</v>
      </c>
      <c r="Q1577" t="str">
        <f>LEFT($N1577,FIND("/",$N1577)-1)</f>
        <v>theater</v>
      </c>
      <c r="R1577" t="str">
        <f>RIGHT($N1577,LEN($N1577)-FIND("/",$N1577))</f>
        <v>plays</v>
      </c>
      <c r="S1577" s="10">
        <f>((($I1577/60)/60)/24)+DATE(1970,1,1)</f>
        <v>41250.083333333336</v>
      </c>
      <c r="T1577" s="10">
        <f>((($J1577/60)/60)/24)+DATE(1970,1,1)</f>
        <v>41226.017361111109</v>
      </c>
    </row>
    <row r="1578" spans="1:20" ht="48" x14ac:dyDescent="0.2">
      <c r="A1578">
        <v>2317</v>
      </c>
      <c r="B1578" s="3" t="s">
        <v>2318</v>
      </c>
      <c r="C1578" s="3" t="s">
        <v>6427</v>
      </c>
      <c r="D1578" s="6">
        <v>400</v>
      </c>
      <c r="E1578" s="6">
        <v>416</v>
      </c>
      <c r="F1578" t="s">
        <v>8219</v>
      </c>
      <c r="G1578" t="s">
        <v>8224</v>
      </c>
      <c r="H1578" t="s">
        <v>8246</v>
      </c>
      <c r="I1578">
        <v>1266210000</v>
      </c>
      <c r="J1578">
        <v>1263474049</v>
      </c>
      <c r="K1578" t="b">
        <v>1</v>
      </c>
      <c r="L1578">
        <v>22</v>
      </c>
      <c r="M1578" t="b">
        <v>1</v>
      </c>
      <c r="N1578" t="s">
        <v>8278</v>
      </c>
      <c r="O1578" s="5">
        <f>$E1578/$D1578</f>
        <v>1.04</v>
      </c>
      <c r="P1578" s="6">
        <f>ROUND(E1578/L1578,2)</f>
        <v>18.91</v>
      </c>
      <c r="Q1578" t="str">
        <f>LEFT($N1578,FIND("/",$N1578)-1)</f>
        <v>music</v>
      </c>
      <c r="R1578" t="str">
        <f>RIGHT($N1578,LEN($N1578)-FIND("/",$N1578))</f>
        <v>indie rock</v>
      </c>
      <c r="S1578" s="10">
        <f>((($I1578/60)/60)/24)+DATE(1970,1,1)</f>
        <v>40224.208333333336</v>
      </c>
      <c r="T1578" s="10">
        <f>((($J1578/60)/60)/24)+DATE(1970,1,1)</f>
        <v>40192.542233796295</v>
      </c>
    </row>
    <row r="1579" spans="1:20" ht="48" x14ac:dyDescent="0.2">
      <c r="A1579">
        <v>829</v>
      </c>
      <c r="B1579" s="3" t="s">
        <v>830</v>
      </c>
      <c r="C1579" s="3" t="s">
        <v>4939</v>
      </c>
      <c r="D1579" s="6">
        <v>500</v>
      </c>
      <c r="E1579" s="6">
        <v>520</v>
      </c>
      <c r="F1579" t="s">
        <v>8219</v>
      </c>
      <c r="G1579" t="s">
        <v>8225</v>
      </c>
      <c r="H1579" t="s">
        <v>8247</v>
      </c>
      <c r="I1579">
        <v>1468437240</v>
      </c>
      <c r="J1579">
        <v>1463253240</v>
      </c>
      <c r="K1579" t="b">
        <v>0</v>
      </c>
      <c r="L1579">
        <v>16</v>
      </c>
      <c r="M1579" t="b">
        <v>1</v>
      </c>
      <c r="N1579" t="s">
        <v>8275</v>
      </c>
      <c r="O1579" s="5">
        <f>$E1579/$D1579</f>
        <v>1.04</v>
      </c>
      <c r="P1579" s="6">
        <f>ROUND(E1579/L1579,2)</f>
        <v>32.5</v>
      </c>
      <c r="Q1579" t="str">
        <f>LEFT($N1579,FIND("/",$N1579)-1)</f>
        <v>music</v>
      </c>
      <c r="R1579" t="str">
        <f>RIGHT($N1579,LEN($N1579)-FIND("/",$N1579))</f>
        <v>rock</v>
      </c>
      <c r="S1579" s="10">
        <f>((($I1579/60)/60)/24)+DATE(1970,1,1)</f>
        <v>42564.801388888889</v>
      </c>
      <c r="T1579" s="10">
        <f>((($J1579/60)/60)/24)+DATE(1970,1,1)</f>
        <v>42504.801388888889</v>
      </c>
    </row>
    <row r="1580" spans="1:20" ht="48" x14ac:dyDescent="0.2">
      <c r="A1580">
        <v>94</v>
      </c>
      <c r="B1580" s="3" t="s">
        <v>96</v>
      </c>
      <c r="C1580" s="3" t="s">
        <v>4205</v>
      </c>
      <c r="D1580" s="6">
        <v>250</v>
      </c>
      <c r="E1580" s="6">
        <v>260</v>
      </c>
      <c r="F1580" t="s">
        <v>8219</v>
      </c>
      <c r="G1580" t="s">
        <v>8225</v>
      </c>
      <c r="H1580" t="s">
        <v>8247</v>
      </c>
      <c r="I1580">
        <v>1396890822</v>
      </c>
      <c r="J1580">
        <v>1395162822</v>
      </c>
      <c r="K1580" t="b">
        <v>0</v>
      </c>
      <c r="L1580">
        <v>12</v>
      </c>
      <c r="M1580" t="b">
        <v>1</v>
      </c>
      <c r="N1580" t="s">
        <v>8265</v>
      </c>
      <c r="O1580" s="5">
        <f>$E1580/$D1580</f>
        <v>1.04</v>
      </c>
      <c r="P1580" s="6">
        <f>ROUND(E1580/L1580,2)</f>
        <v>21.67</v>
      </c>
      <c r="Q1580" t="str">
        <f>LEFT($N1580,FIND("/",$N1580)-1)</f>
        <v>film &amp; video</v>
      </c>
      <c r="R1580" t="str">
        <f>RIGHT($N1580,LEN($N1580)-FIND("/",$N1580))</f>
        <v>shorts</v>
      </c>
      <c r="S1580" s="10">
        <f>((($I1580/60)/60)/24)+DATE(1970,1,1)</f>
        <v>41736.717847222222</v>
      </c>
      <c r="T1580" s="10">
        <f>((($J1580/60)/60)/24)+DATE(1970,1,1)</f>
        <v>41716.717847222222</v>
      </c>
    </row>
    <row r="1581" spans="1:20" ht="32" x14ac:dyDescent="0.2">
      <c r="A1581">
        <v>811</v>
      </c>
      <c r="B1581" s="3" t="s">
        <v>812</v>
      </c>
      <c r="C1581" s="3" t="s">
        <v>4921</v>
      </c>
      <c r="D1581" s="6">
        <v>1000</v>
      </c>
      <c r="E1581" s="6">
        <v>1040</v>
      </c>
      <c r="F1581" t="s">
        <v>8219</v>
      </c>
      <c r="G1581" t="s">
        <v>8224</v>
      </c>
      <c r="H1581" t="s">
        <v>8246</v>
      </c>
      <c r="I1581">
        <v>1373475120</v>
      </c>
      <c r="J1581">
        <v>1371569202</v>
      </c>
      <c r="K1581" t="b">
        <v>0</v>
      </c>
      <c r="L1581">
        <v>12</v>
      </c>
      <c r="M1581" t="b">
        <v>1</v>
      </c>
      <c r="N1581" t="s">
        <v>8275</v>
      </c>
      <c r="O1581" s="5">
        <f>$E1581/$D1581</f>
        <v>1.04</v>
      </c>
      <c r="P1581" s="6">
        <f>ROUND(E1581/L1581,2)</f>
        <v>86.67</v>
      </c>
      <c r="Q1581" t="str">
        <f>LEFT($N1581,FIND("/",$N1581)-1)</f>
        <v>music</v>
      </c>
      <c r="R1581" t="str">
        <f>RIGHT($N1581,LEN($N1581)-FIND("/",$N1581))</f>
        <v>rock</v>
      </c>
      <c r="S1581" s="10">
        <f>((($I1581/60)/60)/24)+DATE(1970,1,1)</f>
        <v>41465.702777777777</v>
      </c>
      <c r="T1581" s="10">
        <f>((($J1581/60)/60)/24)+DATE(1970,1,1)</f>
        <v>41443.643541666665</v>
      </c>
    </row>
    <row r="1582" spans="1:20" ht="64" x14ac:dyDescent="0.2">
      <c r="A1582">
        <v>1835</v>
      </c>
      <c r="B1582" s="3" t="s">
        <v>1836</v>
      </c>
      <c r="C1582" s="3" t="s">
        <v>5945</v>
      </c>
      <c r="D1582" s="6">
        <v>500</v>
      </c>
      <c r="E1582" s="6">
        <v>520</v>
      </c>
      <c r="F1582" t="s">
        <v>8219</v>
      </c>
      <c r="G1582" t="s">
        <v>8225</v>
      </c>
      <c r="H1582" t="s">
        <v>8247</v>
      </c>
      <c r="I1582">
        <v>1459439471</v>
      </c>
      <c r="J1582">
        <v>1456851071</v>
      </c>
      <c r="K1582" t="b">
        <v>0</v>
      </c>
      <c r="L1582">
        <v>11</v>
      </c>
      <c r="M1582" t="b">
        <v>1</v>
      </c>
      <c r="N1582" t="s">
        <v>8275</v>
      </c>
      <c r="O1582" s="5">
        <f>$E1582/$D1582</f>
        <v>1.04</v>
      </c>
      <c r="P1582" s="6">
        <f>ROUND(E1582/L1582,2)</f>
        <v>47.27</v>
      </c>
      <c r="Q1582" t="str">
        <f>LEFT($N1582,FIND("/",$N1582)-1)</f>
        <v>music</v>
      </c>
      <c r="R1582" t="str">
        <f>RIGHT($N1582,LEN($N1582)-FIND("/",$N1582))</f>
        <v>rock</v>
      </c>
      <c r="S1582" s="10">
        <f>((($I1582/60)/60)/24)+DATE(1970,1,1)</f>
        <v>42460.660543981481</v>
      </c>
      <c r="T1582" s="10">
        <f>((($J1582/60)/60)/24)+DATE(1970,1,1)</f>
        <v>42430.702210648145</v>
      </c>
    </row>
    <row r="1583" spans="1:20" ht="32" x14ac:dyDescent="0.2">
      <c r="A1583">
        <v>3651</v>
      </c>
      <c r="B1583" s="3" t="s">
        <v>3649</v>
      </c>
      <c r="C1583" s="3" t="s">
        <v>7761</v>
      </c>
      <c r="D1583" s="6">
        <v>500</v>
      </c>
      <c r="E1583" s="6">
        <v>520</v>
      </c>
      <c r="F1583" t="s">
        <v>8219</v>
      </c>
      <c r="G1583" t="s">
        <v>8224</v>
      </c>
      <c r="H1583" t="s">
        <v>8246</v>
      </c>
      <c r="I1583">
        <v>1407686340</v>
      </c>
      <c r="J1583">
        <v>1404833442</v>
      </c>
      <c r="K1583" t="b">
        <v>0</v>
      </c>
      <c r="L1583">
        <v>9</v>
      </c>
      <c r="M1583" t="b">
        <v>1</v>
      </c>
      <c r="N1583" t="s">
        <v>8270</v>
      </c>
      <c r="O1583" s="5">
        <f>$E1583/$D1583</f>
        <v>1.04</v>
      </c>
      <c r="P1583" s="6">
        <f>ROUND(E1583/L1583,2)</f>
        <v>57.78</v>
      </c>
      <c r="Q1583" t="str">
        <f>LEFT($N1583,FIND("/",$N1583)-1)</f>
        <v>theater</v>
      </c>
      <c r="R1583" t="str">
        <f>RIGHT($N1583,LEN($N1583)-FIND("/",$N1583))</f>
        <v>plays</v>
      </c>
      <c r="S1583" s="10">
        <f>((($I1583/60)/60)/24)+DATE(1970,1,1)</f>
        <v>41861.665972222225</v>
      </c>
      <c r="T1583" s="10">
        <f>((($J1583/60)/60)/24)+DATE(1970,1,1)</f>
        <v>41828.646319444444</v>
      </c>
    </row>
    <row r="1584" spans="1:20" ht="48" x14ac:dyDescent="0.2">
      <c r="A1584">
        <v>3663</v>
      </c>
      <c r="B1584" s="3" t="s">
        <v>3660</v>
      </c>
      <c r="C1584" s="3" t="s">
        <v>7773</v>
      </c>
      <c r="D1584" s="6">
        <v>225</v>
      </c>
      <c r="E1584" s="6">
        <v>234</v>
      </c>
      <c r="F1584" t="s">
        <v>8219</v>
      </c>
      <c r="G1584" t="s">
        <v>8225</v>
      </c>
      <c r="H1584" t="s">
        <v>8247</v>
      </c>
      <c r="I1584">
        <v>1482321030</v>
      </c>
      <c r="J1584">
        <v>1477133430</v>
      </c>
      <c r="K1584" t="b">
        <v>0</v>
      </c>
      <c r="L1584">
        <v>9</v>
      </c>
      <c r="M1584" t="b">
        <v>1</v>
      </c>
      <c r="N1584" t="s">
        <v>8270</v>
      </c>
      <c r="O1584" s="5">
        <f>$E1584/$D1584</f>
        <v>1.04</v>
      </c>
      <c r="P1584" s="6">
        <f>ROUND(E1584/L1584,2)</f>
        <v>26</v>
      </c>
      <c r="Q1584" t="str">
        <f>LEFT($N1584,FIND("/",$N1584)-1)</f>
        <v>theater</v>
      </c>
      <c r="R1584" t="str">
        <f>RIGHT($N1584,LEN($N1584)-FIND("/",$N1584))</f>
        <v>plays</v>
      </c>
      <c r="S1584" s="10">
        <f>((($I1584/60)/60)/24)+DATE(1970,1,1)</f>
        <v>42725.493402777778</v>
      </c>
      <c r="T1584" s="10">
        <f>((($J1584/60)/60)/24)+DATE(1970,1,1)</f>
        <v>42665.451736111107</v>
      </c>
    </row>
    <row r="1585" spans="1:20" ht="48" x14ac:dyDescent="0.2">
      <c r="A1585">
        <v>3649</v>
      </c>
      <c r="B1585" s="3" t="s">
        <v>3647</v>
      </c>
      <c r="C1585" s="3" t="s">
        <v>7759</v>
      </c>
      <c r="D1585" s="6">
        <v>750</v>
      </c>
      <c r="E1585" s="6">
        <v>780</v>
      </c>
      <c r="F1585" t="s">
        <v>8219</v>
      </c>
      <c r="G1585" t="s">
        <v>8229</v>
      </c>
      <c r="H1585" t="s">
        <v>8251</v>
      </c>
      <c r="I1585">
        <v>1402938394</v>
      </c>
      <c r="J1585">
        <v>1400691994</v>
      </c>
      <c r="K1585" t="b">
        <v>0</v>
      </c>
      <c r="L1585">
        <v>8</v>
      </c>
      <c r="M1585" t="b">
        <v>1</v>
      </c>
      <c r="N1585" t="s">
        <v>8270</v>
      </c>
      <c r="O1585" s="5">
        <f>$E1585/$D1585</f>
        <v>1.04</v>
      </c>
      <c r="P1585" s="6">
        <f>ROUND(E1585/L1585,2)</f>
        <v>97.5</v>
      </c>
      <c r="Q1585" t="str">
        <f>LEFT($N1585,FIND("/",$N1585)-1)</f>
        <v>theater</v>
      </c>
      <c r="R1585" t="str">
        <f>RIGHT($N1585,LEN($N1585)-FIND("/",$N1585))</f>
        <v>plays</v>
      </c>
      <c r="S1585" s="10">
        <f>((($I1585/60)/60)/24)+DATE(1970,1,1)</f>
        <v>41806.712893518517</v>
      </c>
      <c r="T1585" s="10">
        <f>((($J1585/60)/60)/24)+DATE(1970,1,1)</f>
        <v>41780.712893518517</v>
      </c>
    </row>
    <row r="1586" spans="1:20" ht="48" x14ac:dyDescent="0.2">
      <c r="A1586">
        <v>3476</v>
      </c>
      <c r="B1586" s="3" t="s">
        <v>3475</v>
      </c>
      <c r="C1586" s="3" t="s">
        <v>7586</v>
      </c>
      <c r="D1586" s="6">
        <v>300</v>
      </c>
      <c r="E1586" s="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8270</v>
      </c>
      <c r="O1586" s="5">
        <f>$E1586/$D1586</f>
        <v>1.04</v>
      </c>
      <c r="P1586" s="6">
        <f>ROUND(E1586/L1586,2)</f>
        <v>52</v>
      </c>
      <c r="Q1586" t="str">
        <f>LEFT($N1586,FIND("/",$N1586)-1)</f>
        <v>theater</v>
      </c>
      <c r="R1586" t="str">
        <f>RIGHT($N1586,LEN($N1586)-FIND("/",$N1586))</f>
        <v>plays</v>
      </c>
      <c r="S1586" s="10">
        <f>((($I1586/60)/60)/24)+DATE(1970,1,1)</f>
        <v>41939.125</v>
      </c>
      <c r="T1586" s="10">
        <f>((($J1586/60)/60)/24)+DATE(1970,1,1)</f>
        <v>41921.279976851853</v>
      </c>
    </row>
    <row r="1587" spans="1:20" ht="48" x14ac:dyDescent="0.2">
      <c r="A1587">
        <v>1001</v>
      </c>
      <c r="B1587" s="3" t="s">
        <v>1002</v>
      </c>
      <c r="C1587" s="3" t="s">
        <v>5111</v>
      </c>
      <c r="D1587" s="6">
        <v>5000</v>
      </c>
      <c r="E1587" s="6">
        <v>5200</v>
      </c>
      <c r="F1587" t="s">
        <v>8220</v>
      </c>
      <c r="G1587" t="s">
        <v>8225</v>
      </c>
      <c r="H1587" t="s">
        <v>8247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8272</v>
      </c>
      <c r="O1587" s="5">
        <f>$E1587/$D1587</f>
        <v>1.04</v>
      </c>
      <c r="P1587" s="6">
        <f>ROUND(E1587/L1587,2)</f>
        <v>1300</v>
      </c>
      <c r="Q1587" t="str">
        <f>LEFT($N1587,FIND("/",$N1587)-1)</f>
        <v>technology</v>
      </c>
      <c r="R1587" t="str">
        <f>RIGHT($N1587,LEN($N1587)-FIND("/",$N1587))</f>
        <v>wearables</v>
      </c>
      <c r="S1587" s="10">
        <f>((($I1587/60)/60)/24)+DATE(1970,1,1)</f>
        <v>42765.720057870371</v>
      </c>
      <c r="T1587" s="10">
        <f>((($J1587/60)/60)/24)+DATE(1970,1,1)</f>
        <v>42720.720057870371</v>
      </c>
    </row>
    <row r="1588" spans="1:20" ht="48" x14ac:dyDescent="0.2">
      <c r="A1588">
        <v>3365</v>
      </c>
      <c r="B1588" s="3" t="s">
        <v>3364</v>
      </c>
      <c r="C1588" s="3" t="s">
        <v>7475</v>
      </c>
      <c r="D1588" s="6">
        <v>2500</v>
      </c>
      <c r="E1588" s="6">
        <v>2600</v>
      </c>
      <c r="F1588" t="s">
        <v>8219</v>
      </c>
      <c r="G1588" t="s">
        <v>8224</v>
      </c>
      <c r="H1588" t="s">
        <v>8246</v>
      </c>
      <c r="I1588">
        <v>1449973592</v>
      </c>
      <c r="J1588">
        <v>1447381592</v>
      </c>
      <c r="K1588" t="b">
        <v>0</v>
      </c>
      <c r="L1588">
        <v>3</v>
      </c>
      <c r="M1588" t="b">
        <v>1</v>
      </c>
      <c r="N1588" t="s">
        <v>8270</v>
      </c>
      <c r="O1588" s="5">
        <f>$E1588/$D1588</f>
        <v>1.04</v>
      </c>
      <c r="P1588" s="6">
        <f>ROUND(E1588/L1588,2)</f>
        <v>866.67</v>
      </c>
      <c r="Q1588" t="str">
        <f>LEFT($N1588,FIND("/",$N1588)-1)</f>
        <v>theater</v>
      </c>
      <c r="R1588" t="str">
        <f>RIGHT($N1588,LEN($N1588)-FIND("/",$N1588))</f>
        <v>plays</v>
      </c>
      <c r="S1588" s="10">
        <f>((($I1588/60)/60)/24)+DATE(1970,1,1)</f>
        <v>42351.101759259262</v>
      </c>
      <c r="T1588" s="10">
        <f>((($J1588/60)/60)/24)+DATE(1970,1,1)</f>
        <v>42321.101759259262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 s="6">
        <v>15000</v>
      </c>
      <c r="E1589" s="6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8304</v>
      </c>
      <c r="O1589" s="5">
        <f>$E1589/$D1589</f>
        <v>1.0398000000000001</v>
      </c>
      <c r="P1589" s="6">
        <f>ROUND(E1589/L1589,2)</f>
        <v>135.63</v>
      </c>
      <c r="Q1589" t="str">
        <f>LEFT($N1589,FIND("/",$N1589)-1)</f>
        <v>theater</v>
      </c>
      <c r="R1589" t="str">
        <f>RIGHT($N1589,LEN($N1589)-FIND("/",$N1589))</f>
        <v>musical</v>
      </c>
      <c r="S1589" s="10">
        <f>((($I1589/60)/60)/24)+DATE(1970,1,1)</f>
        <v>42455.693750000006</v>
      </c>
      <c r="T1589" s="10">
        <f>((($J1589/60)/60)/24)+DATE(1970,1,1)</f>
        <v>42425.735416666663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 s="6">
        <v>15000</v>
      </c>
      <c r="E1590" s="6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5">
        <f>$E1590/$D1590</f>
        <v>1.0397333333333334</v>
      </c>
      <c r="P1590" s="6">
        <f>ROUND(E1590/L1590,2)</f>
        <v>239.94</v>
      </c>
      <c r="Q1590" t="str">
        <f>LEFT($N1590,FIND("/",$N1590)-1)</f>
        <v>film &amp; video</v>
      </c>
      <c r="R1590" t="str">
        <f>RIGHT($N1590,LEN($N1590)-FIND("/",$N1590))</f>
        <v>documentary</v>
      </c>
      <c r="S1590" s="10">
        <f>((($I1590/60)/60)/24)+DATE(1970,1,1)</f>
        <v>41698.606469907405</v>
      </c>
      <c r="T1590" s="10">
        <f>((($J1590/60)/60)/24)+DATE(1970,1,1)</f>
        <v>41668.606469907405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 s="6">
        <v>21000</v>
      </c>
      <c r="E1591" s="6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8284</v>
      </c>
      <c r="O1591" s="5">
        <f>$E1591/$D1591</f>
        <v>1.0395714285714286</v>
      </c>
      <c r="P1591" s="6">
        <f>ROUND(E1591/L1591,2)</f>
        <v>79.97</v>
      </c>
      <c r="Q1591" t="str">
        <f>LEFT($N1591,FIND("/",$N1591)-1)</f>
        <v>photography</v>
      </c>
      <c r="R1591" t="str">
        <f>RIGHT($N1591,LEN($N1591)-FIND("/",$N1591))</f>
        <v>photobooks</v>
      </c>
      <c r="S1591" s="10">
        <f>((($I1591/60)/60)/24)+DATE(1970,1,1)</f>
        <v>42469.734409722223</v>
      </c>
      <c r="T1591" s="10">
        <f>((($J1591/60)/60)/24)+DATE(1970,1,1)</f>
        <v>42409.776076388895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 s="6">
        <v>3500</v>
      </c>
      <c r="E1592" s="6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8268</v>
      </c>
      <c r="O1592" s="5">
        <f>$E1592/$D1592</f>
        <v>1.0394285714285714</v>
      </c>
      <c r="P1592" s="6">
        <f>ROUND(E1592/L1592,2)</f>
        <v>125.45</v>
      </c>
      <c r="Q1592" t="str">
        <f>LEFT($N1592,FIND("/",$N1592)-1)</f>
        <v>film &amp; video</v>
      </c>
      <c r="R1592" t="str">
        <f>RIGHT($N1592,LEN($N1592)-FIND("/",$N1592))</f>
        <v>documentary</v>
      </c>
      <c r="S1592" s="10">
        <f>((($I1592/60)/60)/24)+DATE(1970,1,1)</f>
        <v>42468.786122685182</v>
      </c>
      <c r="T1592" s="10">
        <f>((($J1592/60)/60)/24)+DATE(1970,1,1)</f>
        <v>42438.827789351853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 s="6">
        <v>12444</v>
      </c>
      <c r="E1593" s="6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8268</v>
      </c>
      <c r="O1593" s="5">
        <f>$E1593/$D1593</f>
        <v>1.0390027322404372</v>
      </c>
      <c r="P1593" s="6">
        <f>ROUND(E1593/L1593,2)</f>
        <v>56.46</v>
      </c>
      <c r="Q1593" t="str">
        <f>LEFT($N1593,FIND("/",$N1593)-1)</f>
        <v>film &amp; video</v>
      </c>
      <c r="R1593" t="str">
        <f>RIGHT($N1593,LEN($N1593)-FIND("/",$N1593))</f>
        <v>documentary</v>
      </c>
      <c r="S1593" s="10">
        <f>((($I1593/60)/60)/24)+DATE(1970,1,1)</f>
        <v>40422.155555555553</v>
      </c>
      <c r="T1593" s="10">
        <f>((($J1593/60)/60)/24)+DATE(1970,1,1)</f>
        <v>40379.776435185187</v>
      </c>
    </row>
    <row r="1594" spans="1:20" ht="32" x14ac:dyDescent="0.2">
      <c r="A1594">
        <v>3</v>
      </c>
      <c r="B1594" s="3" t="s">
        <v>5</v>
      </c>
      <c r="C1594" s="3" t="s">
        <v>4114</v>
      </c>
      <c r="D1594" s="6">
        <v>10000</v>
      </c>
      <c r="E1594" s="6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8264</v>
      </c>
      <c r="O1594" s="5">
        <f>$E1594/$D1594</f>
        <v>1.0389999999999999</v>
      </c>
      <c r="P1594" s="6">
        <f>ROUND(E1594/L1594,2)</f>
        <v>69.27</v>
      </c>
      <c r="Q1594" t="str">
        <f>LEFT($N1594,FIND("/",$N1594)-1)</f>
        <v>film &amp; video</v>
      </c>
      <c r="R1594" t="str">
        <f>RIGHT($N1594,LEN($N1594)-FIND("/",$N1594))</f>
        <v>television</v>
      </c>
      <c r="S1594" s="10">
        <f>((($I1594/60)/60)/24)+DATE(1970,1,1)</f>
        <v>41858.515127314815</v>
      </c>
      <c r="T1594" s="10">
        <f>((($J1594/60)/60)/24)+DATE(1970,1,1)</f>
        <v>41828.515127314815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 s="6">
        <v>5000</v>
      </c>
      <c r="E1595" s="6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5">
        <f>$E1595/$D1595</f>
        <v>1.0389999999999999</v>
      </c>
      <c r="P1595" s="6">
        <f>ROUND(E1595/L1595,2)</f>
        <v>96.2</v>
      </c>
      <c r="Q1595" t="str">
        <f>LEFT($N1595,FIND("/",$N1595)-1)</f>
        <v>theater</v>
      </c>
      <c r="R1595" t="str">
        <f>RIGHT($N1595,LEN($N1595)-FIND("/",$N1595))</f>
        <v>plays</v>
      </c>
      <c r="S1595" s="10">
        <f>((($I1595/60)/60)/24)+DATE(1970,1,1)</f>
        <v>42750.041435185187</v>
      </c>
      <c r="T1595" s="10">
        <f>((($J1595/60)/60)/24)+DATE(1970,1,1)</f>
        <v>42690.041435185187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 s="6">
        <v>7500</v>
      </c>
      <c r="E1596" s="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8275</v>
      </c>
      <c r="O1596" s="5">
        <f>$E1596/$D1596</f>
        <v>1.0386666666666666</v>
      </c>
      <c r="P1596" s="6">
        <f>ROUND(E1596/L1596,2)</f>
        <v>60.86</v>
      </c>
      <c r="Q1596" t="str">
        <f>LEFT($N1596,FIND("/",$N1596)-1)</f>
        <v>music</v>
      </c>
      <c r="R1596" t="str">
        <f>RIGHT($N1596,LEN($N1596)-FIND("/",$N1596))</f>
        <v>rock</v>
      </c>
      <c r="S1596" s="10">
        <f>((($I1596/60)/60)/24)+DATE(1970,1,1)</f>
        <v>41591.249305555553</v>
      </c>
      <c r="T1596" s="10">
        <f>((($J1596/60)/60)/24)+DATE(1970,1,1)</f>
        <v>41557.780624999999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 s="6">
        <v>32000</v>
      </c>
      <c r="E1597" s="6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8287</v>
      </c>
      <c r="O1597" s="5">
        <f>$E1597/$D1597</f>
        <v>1.03840625</v>
      </c>
      <c r="P1597" s="6">
        <f>ROUND(E1597/L1597,2)</f>
        <v>96.88</v>
      </c>
      <c r="Q1597" t="str">
        <f>LEFT($N1597,FIND("/",$N1597)-1)</f>
        <v>publishing</v>
      </c>
      <c r="R1597" t="str">
        <f>RIGHT($N1597,LEN($N1597)-FIND("/",$N1597))</f>
        <v>radio &amp; podcasts</v>
      </c>
      <c r="S1597" s="10">
        <f>((($I1597/60)/60)/24)+DATE(1970,1,1)</f>
        <v>42103.957569444443</v>
      </c>
      <c r="T1597" s="10">
        <f>((($J1597/60)/60)/24)+DATE(1970,1,1)</f>
        <v>42073.957569444443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 s="6">
        <v>50000</v>
      </c>
      <c r="E1598" s="6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8268</v>
      </c>
      <c r="O1598" s="5">
        <f>$E1598/$D1598</f>
        <v>1.0381199999999999</v>
      </c>
      <c r="P1598" s="6">
        <f>ROUND(E1598/L1598,2)</f>
        <v>711.04</v>
      </c>
      <c r="Q1598" t="str">
        <f>LEFT($N1598,FIND("/",$N1598)-1)</f>
        <v>film &amp; video</v>
      </c>
      <c r="R1598" t="str">
        <f>RIGHT($N1598,LEN($N1598)-FIND("/",$N1598))</f>
        <v>documentary</v>
      </c>
      <c r="S1598" s="10">
        <f>((($I1598/60)/60)/24)+DATE(1970,1,1)</f>
        <v>40762.842245370368</v>
      </c>
      <c r="T1598" s="10">
        <f>((($J1598/60)/60)/24)+DATE(1970,1,1)</f>
        <v>40732.842245370368</v>
      </c>
    </row>
    <row r="1599" spans="1:20" ht="48" x14ac:dyDescent="0.2">
      <c r="A1599">
        <v>2461</v>
      </c>
      <c r="B1599" s="3" t="s">
        <v>2462</v>
      </c>
      <c r="C1599" s="3" t="s">
        <v>6571</v>
      </c>
      <c r="D1599" s="6">
        <v>7500</v>
      </c>
      <c r="E1599" s="6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8278</v>
      </c>
      <c r="O1599" s="5">
        <f>$E1599/$D1599</f>
        <v>1.038</v>
      </c>
      <c r="P1599" s="6">
        <f>ROUND(E1599/L1599,2)</f>
        <v>90.52</v>
      </c>
      <c r="Q1599" t="str">
        <f>LEFT($N1599,FIND("/",$N1599)-1)</f>
        <v>music</v>
      </c>
      <c r="R1599" t="str">
        <f>RIGHT($N1599,LEN($N1599)-FIND("/",$N1599))</f>
        <v>indie rock</v>
      </c>
      <c r="S1599" s="10">
        <f>((($I1599/60)/60)/24)+DATE(1970,1,1)</f>
        <v>40817.125</v>
      </c>
      <c r="T1599" s="10">
        <f>((($J1599/60)/60)/24)+DATE(1970,1,1)</f>
        <v>40784.012696759259</v>
      </c>
    </row>
    <row r="1600" spans="1:20" ht="48" x14ac:dyDescent="0.2">
      <c r="A1600">
        <v>1244</v>
      </c>
      <c r="B1600" s="3" t="s">
        <v>1245</v>
      </c>
      <c r="C1600" s="3" t="s">
        <v>5354</v>
      </c>
      <c r="D1600" s="6">
        <v>2000</v>
      </c>
      <c r="E1600" s="6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8275</v>
      </c>
      <c r="O1600" s="5">
        <f>$E1600/$D1600</f>
        <v>1.038</v>
      </c>
      <c r="P1600" s="6">
        <f>ROUND(E1600/L1600,2)</f>
        <v>46.13</v>
      </c>
      <c r="Q1600" t="str">
        <f>LEFT($N1600,FIND("/",$N1600)-1)</f>
        <v>music</v>
      </c>
      <c r="R1600" t="str">
        <f>RIGHT($N1600,LEN($N1600)-FIND("/",$N1600))</f>
        <v>rock</v>
      </c>
      <c r="S1600" s="10">
        <f>((($I1600/60)/60)/24)+DATE(1970,1,1)</f>
        <v>41386.875</v>
      </c>
      <c r="T1600" s="10">
        <f>((($J1600/60)/60)/24)+DATE(1970,1,1)</f>
        <v>41355.825497685182</v>
      </c>
    </row>
    <row r="1601" spans="1:20" ht="48" x14ac:dyDescent="0.2">
      <c r="A1601">
        <v>3388</v>
      </c>
      <c r="B1601" s="3" t="s">
        <v>3387</v>
      </c>
      <c r="C1601" s="3" t="s">
        <v>7498</v>
      </c>
      <c r="D1601" s="6">
        <v>1500</v>
      </c>
      <c r="E1601" s="6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8270</v>
      </c>
      <c r="O1601" s="5">
        <f>$E1601/$D1601</f>
        <v>1.038</v>
      </c>
      <c r="P1601" s="6">
        <f>ROUND(E1601/L1601,2)</f>
        <v>34.6</v>
      </c>
      <c r="Q1601" t="str">
        <f>LEFT($N1601,FIND("/",$N1601)-1)</f>
        <v>theater</v>
      </c>
      <c r="R1601" t="str">
        <f>RIGHT($N1601,LEN($N1601)-FIND("/",$N1601))</f>
        <v>plays</v>
      </c>
      <c r="S1601" s="10">
        <f>((($I1601/60)/60)/24)+DATE(1970,1,1)</f>
        <v>42173.461122685185</v>
      </c>
      <c r="T1601" s="10">
        <f>((($J1601/60)/60)/24)+DATE(1970,1,1)</f>
        <v>42143.461122685185</v>
      </c>
    </row>
    <row r="1602" spans="1:20" ht="48" x14ac:dyDescent="0.2">
      <c r="A1602">
        <v>1637</v>
      </c>
      <c r="B1602" s="3" t="s">
        <v>1638</v>
      </c>
      <c r="C1602" s="3" t="s">
        <v>5747</v>
      </c>
      <c r="D1602" s="6">
        <v>500</v>
      </c>
      <c r="E1602" s="6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8275</v>
      </c>
      <c r="O1602" s="5">
        <f>$E1602/$D1602</f>
        <v>1.038</v>
      </c>
      <c r="P1602" s="6">
        <f>ROUND(E1602/L1602,2)</f>
        <v>34.6</v>
      </c>
      <c r="Q1602" t="str">
        <f>LEFT($N1602,FIND("/",$N1602)-1)</f>
        <v>music</v>
      </c>
      <c r="R1602" t="str">
        <f>RIGHT($N1602,LEN($N1602)-FIND("/",$N1602))</f>
        <v>rock</v>
      </c>
      <c r="S1602" s="10">
        <f>((($I1602/60)/60)/24)+DATE(1970,1,1)</f>
        <v>40178.98541666667</v>
      </c>
      <c r="T1602" s="10">
        <f>((($J1602/60)/60)/24)+DATE(1970,1,1)</f>
        <v>40122.751620370371</v>
      </c>
    </row>
    <row r="1603" spans="1:20" ht="16" x14ac:dyDescent="0.2">
      <c r="A1603">
        <v>2535</v>
      </c>
      <c r="B1603" s="3" t="s">
        <v>2535</v>
      </c>
      <c r="C1603" s="3" t="s">
        <v>6645</v>
      </c>
      <c r="D1603" s="6">
        <v>20000</v>
      </c>
      <c r="E1603" s="6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8299</v>
      </c>
      <c r="O1603" s="5">
        <f>$E1603/$D1603</f>
        <v>1.03775</v>
      </c>
      <c r="P1603" s="6">
        <f>ROUND(E1603/L1603,2)</f>
        <v>266.08999999999997</v>
      </c>
      <c r="Q1603" t="str">
        <f>LEFT($N1603,FIND("/",$N1603)-1)</f>
        <v>music</v>
      </c>
      <c r="R1603" t="str">
        <f>RIGHT($N1603,LEN($N1603)-FIND("/",$N1603))</f>
        <v>classical music</v>
      </c>
      <c r="S1603" s="10">
        <f>((($I1603/60)/60)/24)+DATE(1970,1,1)</f>
        <v>41974.832696759258</v>
      </c>
      <c r="T1603" s="10">
        <f>((($J1603/60)/60)/24)+DATE(1970,1,1)</f>
        <v>41943.791030092594</v>
      </c>
    </row>
    <row r="1604" spans="1:20" ht="32" x14ac:dyDescent="0.2">
      <c r="A1604">
        <v>809</v>
      </c>
      <c r="B1604" s="3" t="s">
        <v>810</v>
      </c>
      <c r="C1604" s="3" t="s">
        <v>4919</v>
      </c>
      <c r="D1604" s="6">
        <v>4000</v>
      </c>
      <c r="E1604" s="6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8275</v>
      </c>
      <c r="O1604" s="5">
        <f>$E1604/$D1604</f>
        <v>1.03775</v>
      </c>
      <c r="P1604" s="6">
        <f>ROUND(E1604/L1604,2)</f>
        <v>79.83</v>
      </c>
      <c r="Q1604" t="str">
        <f>LEFT($N1604,FIND("/",$N1604)-1)</f>
        <v>music</v>
      </c>
      <c r="R1604" t="str">
        <f>RIGHT($N1604,LEN($N1604)-FIND("/",$N1604))</f>
        <v>rock</v>
      </c>
      <c r="S1604" s="10">
        <f>((($I1604/60)/60)/24)+DATE(1970,1,1)</f>
        <v>41658.833680555559</v>
      </c>
      <c r="T1604" s="10">
        <f>((($J1604/60)/60)/24)+DATE(1970,1,1)</f>
        <v>41628.833680555559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 s="6">
        <v>15000</v>
      </c>
      <c r="E1605" s="6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5">
        <f>$E1605/$D1605</f>
        <v>1.0376666666666667</v>
      </c>
      <c r="P1605" s="6">
        <f>ROUND(E1605/L1605,2)</f>
        <v>111.18</v>
      </c>
      <c r="Q1605" t="str">
        <f>LEFT($N1605,FIND("/",$N1605)-1)</f>
        <v>photography</v>
      </c>
      <c r="R1605" t="str">
        <f>RIGHT($N1605,LEN($N1605)-FIND("/",$N1605))</f>
        <v>photobooks</v>
      </c>
      <c r="S1605" s="10">
        <f>((($I1605/60)/60)/24)+DATE(1970,1,1)</f>
        <v>42241.628611111111</v>
      </c>
      <c r="T1605" s="10">
        <f>((($J1605/60)/60)/24)+DATE(1970,1,1)</f>
        <v>42211.628611111111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 s="6">
        <v>2500</v>
      </c>
      <c r="E1606" s="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8270</v>
      </c>
      <c r="O1606" s="5">
        <f>$E1606/$D1606</f>
        <v>1.0376000000000001</v>
      </c>
      <c r="P1606" s="6">
        <f>ROUND(E1606/L1606,2)</f>
        <v>66.510000000000005</v>
      </c>
      <c r="Q1606" t="str">
        <f>LEFT($N1606,FIND("/",$N1606)-1)</f>
        <v>theater</v>
      </c>
      <c r="R1606" t="str">
        <f>RIGHT($N1606,LEN($N1606)-FIND("/",$N1606))</f>
        <v>plays</v>
      </c>
      <c r="S1606" s="10">
        <f>((($I1606/60)/60)/24)+DATE(1970,1,1)</f>
        <v>41772.166666666664</v>
      </c>
      <c r="T1606" s="10">
        <f>((($J1606/60)/60)/24)+DATE(1970,1,1)</f>
        <v>41760.935706018521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 s="6">
        <v>2000</v>
      </c>
      <c r="E1607" s="6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8273</v>
      </c>
      <c r="O1607" s="5">
        <f>$E1607/$D1607</f>
        <v>1.0375000000000001</v>
      </c>
      <c r="P1607" s="6">
        <f>ROUND(E1607/L1607,2)</f>
        <v>42.35</v>
      </c>
      <c r="Q1607" t="str">
        <f>LEFT($N1607,FIND("/",$N1607)-1)</f>
        <v>publishing</v>
      </c>
      <c r="R1607" t="str">
        <f>RIGHT($N1607,LEN($N1607)-FIND("/",$N1607))</f>
        <v>nonfiction</v>
      </c>
      <c r="S1607" s="10">
        <f>((($I1607/60)/60)/24)+DATE(1970,1,1)</f>
        <v>41279.749085648145</v>
      </c>
      <c r="T1607" s="10">
        <f>((($J1607/60)/60)/24)+DATE(1970,1,1)</f>
        <v>41249.749085648145</v>
      </c>
    </row>
    <row r="1608" spans="1:20" ht="48" x14ac:dyDescent="0.2">
      <c r="A1608">
        <v>3399</v>
      </c>
      <c r="B1608" s="3" t="s">
        <v>3398</v>
      </c>
      <c r="C1608" s="3" t="s">
        <v>7509</v>
      </c>
      <c r="D1608" s="6">
        <v>1200</v>
      </c>
      <c r="E1608" s="6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8270</v>
      </c>
      <c r="O1608" s="5">
        <f>$E1608/$D1608</f>
        <v>1.0375000000000001</v>
      </c>
      <c r="P1608" s="6">
        <f>ROUND(E1608/L1608,2)</f>
        <v>27.07</v>
      </c>
      <c r="Q1608" t="str">
        <f>LEFT($N1608,FIND("/",$N1608)-1)</f>
        <v>theater</v>
      </c>
      <c r="R1608" t="str">
        <f>RIGHT($N1608,LEN($N1608)-FIND("/",$N1608))</f>
        <v>plays</v>
      </c>
      <c r="S1608" s="10">
        <f>((($I1608/60)/60)/24)+DATE(1970,1,1)</f>
        <v>42056.920428240745</v>
      </c>
      <c r="T1608" s="10">
        <f>((($J1608/60)/60)/24)+DATE(1970,1,1)</f>
        <v>42026.920428240745</v>
      </c>
    </row>
    <row r="1609" spans="1:20" ht="32" x14ac:dyDescent="0.2">
      <c r="A1609">
        <v>2703</v>
      </c>
      <c r="B1609" s="3" t="s">
        <v>2703</v>
      </c>
      <c r="C1609" s="3" t="s">
        <v>6813</v>
      </c>
      <c r="D1609" s="6">
        <v>40000</v>
      </c>
      <c r="E1609" s="6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8302</v>
      </c>
      <c r="O1609" s="5">
        <f>$E1609/$D1609</f>
        <v>1.0375000000000001</v>
      </c>
      <c r="P1609" s="6">
        <f>ROUND(E1609/L1609,2)</f>
        <v>922.22</v>
      </c>
      <c r="Q1609" t="str">
        <f>LEFT($N1609,FIND("/",$N1609)-1)</f>
        <v>theater</v>
      </c>
      <c r="R1609" t="str">
        <f>RIGHT($N1609,LEN($N1609)-FIND("/",$N1609))</f>
        <v>spaces</v>
      </c>
      <c r="S1609" s="10">
        <f>((($I1609/60)/60)/24)+DATE(1970,1,1)</f>
        <v>42816.648495370369</v>
      </c>
      <c r="T1609" s="10">
        <f>((($J1609/60)/60)/24)+DATE(1970,1,1)</f>
        <v>42756.690162037034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 s="6">
        <v>10000</v>
      </c>
      <c r="E1610" s="6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8302</v>
      </c>
      <c r="O1610" s="5">
        <f>$E1610/$D1610</f>
        <v>1.0373000000000001</v>
      </c>
      <c r="P1610" s="6">
        <f>ROUND(E1610/L1610,2)</f>
        <v>90.2</v>
      </c>
      <c r="Q1610" t="str">
        <f>LEFT($N1610,FIND("/",$N1610)-1)</f>
        <v>theater</v>
      </c>
      <c r="R1610" t="str">
        <f>RIGHT($N1610,LEN($N1610)-FIND("/",$N1610))</f>
        <v>spaces</v>
      </c>
      <c r="S1610" s="10">
        <f>((($I1610/60)/60)/24)+DATE(1970,1,1)</f>
        <v>42793.207638888889</v>
      </c>
      <c r="T1610" s="10">
        <f>((($J1610/60)/60)/24)+DATE(1970,1,1)</f>
        <v>42775.733715277776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 s="6">
        <v>5000</v>
      </c>
      <c r="E1611" s="6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8268</v>
      </c>
      <c r="O1611" s="5">
        <f>$E1611/$D1611</f>
        <v>1.0371999999999999</v>
      </c>
      <c r="P1611" s="6">
        <f>ROUND(E1611/L1611,2)</f>
        <v>54.02</v>
      </c>
      <c r="Q1611" t="str">
        <f>LEFT($N1611,FIND("/",$N1611)-1)</f>
        <v>film &amp; video</v>
      </c>
      <c r="R1611" t="str">
        <f>RIGHT($N1611,LEN($N1611)-FIND("/",$N1611))</f>
        <v>documentary</v>
      </c>
      <c r="S1611" s="10">
        <f>((($I1611/60)/60)/24)+DATE(1970,1,1)</f>
        <v>41137.053067129629</v>
      </c>
      <c r="T1611" s="10">
        <f>((($J1611/60)/60)/24)+DATE(1970,1,1)</f>
        <v>41107.053067129629</v>
      </c>
    </row>
    <row r="1612" spans="1:20" ht="32" x14ac:dyDescent="0.2">
      <c r="A1612">
        <v>1629</v>
      </c>
      <c r="B1612" s="3" t="s">
        <v>1630</v>
      </c>
      <c r="C1612" s="3" t="s">
        <v>5739</v>
      </c>
      <c r="D1612" s="6">
        <v>6000</v>
      </c>
      <c r="E1612" s="6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8275</v>
      </c>
      <c r="O1612" s="5">
        <f>$E1612/$D1612</f>
        <v>1.0366666666666666</v>
      </c>
      <c r="P1612" s="6">
        <f>ROUND(E1612/L1612,2)</f>
        <v>75.849999999999994</v>
      </c>
      <c r="Q1612" t="str">
        <f>LEFT($N1612,FIND("/",$N1612)-1)</f>
        <v>music</v>
      </c>
      <c r="R1612" t="str">
        <f>RIGHT($N1612,LEN($N1612)-FIND("/",$N1612))</f>
        <v>rock</v>
      </c>
      <c r="S1612" s="10">
        <f>((($I1612/60)/60)/24)+DATE(1970,1,1)</f>
        <v>41690.867280092592</v>
      </c>
      <c r="T1612" s="10">
        <f>((($J1612/60)/60)/24)+DATE(1970,1,1)</f>
        <v>41645.867280092592</v>
      </c>
    </row>
    <row r="1613" spans="1:20" ht="32" x14ac:dyDescent="0.2">
      <c r="A1613">
        <v>1370</v>
      </c>
      <c r="B1613" s="3" t="s">
        <v>1371</v>
      </c>
      <c r="C1613" s="3" t="s">
        <v>5480</v>
      </c>
      <c r="D1613" s="6">
        <v>1500</v>
      </c>
      <c r="E1613" s="6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8275</v>
      </c>
      <c r="O1613" s="5">
        <f>$E1613/$D1613</f>
        <v>1.0366666666666666</v>
      </c>
      <c r="P1613" s="6">
        <f>ROUND(E1613/L1613,2)</f>
        <v>77.75</v>
      </c>
      <c r="Q1613" t="str">
        <f>LEFT($N1613,FIND("/",$N1613)-1)</f>
        <v>music</v>
      </c>
      <c r="R1613" t="str">
        <f>RIGHT($N1613,LEN($N1613)-FIND("/",$N1613))</f>
        <v>rock</v>
      </c>
      <c r="S1613" s="10">
        <f>((($I1613/60)/60)/24)+DATE(1970,1,1)</f>
        <v>41563.00335648148</v>
      </c>
      <c r="T1613" s="10">
        <f>((($J1613/60)/60)/24)+DATE(1970,1,1)</f>
        <v>41548.00335648148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 s="6">
        <v>2000</v>
      </c>
      <c r="E1614" s="6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5">
        <f>$E1614/$D1614</f>
        <v>1.0365</v>
      </c>
      <c r="P1614" s="6">
        <f>ROUND(E1614/L1614,2)</f>
        <v>54.55</v>
      </c>
      <c r="Q1614" t="str">
        <f>LEFT($N1614,FIND("/",$N1614)-1)</f>
        <v>theater</v>
      </c>
      <c r="R1614" t="str">
        <f>RIGHT($N1614,LEN($N1614)-FIND("/",$N1614))</f>
        <v>plays</v>
      </c>
      <c r="S1614" s="10">
        <f>((($I1614/60)/60)/24)+DATE(1970,1,1)</f>
        <v>42242.958333333328</v>
      </c>
      <c r="T1614" s="10">
        <f>((($J1614/60)/60)/24)+DATE(1970,1,1)</f>
        <v>42225.513888888891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 s="6">
        <v>75000</v>
      </c>
      <c r="E1615" s="6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8268</v>
      </c>
      <c r="O1615" s="5">
        <f>$E1615/$D1615</f>
        <v>1.036144</v>
      </c>
      <c r="P1615" s="6">
        <f>ROUND(E1615/L1615,2)</f>
        <v>156.05000000000001</v>
      </c>
      <c r="Q1615" t="str">
        <f>LEFT($N1615,FIND("/",$N1615)-1)</f>
        <v>film &amp; video</v>
      </c>
      <c r="R1615" t="str">
        <f>RIGHT($N1615,LEN($N1615)-FIND("/",$N1615))</f>
        <v>documentary</v>
      </c>
      <c r="S1615" s="10">
        <f>((($I1615/60)/60)/24)+DATE(1970,1,1)</f>
        <v>42309.166666666672</v>
      </c>
      <c r="T1615" s="10">
        <f>((($J1615/60)/60)/24)+DATE(1970,1,1)</f>
        <v>42278.946620370371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 s="6">
        <v>18000</v>
      </c>
      <c r="E1616" s="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8302</v>
      </c>
      <c r="O1616" s="5">
        <f>$E1616/$D1616</f>
        <v>1.0358333333333334</v>
      </c>
      <c r="P1616" s="6">
        <f>ROUND(E1616/L1616,2)</f>
        <v>125.98</v>
      </c>
      <c r="Q1616" t="str">
        <f>LEFT($N1616,FIND("/",$N1616)-1)</f>
        <v>theater</v>
      </c>
      <c r="R1616" t="str">
        <f>RIGHT($N1616,LEN($N1616)-FIND("/",$N1616))</f>
        <v>spaces</v>
      </c>
      <c r="S1616" s="10">
        <f>((($I1616/60)/60)/24)+DATE(1970,1,1)</f>
        <v>42493.958333333328</v>
      </c>
      <c r="T1616" s="10">
        <f>((($J1616/60)/60)/24)+DATE(1970,1,1)</f>
        <v>42465.596585648149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6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8270</v>
      </c>
      <c r="O1617" s="5">
        <f>$E1617/$D1617</f>
        <v>1.0358333333333334</v>
      </c>
      <c r="P1617" s="6">
        <f>ROUND(E1617/L1617,2)</f>
        <v>81.78</v>
      </c>
      <c r="Q1617" t="str">
        <f>LEFT($N1617,FIND("/",$N1617)-1)</f>
        <v>theater</v>
      </c>
      <c r="R1617" t="str">
        <f>RIGHT($N1617,LEN($N1617)-FIND("/",$N1617))</f>
        <v>plays</v>
      </c>
      <c r="S1617" s="10">
        <f>((($I1617/60)/60)/24)+DATE(1970,1,1)</f>
        <v>42040.290972222225</v>
      </c>
      <c r="T1617" s="10">
        <f>((($J1617/60)/60)/24)+DATE(1970,1,1)</f>
        <v>42018.676898148144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 s="6">
        <v>16000</v>
      </c>
      <c r="E1618" s="6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5">
        <f>$E1618/$D1618</f>
        <v>1.0358125</v>
      </c>
      <c r="P1618" s="6">
        <f>ROUND(E1618/L1618,2)</f>
        <v>48.04</v>
      </c>
      <c r="Q1618" t="str">
        <f>LEFT($N1618,FIND("/",$N1618)-1)</f>
        <v>photography</v>
      </c>
      <c r="R1618" t="str">
        <f>RIGHT($N1618,LEN($N1618)-FIND("/",$N1618))</f>
        <v>photobooks</v>
      </c>
      <c r="S1618" s="10">
        <f>((($I1618/60)/60)/24)+DATE(1970,1,1)</f>
        <v>42451.834027777775</v>
      </c>
      <c r="T1618" s="10">
        <f>((($J1618/60)/60)/24)+DATE(1970,1,1)</f>
        <v>42414.44332175926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 s="6">
        <v>700</v>
      </c>
      <c r="E1619" s="6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8299</v>
      </c>
      <c r="O1619" s="5">
        <f>$E1619/$D1619</f>
        <v>1.0357142857142858</v>
      </c>
      <c r="P1619" s="6">
        <f>ROUND(E1619/L1619,2)</f>
        <v>55.77</v>
      </c>
      <c r="Q1619" t="str">
        <f>LEFT($N1619,FIND("/",$N1619)-1)</f>
        <v>music</v>
      </c>
      <c r="R1619" t="str">
        <f>RIGHT($N1619,LEN($N1619)-FIND("/",$N1619))</f>
        <v>classical music</v>
      </c>
      <c r="S1619" s="10">
        <f>((($I1619/60)/60)/24)+DATE(1970,1,1)</f>
        <v>41548.165972222225</v>
      </c>
      <c r="T1619" s="10">
        <f>((($J1619/60)/60)/24)+DATE(1970,1,1)</f>
        <v>41509.426585648151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 s="6">
        <v>15000</v>
      </c>
      <c r="E1620" s="6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8270</v>
      </c>
      <c r="O1620" s="5">
        <f>$E1620/$D1620</f>
        <v>1.0356666666666667</v>
      </c>
      <c r="P1620" s="6">
        <f>ROUND(E1620/L1620,2)</f>
        <v>199.17</v>
      </c>
      <c r="Q1620" t="str">
        <f>LEFT($N1620,FIND("/",$N1620)-1)</f>
        <v>theater</v>
      </c>
      <c r="R1620" t="str">
        <f>RIGHT($N1620,LEN($N1620)-FIND("/",$N1620))</f>
        <v>plays</v>
      </c>
      <c r="S1620" s="10">
        <f>((($I1620/60)/60)/24)+DATE(1970,1,1)</f>
        <v>42285.022824074069</v>
      </c>
      <c r="T1620" s="10">
        <f>((($J1620/60)/60)/24)+DATE(1970,1,1)</f>
        <v>42265.022824074069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 s="6">
        <v>4500</v>
      </c>
      <c r="E1621" s="6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8275</v>
      </c>
      <c r="O1621" s="5">
        <f>$E1621/$D1621</f>
        <v>1.0355555555555556</v>
      </c>
      <c r="P1621" s="6">
        <f>ROUND(E1621/L1621,2)</f>
        <v>53.56</v>
      </c>
      <c r="Q1621" t="str">
        <f>LEFT($N1621,FIND("/",$N1621)-1)</f>
        <v>music</v>
      </c>
      <c r="R1621" t="str">
        <f>RIGHT($N1621,LEN($N1621)-FIND("/",$N1621))</f>
        <v>rock</v>
      </c>
      <c r="S1621" s="10">
        <f>((($I1621/60)/60)/24)+DATE(1970,1,1)</f>
        <v>40706.166666666664</v>
      </c>
      <c r="T1621" s="10">
        <f>((($J1621/60)/60)/24)+DATE(1970,1,1)</f>
        <v>40663.08666666667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 s="6">
        <v>1500</v>
      </c>
      <c r="E1622" s="6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8278</v>
      </c>
      <c r="O1622" s="5">
        <f>$E1622/$D1622</f>
        <v>1.0353333333333334</v>
      </c>
      <c r="P1622" s="6">
        <f>ROUND(E1622/L1622,2)</f>
        <v>62.12</v>
      </c>
      <c r="Q1622" t="str">
        <f>LEFT($N1622,FIND("/",$N1622)-1)</f>
        <v>music</v>
      </c>
      <c r="R1622" t="str">
        <f>RIGHT($N1622,LEN($N1622)-FIND("/",$N1622))</f>
        <v>indie rock</v>
      </c>
      <c r="S1622" s="10">
        <f>((($I1622/60)/60)/24)+DATE(1970,1,1)</f>
        <v>40794.204375000001</v>
      </c>
      <c r="T1622" s="10">
        <f>((($J1622/60)/60)/24)+DATE(1970,1,1)</f>
        <v>40764.204375000001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 s="6">
        <v>5000</v>
      </c>
      <c r="E1623" s="6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8304</v>
      </c>
      <c r="O1623" s="5">
        <f>$E1623/$D1623</f>
        <v>1.0351999999999999</v>
      </c>
      <c r="P1623" s="6">
        <f>ROUND(E1623/L1623,2)</f>
        <v>99.54</v>
      </c>
      <c r="Q1623" t="str">
        <f>LEFT($N1623,FIND("/",$N1623)-1)</f>
        <v>theater</v>
      </c>
      <c r="R1623" t="str">
        <f>RIGHT($N1623,LEN($N1623)-FIND("/",$N1623))</f>
        <v>musical</v>
      </c>
      <c r="S1623" s="10">
        <f>((($I1623/60)/60)/24)+DATE(1970,1,1)</f>
        <v>42416.249305555553</v>
      </c>
      <c r="T1623" s="10">
        <f>((($J1623/60)/60)/24)+DATE(1970,1,1)</f>
        <v>42395.706435185188</v>
      </c>
    </row>
    <row r="1624" spans="1:20" ht="48" x14ac:dyDescent="0.2">
      <c r="A1624">
        <v>3208</v>
      </c>
      <c r="B1624" s="3" t="s">
        <v>3208</v>
      </c>
      <c r="C1624" s="3" t="s">
        <v>7318</v>
      </c>
      <c r="D1624" s="6">
        <v>5000</v>
      </c>
      <c r="E1624" s="6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8270</v>
      </c>
      <c r="O1624" s="5">
        <f>$E1624/$D1624</f>
        <v>1.0349999999999999</v>
      </c>
      <c r="P1624" s="6">
        <f>ROUND(E1624/L1624,2)</f>
        <v>63.11</v>
      </c>
      <c r="Q1624" t="str">
        <f>LEFT($N1624,FIND("/",$N1624)-1)</f>
        <v>theater</v>
      </c>
      <c r="R1624" t="str">
        <f>RIGHT($N1624,LEN($N1624)-FIND("/",$N1624))</f>
        <v>plays</v>
      </c>
      <c r="S1624" s="10">
        <f>((($I1624/60)/60)/24)+DATE(1970,1,1)</f>
        <v>41848.605057870373</v>
      </c>
      <c r="T1624" s="10">
        <f>((($J1624/60)/60)/24)+DATE(1970,1,1)</f>
        <v>41827.605057870373</v>
      </c>
    </row>
    <row r="1625" spans="1:20" ht="32" x14ac:dyDescent="0.2">
      <c r="A1625">
        <v>1273</v>
      </c>
      <c r="B1625" s="3" t="s">
        <v>1274</v>
      </c>
      <c r="C1625" s="3" t="s">
        <v>5383</v>
      </c>
      <c r="D1625" s="6">
        <v>4000</v>
      </c>
      <c r="E1625" s="6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8275</v>
      </c>
      <c r="O1625" s="5">
        <f>$E1625/$D1625</f>
        <v>1.0349999999999999</v>
      </c>
      <c r="P1625" s="6">
        <f>ROUND(E1625/L1625,2)</f>
        <v>76.67</v>
      </c>
      <c r="Q1625" t="str">
        <f>LEFT($N1625,FIND("/",$N1625)-1)</f>
        <v>music</v>
      </c>
      <c r="R1625" t="str">
        <f>RIGHT($N1625,LEN($N1625)-FIND("/",$N1625))</f>
        <v>rock</v>
      </c>
      <c r="S1625" s="10">
        <f>((($I1625/60)/60)/24)+DATE(1970,1,1)</f>
        <v>41882.730219907404</v>
      </c>
      <c r="T1625" s="10">
        <f>((($J1625/60)/60)/24)+DATE(1970,1,1)</f>
        <v>41852.730219907404</v>
      </c>
    </row>
    <row r="1626" spans="1:20" ht="48" x14ac:dyDescent="0.2">
      <c r="A1626">
        <v>3414</v>
      </c>
      <c r="B1626" s="3" t="s">
        <v>3413</v>
      </c>
      <c r="C1626" s="3" t="s">
        <v>7524</v>
      </c>
      <c r="D1626" s="6">
        <v>3000</v>
      </c>
      <c r="E1626" s="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8270</v>
      </c>
      <c r="O1626" s="5">
        <f>$E1626/$D1626</f>
        <v>1.0349999999999999</v>
      </c>
      <c r="P1626" s="6">
        <f>ROUND(E1626/L1626,2)</f>
        <v>70.569999999999993</v>
      </c>
      <c r="Q1626" t="str">
        <f>LEFT($N1626,FIND("/",$N1626)-1)</f>
        <v>theater</v>
      </c>
      <c r="R1626" t="str">
        <f>RIGHT($N1626,LEN($N1626)-FIND("/",$N1626))</f>
        <v>plays</v>
      </c>
      <c r="S1626" s="10">
        <f>((($I1626/60)/60)/24)+DATE(1970,1,1)</f>
        <v>42705.332638888889</v>
      </c>
      <c r="T1626" s="10">
        <f>((($J1626/60)/60)/24)+DATE(1970,1,1)</f>
        <v>42675.832465277781</v>
      </c>
    </row>
    <row r="1627" spans="1:20" ht="48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6">
        <v>1035</v>
      </c>
      <c r="F1627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8270</v>
      </c>
      <c r="O1627" s="5">
        <f>$E1627/$D1627</f>
        <v>1.0349999999999999</v>
      </c>
      <c r="P1627" s="6">
        <f>ROUND(E1627/L1627,2)</f>
        <v>36.96</v>
      </c>
      <c r="Q1627" t="str">
        <f>LEFT($N1627,FIND("/",$N1627)-1)</f>
        <v>theater</v>
      </c>
      <c r="R1627" t="str">
        <f>RIGHT($N1627,LEN($N1627)-FIND("/",$N1627))</f>
        <v>plays</v>
      </c>
      <c r="S1627" s="10">
        <f>((($I1627/60)/60)/24)+DATE(1970,1,1)</f>
        <v>42208.772916666669</v>
      </c>
      <c r="T1627" s="10">
        <f>((($J1627/60)/60)/24)+DATE(1970,1,1)</f>
        <v>42185.556157407409</v>
      </c>
    </row>
    <row r="1628" spans="1:20" ht="48" x14ac:dyDescent="0.2">
      <c r="A1628">
        <v>3372</v>
      </c>
      <c r="B1628" s="3" t="s">
        <v>3371</v>
      </c>
      <c r="C1628" s="3" t="s">
        <v>7482</v>
      </c>
      <c r="D1628" s="6">
        <v>1000</v>
      </c>
      <c r="E1628" s="6">
        <v>1035</v>
      </c>
      <c r="F1628" t="s">
        <v>8219</v>
      </c>
      <c r="G1628" t="s">
        <v>8224</v>
      </c>
      <c r="H1628" t="s">
        <v>8246</v>
      </c>
      <c r="I1628">
        <v>1408942740</v>
      </c>
      <c r="J1628">
        <v>1407157756</v>
      </c>
      <c r="K1628" t="b">
        <v>0</v>
      </c>
      <c r="L1628">
        <v>27</v>
      </c>
      <c r="M1628" t="b">
        <v>1</v>
      </c>
      <c r="N1628" t="s">
        <v>8270</v>
      </c>
      <c r="O1628" s="5">
        <f>$E1628/$D1628</f>
        <v>1.0349999999999999</v>
      </c>
      <c r="P1628" s="6">
        <f>ROUND(E1628/L1628,2)</f>
        <v>38.33</v>
      </c>
      <c r="Q1628" t="str">
        <f>LEFT($N1628,FIND("/",$N1628)-1)</f>
        <v>theater</v>
      </c>
      <c r="R1628" t="str">
        <f>RIGHT($N1628,LEN($N1628)-FIND("/",$N1628))</f>
        <v>plays</v>
      </c>
      <c r="S1628" s="10">
        <f>((($I1628/60)/60)/24)+DATE(1970,1,1)</f>
        <v>41876.207638888889</v>
      </c>
      <c r="T1628" s="10">
        <f>((($J1628/60)/60)/24)+DATE(1970,1,1)</f>
        <v>41855.548101851848</v>
      </c>
    </row>
    <row r="1629" spans="1:20" ht="48" x14ac:dyDescent="0.2">
      <c r="A1629">
        <v>3559</v>
      </c>
      <c r="B1629" s="3" t="s">
        <v>3558</v>
      </c>
      <c r="C1629" s="3" t="s">
        <v>7669</v>
      </c>
      <c r="D1629" s="6">
        <v>1000</v>
      </c>
      <c r="E1629" s="6">
        <v>1035</v>
      </c>
      <c r="F1629" t="s">
        <v>8219</v>
      </c>
      <c r="G1629" t="s">
        <v>8226</v>
      </c>
      <c r="H1629" t="s">
        <v>8248</v>
      </c>
      <c r="I1629">
        <v>1438333080</v>
      </c>
      <c r="J1629">
        <v>1436408308</v>
      </c>
      <c r="K1629" t="b">
        <v>0</v>
      </c>
      <c r="L1629">
        <v>24</v>
      </c>
      <c r="M1629" t="b">
        <v>1</v>
      </c>
      <c r="N1629" t="s">
        <v>8270</v>
      </c>
      <c r="O1629" s="5">
        <f>$E1629/$D1629</f>
        <v>1.0349999999999999</v>
      </c>
      <c r="P1629" s="6">
        <f>ROUND(E1629/L1629,2)</f>
        <v>43.13</v>
      </c>
      <c r="Q1629" t="str">
        <f>LEFT($N1629,FIND("/",$N1629)-1)</f>
        <v>theater</v>
      </c>
      <c r="R1629" t="str">
        <f>RIGHT($N1629,LEN($N1629)-FIND("/",$N1629))</f>
        <v>plays</v>
      </c>
      <c r="S1629" s="10">
        <f>((($I1629/60)/60)/24)+DATE(1970,1,1)</f>
        <v>42216.373611111107</v>
      </c>
      <c r="T1629" s="10">
        <f>((($J1629/60)/60)/24)+DATE(1970,1,1)</f>
        <v>42194.096157407403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 s="6">
        <v>18000</v>
      </c>
      <c r="E1630" s="6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8284</v>
      </c>
      <c r="O1630" s="5">
        <f>$E1630/$D1630</f>
        <v>1.0347222222222223</v>
      </c>
      <c r="P1630" s="6">
        <f>ROUND(E1630/L1630,2)</f>
        <v>111.53</v>
      </c>
      <c r="Q1630" t="str">
        <f>LEFT($N1630,FIND("/",$N1630)-1)</f>
        <v>photography</v>
      </c>
      <c r="R1630" t="str">
        <f>RIGHT($N1630,LEN($N1630)-FIND("/",$N1630))</f>
        <v>photobooks</v>
      </c>
      <c r="S1630" s="10">
        <f>((($I1630/60)/60)/24)+DATE(1970,1,1)</f>
        <v>41992.166666666672</v>
      </c>
      <c r="T1630" s="10">
        <f>((($J1630/60)/60)/24)+DATE(1970,1,1)</f>
        <v>41955.857789351852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 s="6">
        <v>2827</v>
      </c>
      <c r="E1631" s="6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8270</v>
      </c>
      <c r="O1631" s="5">
        <f>$E1631/$D1631</f>
        <v>1.0346657233816767</v>
      </c>
      <c r="P1631" s="6">
        <f>ROUND(E1631/L1631,2)</f>
        <v>83.57</v>
      </c>
      <c r="Q1631" t="str">
        <f>LEFT($N1631,FIND("/",$N1631)-1)</f>
        <v>theater</v>
      </c>
      <c r="R1631" t="str">
        <f>RIGHT($N1631,LEN($N1631)-FIND("/",$N1631))</f>
        <v>plays</v>
      </c>
      <c r="S1631" s="10">
        <f>((($I1631/60)/60)/24)+DATE(1970,1,1)</f>
        <v>41813.75</v>
      </c>
      <c r="T1631" s="10">
        <f>((($J1631/60)/60)/24)+DATE(1970,1,1)</f>
        <v>41792.542986111112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 s="6">
        <v>1450</v>
      </c>
      <c r="E1632" s="6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8276</v>
      </c>
      <c r="O1632" s="5">
        <f>$E1632/$D1632</f>
        <v>1.0344827586206897</v>
      </c>
      <c r="P1632" s="6">
        <f>ROUND(E1632/L1632,2)</f>
        <v>31.91</v>
      </c>
      <c r="Q1632" t="str">
        <f>LEFT($N1632,FIND("/",$N1632)-1)</f>
        <v>music</v>
      </c>
      <c r="R1632" t="str">
        <f>RIGHT($N1632,LEN($N1632)-FIND("/",$N1632))</f>
        <v>metal</v>
      </c>
      <c r="S1632" s="10">
        <f>((($I1632/60)/60)/24)+DATE(1970,1,1)</f>
        <v>42575.125196759262</v>
      </c>
      <c r="T1632" s="10">
        <f>((($J1632/60)/60)/24)+DATE(1970,1,1)</f>
        <v>42545.125196759262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 s="6">
        <v>17500</v>
      </c>
      <c r="E1633" s="6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8301</v>
      </c>
      <c r="O1633" s="5">
        <f>$E1633/$D1633</f>
        <v>1.0342857142857143</v>
      </c>
      <c r="P1633" s="6">
        <f>ROUND(E1633/L1633,2)</f>
        <v>174.04</v>
      </c>
      <c r="Q1633" t="str">
        <f>LEFT($N1633,FIND("/",$N1633)-1)</f>
        <v>technology</v>
      </c>
      <c r="R1633" t="str">
        <f>RIGHT($N1633,LEN($N1633)-FIND("/",$N1633))</f>
        <v>makerspaces</v>
      </c>
      <c r="S1633" s="10">
        <f>((($I1633/60)/60)/24)+DATE(1970,1,1)</f>
        <v>42347.290972222225</v>
      </c>
      <c r="T1633" s="10">
        <f>((($J1633/60)/60)/24)+DATE(1970,1,1)</f>
        <v>42313.02542824074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 s="6">
        <v>4000</v>
      </c>
      <c r="E1634" s="6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5">
        <f>$E1634/$D1634</f>
        <v>1.0342499999999999</v>
      </c>
      <c r="P1634" s="6">
        <f>ROUND(E1634/L1634,2)</f>
        <v>36.61</v>
      </c>
      <c r="Q1634" t="str">
        <f>LEFT($N1634,FIND("/",$N1634)-1)</f>
        <v>theater</v>
      </c>
      <c r="R1634" t="str">
        <f>RIGHT($N1634,LEN($N1634)-FIND("/",$N1634))</f>
        <v>plays</v>
      </c>
      <c r="S1634" s="10">
        <f>((($I1634/60)/60)/24)+DATE(1970,1,1)</f>
        <v>42190.696793981479</v>
      </c>
      <c r="T1634" s="10">
        <f>((($J1634/60)/60)/24)+DATE(1970,1,1)</f>
        <v>42155.696793981479</v>
      </c>
    </row>
    <row r="1635" spans="1:20" ht="48" x14ac:dyDescent="0.2">
      <c r="A1635">
        <v>3278</v>
      </c>
      <c r="B1635" s="3" t="s">
        <v>3278</v>
      </c>
      <c r="C1635" s="3" t="s">
        <v>7388</v>
      </c>
      <c r="D1635" s="6">
        <v>2500</v>
      </c>
      <c r="E1635" s="6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8270</v>
      </c>
      <c r="O1635" s="5">
        <f>$E1635/$D1635</f>
        <v>1.034</v>
      </c>
      <c r="P1635" s="6">
        <f>ROUND(E1635/L1635,2)</f>
        <v>76.03</v>
      </c>
      <c r="Q1635" t="str">
        <f>LEFT($N1635,FIND("/",$N1635)-1)</f>
        <v>theater</v>
      </c>
      <c r="R1635" t="str">
        <f>RIGHT($N1635,LEN($N1635)-FIND("/",$N1635))</f>
        <v>plays</v>
      </c>
      <c r="S1635" s="10">
        <f>((($I1635/60)/60)/24)+DATE(1970,1,1)</f>
        <v>42154.848414351851</v>
      </c>
      <c r="T1635" s="10">
        <f>((($J1635/60)/60)/24)+DATE(1970,1,1)</f>
        <v>42124.848414351851</v>
      </c>
    </row>
    <row r="1636" spans="1:20" ht="48" x14ac:dyDescent="0.2">
      <c r="A1636">
        <v>2540</v>
      </c>
      <c r="B1636" s="3" t="s">
        <v>2540</v>
      </c>
      <c r="C1636" s="3" t="s">
        <v>6650</v>
      </c>
      <c r="D1636" s="6">
        <v>2500</v>
      </c>
      <c r="E1636" s="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8299</v>
      </c>
      <c r="O1636" s="5">
        <f>$E1636/$D1636</f>
        <v>1.034</v>
      </c>
      <c r="P1636" s="6">
        <f>ROUND(E1636/L1636,2)</f>
        <v>95.74</v>
      </c>
      <c r="Q1636" t="str">
        <f>LEFT($N1636,FIND("/",$N1636)-1)</f>
        <v>music</v>
      </c>
      <c r="R1636" t="str">
        <f>RIGHT($N1636,LEN($N1636)-FIND("/",$N1636))</f>
        <v>classical music</v>
      </c>
      <c r="S1636" s="10">
        <f>((($I1636/60)/60)/24)+DATE(1970,1,1)</f>
        <v>40845.675011574072</v>
      </c>
      <c r="T1636" s="10">
        <f>((($J1636/60)/60)/24)+DATE(1970,1,1)</f>
        <v>40785.675011574072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 s="6">
        <v>8400</v>
      </c>
      <c r="E1637" s="6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5">
        <f>$E1637/$D1637</f>
        <v>1.0339285714285715</v>
      </c>
      <c r="P1637" s="6">
        <f>ROUND(E1637/L1637,2)</f>
        <v>173.7</v>
      </c>
      <c r="Q1637" t="str">
        <f>LEFT($N1637,FIND("/",$N1637)-1)</f>
        <v>theater</v>
      </c>
      <c r="R1637" t="str">
        <f>RIGHT($N1637,LEN($N1637)-FIND("/",$N1637))</f>
        <v>plays</v>
      </c>
      <c r="S1637" s="10">
        <f>((($I1637/60)/60)/24)+DATE(1970,1,1)</f>
        <v>42711.35157407407</v>
      </c>
      <c r="T1637" s="10">
        <f>((($J1637/60)/60)/24)+DATE(1970,1,1)</f>
        <v>42681.35157407407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 s="6">
        <v>10000</v>
      </c>
      <c r="E1638" s="6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5">
        <f>$E1638/$D1638</f>
        <v>1.0338000000000001</v>
      </c>
      <c r="P1638" s="6">
        <f>ROUND(E1638/L1638,2)</f>
        <v>90.68</v>
      </c>
      <c r="Q1638" t="str">
        <f>LEFT($N1638,FIND("/",$N1638)-1)</f>
        <v>theater</v>
      </c>
      <c r="R1638" t="str">
        <f>RIGHT($N1638,LEN($N1638)-FIND("/",$N1638))</f>
        <v>plays</v>
      </c>
      <c r="S1638" s="10">
        <f>((($I1638/60)/60)/24)+DATE(1970,1,1)</f>
        <v>42654.165972222225</v>
      </c>
      <c r="T1638" s="10">
        <f>((($J1638/60)/60)/24)+DATE(1970,1,1)</f>
        <v>42612.918807870374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 s="6">
        <v>9000</v>
      </c>
      <c r="E1639" s="6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8284</v>
      </c>
      <c r="O1639" s="5">
        <f>$E1639/$D1639</f>
        <v>1.033638888888889</v>
      </c>
      <c r="P1639" s="6">
        <f>ROUND(E1639/L1639,2)</f>
        <v>64.16</v>
      </c>
      <c r="Q1639" t="str">
        <f>LEFT($N1639,FIND("/",$N1639)-1)</f>
        <v>photography</v>
      </c>
      <c r="R1639" t="str">
        <f>RIGHT($N1639,LEN($N1639)-FIND("/",$N1639))</f>
        <v>photobooks</v>
      </c>
      <c r="S1639" s="10">
        <f>((($I1639/60)/60)/24)+DATE(1970,1,1)</f>
        <v>41810.915972222225</v>
      </c>
      <c r="T1639" s="10">
        <f>((($J1639/60)/60)/24)+DATE(1970,1,1)</f>
        <v>41782.741701388892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 s="6">
        <v>10000</v>
      </c>
      <c r="E1640" s="6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8268</v>
      </c>
      <c r="O1640" s="5">
        <f>$E1640/$D1640</f>
        <v>1.033501</v>
      </c>
      <c r="P1640" s="6">
        <f>ROUND(E1640/L1640,2)</f>
        <v>86.85</v>
      </c>
      <c r="Q1640" t="str">
        <f>LEFT($N1640,FIND("/",$N1640)-1)</f>
        <v>film &amp; video</v>
      </c>
      <c r="R1640" t="str">
        <f>RIGHT($N1640,LEN($N1640)-FIND("/",$N1640))</f>
        <v>documentary</v>
      </c>
      <c r="S1640" s="10">
        <f>((($I1640/60)/60)/24)+DATE(1970,1,1)</f>
        <v>41395.207638888889</v>
      </c>
      <c r="T1640" s="10">
        <f>((($J1640/60)/60)/24)+DATE(1970,1,1)</f>
        <v>41355.577291666668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 s="6">
        <v>5000</v>
      </c>
      <c r="E1641" s="6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8304</v>
      </c>
      <c r="O1641" s="5">
        <f>$E1641/$D1641</f>
        <v>1.0334000000000001</v>
      </c>
      <c r="P1641" s="6">
        <f>ROUND(E1641/L1641,2)</f>
        <v>172.23</v>
      </c>
      <c r="Q1641" t="str">
        <f>LEFT($N1641,FIND("/",$N1641)-1)</f>
        <v>theater</v>
      </c>
      <c r="R1641" t="str">
        <f>RIGHT($N1641,LEN($N1641)-FIND("/",$N1641))</f>
        <v>musical</v>
      </c>
      <c r="S1641" s="10">
        <f>((($I1641/60)/60)/24)+DATE(1970,1,1)</f>
        <v>42158</v>
      </c>
      <c r="T1641" s="10">
        <f>((($J1641/60)/60)/24)+DATE(1970,1,1)</f>
        <v>42128.824074074073</v>
      </c>
    </row>
    <row r="1642" spans="1:20" ht="48" x14ac:dyDescent="0.2">
      <c r="A1642">
        <v>2825</v>
      </c>
      <c r="B1642" s="3" t="s">
        <v>2825</v>
      </c>
      <c r="C1642" s="3" t="s">
        <v>6935</v>
      </c>
      <c r="D1642" s="6">
        <v>3000</v>
      </c>
      <c r="E1642" s="6">
        <v>3100</v>
      </c>
      <c r="F1642" t="s">
        <v>8219</v>
      </c>
      <c r="G1642" t="s">
        <v>8225</v>
      </c>
      <c r="H1642" t="s">
        <v>8247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8270</v>
      </c>
      <c r="O1642" s="5">
        <f>$E1642/$D1642</f>
        <v>1.0333333333333334</v>
      </c>
      <c r="P1642" s="6">
        <f>ROUND(E1642/L1642,2)</f>
        <v>60.78</v>
      </c>
      <c r="Q1642" t="str">
        <f>LEFT($N1642,FIND("/",$N1642)-1)</f>
        <v>theater</v>
      </c>
      <c r="R1642" t="str">
        <f>RIGHT($N1642,LEN($N1642)-FIND("/",$N1642))</f>
        <v>plays</v>
      </c>
      <c r="S1642" s="10">
        <f>((($I1642/60)/60)/24)+DATE(1970,1,1)</f>
        <v>42342.792662037042</v>
      </c>
      <c r="T1642" s="10">
        <f>((($J1642/60)/60)/24)+DATE(1970,1,1)</f>
        <v>42312.792662037042</v>
      </c>
    </row>
    <row r="1643" spans="1:20" ht="48" x14ac:dyDescent="0.2">
      <c r="A1643">
        <v>114</v>
      </c>
      <c r="B1643" s="3" t="s">
        <v>116</v>
      </c>
      <c r="C1643" s="3" t="s">
        <v>4225</v>
      </c>
      <c r="D1643" s="6">
        <v>3000</v>
      </c>
      <c r="E1643" s="6">
        <v>3100</v>
      </c>
      <c r="F1643" t="s">
        <v>8219</v>
      </c>
      <c r="G1643" t="s">
        <v>8224</v>
      </c>
      <c r="H1643" t="s">
        <v>8246</v>
      </c>
      <c r="I1643">
        <v>1326436488</v>
      </c>
      <c r="J1643">
        <v>1321252488</v>
      </c>
      <c r="K1643" t="b">
        <v>0</v>
      </c>
      <c r="L1643">
        <v>35</v>
      </c>
      <c r="M1643" t="b">
        <v>1</v>
      </c>
      <c r="N1643" t="s">
        <v>8265</v>
      </c>
      <c r="O1643" s="5">
        <f>$E1643/$D1643</f>
        <v>1.0333333333333334</v>
      </c>
      <c r="P1643" s="6">
        <f>ROUND(E1643/L1643,2)</f>
        <v>88.57</v>
      </c>
      <c r="Q1643" t="str">
        <f>LEFT($N1643,FIND("/",$N1643)-1)</f>
        <v>film &amp; video</v>
      </c>
      <c r="R1643" t="str">
        <f>RIGHT($N1643,LEN($N1643)-FIND("/",$N1643))</f>
        <v>shorts</v>
      </c>
      <c r="S1643" s="10">
        <f>((($I1643/60)/60)/24)+DATE(1970,1,1)</f>
        <v>40921.27416666667</v>
      </c>
      <c r="T1643" s="10">
        <f>((($J1643/60)/60)/24)+DATE(1970,1,1)</f>
        <v>40861.27416666667</v>
      </c>
    </row>
    <row r="1644" spans="1:20" ht="32" x14ac:dyDescent="0.2">
      <c r="A1644">
        <v>2740</v>
      </c>
      <c r="B1644" s="3" t="s">
        <v>2740</v>
      </c>
      <c r="C1644" s="3" t="s">
        <v>6850</v>
      </c>
      <c r="D1644" s="6">
        <v>300</v>
      </c>
      <c r="E1644" s="6">
        <v>310</v>
      </c>
      <c r="F1644" t="s">
        <v>8219</v>
      </c>
      <c r="G1644" t="s">
        <v>8224</v>
      </c>
      <c r="H1644" t="s">
        <v>8246</v>
      </c>
      <c r="I1644">
        <v>1426117552</v>
      </c>
      <c r="J1644">
        <v>1423529152</v>
      </c>
      <c r="K1644" t="b">
        <v>0</v>
      </c>
      <c r="L1644">
        <v>17</v>
      </c>
      <c r="M1644" t="b">
        <v>1</v>
      </c>
      <c r="N1644" t="s">
        <v>8294</v>
      </c>
      <c r="O1644" s="5">
        <f>$E1644/$D1644</f>
        <v>1.0333333333333334</v>
      </c>
      <c r="P1644" s="6">
        <f>ROUND(E1644/L1644,2)</f>
        <v>18.239999999999998</v>
      </c>
      <c r="Q1644" t="str">
        <f>LEFT($N1644,FIND("/",$N1644)-1)</f>
        <v>technology</v>
      </c>
      <c r="R1644" t="str">
        <f>RIGHT($N1644,LEN($N1644)-FIND("/",$N1644))</f>
        <v>hardware</v>
      </c>
      <c r="S1644" s="10">
        <f>((($I1644/60)/60)/24)+DATE(1970,1,1)</f>
        <v>42074.99018518519</v>
      </c>
      <c r="T1644" s="10">
        <f>((($J1644/60)/60)/24)+DATE(1970,1,1)</f>
        <v>42045.031851851847</v>
      </c>
    </row>
    <row r="1645" spans="1:20" ht="48" x14ac:dyDescent="0.2">
      <c r="A1645">
        <v>827</v>
      </c>
      <c r="B1645" s="3" t="s">
        <v>828</v>
      </c>
      <c r="C1645" s="3" t="s">
        <v>4937</v>
      </c>
      <c r="D1645" s="6">
        <v>300</v>
      </c>
      <c r="E1645" s="6">
        <v>310</v>
      </c>
      <c r="F1645" t="s">
        <v>8219</v>
      </c>
      <c r="G1645" t="s">
        <v>8224</v>
      </c>
      <c r="H1645" t="s">
        <v>8246</v>
      </c>
      <c r="I1645">
        <v>1329248940</v>
      </c>
      <c r="J1645">
        <v>1326972107</v>
      </c>
      <c r="K1645" t="b">
        <v>0</v>
      </c>
      <c r="L1645">
        <v>11</v>
      </c>
      <c r="M1645" t="b">
        <v>1</v>
      </c>
      <c r="N1645" t="s">
        <v>8275</v>
      </c>
      <c r="O1645" s="5">
        <f>$E1645/$D1645</f>
        <v>1.0333333333333334</v>
      </c>
      <c r="P1645" s="6">
        <f>ROUND(E1645/L1645,2)</f>
        <v>28.18</v>
      </c>
      <c r="Q1645" t="str">
        <f>LEFT($N1645,FIND("/",$N1645)-1)</f>
        <v>music</v>
      </c>
      <c r="R1645" t="str">
        <f>RIGHT($N1645,LEN($N1645)-FIND("/",$N1645))</f>
        <v>rock</v>
      </c>
      <c r="S1645" s="10">
        <f>((($I1645/60)/60)/24)+DATE(1970,1,1)</f>
        <v>40953.825694444444</v>
      </c>
      <c r="T1645" s="10">
        <f>((($J1645/60)/60)/24)+DATE(1970,1,1)</f>
        <v>40927.473460648151</v>
      </c>
    </row>
    <row r="1646" spans="1:20" ht="16" x14ac:dyDescent="0.2">
      <c r="A1646">
        <v>1927</v>
      </c>
      <c r="B1646" s="3" t="s">
        <v>1928</v>
      </c>
      <c r="C1646" s="3" t="s">
        <v>6037</v>
      </c>
      <c r="D1646" s="6">
        <v>600</v>
      </c>
      <c r="E1646" s="6">
        <v>620</v>
      </c>
      <c r="F1646" t="s">
        <v>8219</v>
      </c>
      <c r="G1646" t="s">
        <v>8224</v>
      </c>
      <c r="H1646" t="s">
        <v>8246</v>
      </c>
      <c r="I1646">
        <v>1331182740</v>
      </c>
      <c r="J1646">
        <v>1329856839</v>
      </c>
      <c r="K1646" t="b">
        <v>0</v>
      </c>
      <c r="L1646">
        <v>11</v>
      </c>
      <c r="M1646" t="b">
        <v>1</v>
      </c>
      <c r="N1646" t="s">
        <v>8278</v>
      </c>
      <c r="O1646" s="5">
        <f>$E1646/$D1646</f>
        <v>1.0333333333333334</v>
      </c>
      <c r="P1646" s="6">
        <f>ROUND(E1646/L1646,2)</f>
        <v>56.36</v>
      </c>
      <c r="Q1646" t="str">
        <f>LEFT($N1646,FIND("/",$N1646)-1)</f>
        <v>music</v>
      </c>
      <c r="R1646" t="str">
        <f>RIGHT($N1646,LEN($N1646)-FIND("/",$N1646))</f>
        <v>indie rock</v>
      </c>
      <c r="S1646" s="10">
        <f>((($I1646/60)/60)/24)+DATE(1970,1,1)</f>
        <v>40976.207638888889</v>
      </c>
      <c r="T1646" s="10">
        <f>((($J1646/60)/60)/24)+DATE(1970,1,1)</f>
        <v>40960.861562500002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 s="6">
        <v>4500</v>
      </c>
      <c r="E1647" s="6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5">
        <f>$E1647/$D1647</f>
        <v>1.0329622222222221</v>
      </c>
      <c r="P1647" s="6">
        <f>ROUND(E1647/L1647,2)</f>
        <v>43.04</v>
      </c>
      <c r="Q1647" t="str">
        <f>LEFT($N1647,FIND("/",$N1647)-1)</f>
        <v>film &amp; video</v>
      </c>
      <c r="R1647" t="str">
        <f>RIGHT($N1647,LEN($N1647)-FIND("/",$N1647))</f>
        <v>shorts</v>
      </c>
      <c r="S1647" s="10">
        <f>((($I1647/60)/60)/24)+DATE(1970,1,1)</f>
        <v>41721</v>
      </c>
      <c r="T1647" s="10">
        <f>((($J1647/60)/60)/24)+DATE(1970,1,1)</f>
        <v>41701.901817129627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 s="6">
        <v>8500</v>
      </c>
      <c r="E1648" s="6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8302</v>
      </c>
      <c r="O1648" s="5">
        <f>$E1648/$D1648</f>
        <v>1.0329411764705883</v>
      </c>
      <c r="P1648" s="6">
        <f>ROUND(E1648/L1648,2)</f>
        <v>94.41</v>
      </c>
      <c r="Q1648" t="str">
        <f>LEFT($N1648,FIND("/",$N1648)-1)</f>
        <v>theater</v>
      </c>
      <c r="R1648" t="str">
        <f>RIGHT($N1648,LEN($N1648)-FIND("/",$N1648))</f>
        <v>spaces</v>
      </c>
      <c r="S1648" s="10">
        <f>((($I1648/60)/60)/24)+DATE(1970,1,1)</f>
        <v>42762.837152777778</v>
      </c>
      <c r="T1648" s="10">
        <f>((($J1648/60)/60)/24)+DATE(1970,1,1)</f>
        <v>42740.837152777778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 s="6">
        <v>2000</v>
      </c>
      <c r="E1649" s="6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8278</v>
      </c>
      <c r="O1649" s="5">
        <f>$E1649/$D1649</f>
        <v>1.0325</v>
      </c>
      <c r="P1649" s="6">
        <f>ROUND(E1649/L1649,2)</f>
        <v>50.37</v>
      </c>
      <c r="Q1649" t="str">
        <f>LEFT($N1649,FIND("/",$N1649)-1)</f>
        <v>music</v>
      </c>
      <c r="R1649" t="str">
        <f>RIGHT($N1649,LEN($N1649)-FIND("/",$N1649))</f>
        <v>indie rock</v>
      </c>
      <c r="S1649" s="10">
        <f>((($I1649/60)/60)/24)+DATE(1970,1,1)</f>
        <v>40828.998599537037</v>
      </c>
      <c r="T1649" s="10">
        <f>((($J1649/60)/60)/24)+DATE(1970,1,1)</f>
        <v>40793.998599537037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 s="6">
        <v>50000</v>
      </c>
      <c r="E1650" s="6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8268</v>
      </c>
      <c r="O1650" s="5">
        <f>$E1650/$D1650</f>
        <v>1.0321061999999999</v>
      </c>
      <c r="P1650" s="6">
        <f>ROUND(E1650/L1650,2)</f>
        <v>115.45</v>
      </c>
      <c r="Q1650" t="str">
        <f>LEFT($N1650,FIND("/",$N1650)-1)</f>
        <v>film &amp; video</v>
      </c>
      <c r="R1650" t="str">
        <f>RIGHT($N1650,LEN($N1650)-FIND("/",$N1650))</f>
        <v>documentary</v>
      </c>
      <c r="S1650" s="10">
        <f>((($I1650/60)/60)/24)+DATE(1970,1,1)</f>
        <v>41086.168900462959</v>
      </c>
      <c r="T1650" s="10">
        <f>((($J1650/60)/60)/24)+DATE(1970,1,1)</f>
        <v>41051.168900462959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 s="6">
        <v>15000</v>
      </c>
      <c r="E1651" s="6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8270</v>
      </c>
      <c r="O1651" s="5">
        <f>$E1651/$D1651</f>
        <v>1.0320666666666667</v>
      </c>
      <c r="P1651" s="6">
        <f>ROUND(E1651/L1651,2)</f>
        <v>85.53</v>
      </c>
      <c r="Q1651" t="str">
        <f>LEFT($N1651,FIND("/",$N1651)-1)</f>
        <v>theater</v>
      </c>
      <c r="R1651" t="str">
        <f>RIGHT($N1651,LEN($N1651)-FIND("/",$N1651))</f>
        <v>plays</v>
      </c>
      <c r="S1651" s="10">
        <f>((($I1651/60)/60)/24)+DATE(1970,1,1)</f>
        <v>42552.347812499997</v>
      </c>
      <c r="T1651" s="10">
        <f>((($J1651/60)/60)/24)+DATE(1970,1,1)</f>
        <v>42522.347812499997</v>
      </c>
    </row>
    <row r="1652" spans="1:20" ht="48" x14ac:dyDescent="0.2">
      <c r="A1652">
        <v>2924</v>
      </c>
      <c r="B1652" s="3" t="s">
        <v>2924</v>
      </c>
      <c r="C1652" s="3" t="s">
        <v>7034</v>
      </c>
      <c r="D1652" s="6">
        <v>25000</v>
      </c>
      <c r="E1652" s="6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8304</v>
      </c>
      <c r="O1652" s="5">
        <f>$E1652/$D1652</f>
        <v>1.032</v>
      </c>
      <c r="P1652" s="6">
        <f>ROUND(E1652/L1652,2)</f>
        <v>175.51</v>
      </c>
      <c r="Q1652" t="str">
        <f>LEFT($N1652,FIND("/",$N1652)-1)</f>
        <v>theater</v>
      </c>
      <c r="R1652" t="str">
        <f>RIGHT($N1652,LEN($N1652)-FIND("/",$N1652))</f>
        <v>musical</v>
      </c>
      <c r="S1652" s="10">
        <f>((($I1652/60)/60)/24)+DATE(1970,1,1)</f>
        <v>42133.165972222225</v>
      </c>
      <c r="T1652" s="10">
        <f>((($J1652/60)/60)/24)+DATE(1970,1,1)</f>
        <v>42103.556828703702</v>
      </c>
    </row>
    <row r="1653" spans="1:20" ht="48" x14ac:dyDescent="0.2">
      <c r="A1653">
        <v>2491</v>
      </c>
      <c r="B1653" s="3" t="s">
        <v>2491</v>
      </c>
      <c r="C1653" s="3" t="s">
        <v>6601</v>
      </c>
      <c r="D1653" s="6">
        <v>500</v>
      </c>
      <c r="E1653" s="6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8278</v>
      </c>
      <c r="O1653" s="5">
        <f>$E1653/$D1653</f>
        <v>1.032</v>
      </c>
      <c r="P1653" s="6">
        <f>ROUND(E1653/L1653,2)</f>
        <v>51.6</v>
      </c>
      <c r="Q1653" t="str">
        <f>LEFT($N1653,FIND("/",$N1653)-1)</f>
        <v>music</v>
      </c>
      <c r="R1653" t="str">
        <f>RIGHT($N1653,LEN($N1653)-FIND("/",$N1653))</f>
        <v>indie rock</v>
      </c>
      <c r="S1653" s="10">
        <f>((($I1653/60)/60)/24)+DATE(1970,1,1)</f>
        <v>40559.07708333333</v>
      </c>
      <c r="T1653" s="10">
        <f>((($J1653/60)/60)/24)+DATE(1970,1,1)</f>
        <v>40542.839282407411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 s="6">
        <v>3400</v>
      </c>
      <c r="E1654" s="6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8302</v>
      </c>
      <c r="O1654" s="5">
        <f>$E1654/$D1654</f>
        <v>1.0317647058823529</v>
      </c>
      <c r="P1654" s="6">
        <f>ROUND(E1654/L1654,2)</f>
        <v>87.7</v>
      </c>
      <c r="Q1654" t="str">
        <f>LEFT($N1654,FIND("/",$N1654)-1)</f>
        <v>theater</v>
      </c>
      <c r="R1654" t="str">
        <f>RIGHT($N1654,LEN($N1654)-FIND("/",$N1654))</f>
        <v>spaces</v>
      </c>
      <c r="S1654" s="10">
        <f>((($I1654/60)/60)/24)+DATE(1970,1,1)</f>
        <v>41801.166666666664</v>
      </c>
      <c r="T1654" s="10">
        <f>((($J1654/60)/60)/24)+DATE(1970,1,1)</f>
        <v>41785.72729166667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 s="6">
        <v>3000</v>
      </c>
      <c r="E1655" s="6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5">
        <f>$E1655/$D1655</f>
        <v>1.0317033333333334</v>
      </c>
      <c r="P1655" s="6">
        <f>ROUND(E1655/L1655,2)</f>
        <v>53.36</v>
      </c>
      <c r="Q1655" t="str">
        <f>LEFT($N1655,FIND("/",$N1655)-1)</f>
        <v>theater</v>
      </c>
      <c r="R1655" t="str">
        <f>RIGHT($N1655,LEN($N1655)-FIND("/",$N1655))</f>
        <v>plays</v>
      </c>
      <c r="S1655" s="10">
        <f>((($I1655/60)/60)/24)+DATE(1970,1,1)</f>
        <v>42203.970127314817</v>
      </c>
      <c r="T1655" s="10">
        <f>((($J1655/60)/60)/24)+DATE(1970,1,1)</f>
        <v>42173.970127314817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 s="6">
        <v>1000</v>
      </c>
      <c r="E1656" s="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8278</v>
      </c>
      <c r="O1656" s="5">
        <f>$E1656/$D1656</f>
        <v>1.0316400000000001</v>
      </c>
      <c r="P1656" s="6">
        <f>ROUND(E1656/L1656,2)</f>
        <v>28.66</v>
      </c>
      <c r="Q1656" t="str">
        <f>LEFT($N1656,FIND("/",$N1656)-1)</f>
        <v>music</v>
      </c>
      <c r="R1656" t="str">
        <f>RIGHT($N1656,LEN($N1656)-FIND("/",$N1656))</f>
        <v>indie rock</v>
      </c>
      <c r="S1656" s="10">
        <f>((($I1656/60)/60)/24)+DATE(1970,1,1)</f>
        <v>41053.07471064815</v>
      </c>
      <c r="T1656" s="10">
        <f>((($J1656/60)/60)/24)+DATE(1970,1,1)</f>
        <v>41023.07471064815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 s="6">
        <v>2000</v>
      </c>
      <c r="E1657" s="6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5">
        <f>$E1657/$D1657</f>
        <v>1.0315000000000001</v>
      </c>
      <c r="P1657" s="6">
        <f>ROUND(E1657/L1657,2)</f>
        <v>44.85</v>
      </c>
      <c r="Q1657" t="str">
        <f>LEFT($N1657,FIND("/",$N1657)-1)</f>
        <v>theater</v>
      </c>
      <c r="R1657" t="str">
        <f>RIGHT($N1657,LEN($N1657)-FIND("/",$N1657))</f>
        <v>plays</v>
      </c>
      <c r="S1657" s="10">
        <f>((($I1657/60)/60)/24)+DATE(1970,1,1)</f>
        <v>42279.75</v>
      </c>
      <c r="T1657" s="10">
        <f>((($J1657/60)/60)/24)+DATE(1970,1,1)</f>
        <v>42248.640162037031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 s="6">
        <v>2550</v>
      </c>
      <c r="E1658" s="6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8278</v>
      </c>
      <c r="O1658" s="5">
        <f>$E1658/$D1658</f>
        <v>1.031372549019608</v>
      </c>
      <c r="P1658" s="6">
        <f>ROUND(E1658/L1658,2)</f>
        <v>77.349999999999994</v>
      </c>
      <c r="Q1658" t="str">
        <f>LEFT($N1658,FIND("/",$N1658)-1)</f>
        <v>music</v>
      </c>
      <c r="R1658" t="str">
        <f>RIGHT($N1658,LEN($N1658)-FIND("/",$N1658))</f>
        <v>indie rock</v>
      </c>
      <c r="S1658" s="10">
        <f>((($I1658/60)/60)/24)+DATE(1970,1,1)</f>
        <v>41401.648078703707</v>
      </c>
      <c r="T1658" s="10">
        <f>((($J1658/60)/60)/24)+DATE(1970,1,1)</f>
        <v>41371.648078703707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 s="6">
        <v>7501</v>
      </c>
      <c r="E1659" s="6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8279</v>
      </c>
      <c r="O1659" s="5">
        <f>$E1659/$D1659</f>
        <v>1.0309292094387414</v>
      </c>
      <c r="P1659" s="6">
        <f>ROUND(E1659/L1659,2)</f>
        <v>69.67</v>
      </c>
      <c r="Q1659" t="str">
        <f>LEFT($N1659,FIND("/",$N1659)-1)</f>
        <v>music</v>
      </c>
      <c r="R1659" t="str">
        <f>RIGHT($N1659,LEN($N1659)-FIND("/",$N1659))</f>
        <v>electronic music</v>
      </c>
      <c r="S1659" s="10">
        <f>((($I1659/60)/60)/24)+DATE(1970,1,1)</f>
        <v>41935.034108796295</v>
      </c>
      <c r="T1659" s="10">
        <f>((($J1659/60)/60)/24)+DATE(1970,1,1)</f>
        <v>41905.034108796295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 s="6">
        <v>35000</v>
      </c>
      <c r="E1660" s="6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8268</v>
      </c>
      <c r="O1660" s="5">
        <f>$E1660/$D1660</f>
        <v>1.0309142857142857</v>
      </c>
      <c r="P1660" s="6">
        <f>ROUND(E1660/L1660,2)</f>
        <v>133.13999999999999</v>
      </c>
      <c r="Q1660" t="str">
        <f>LEFT($N1660,FIND("/",$N1660)-1)</f>
        <v>film &amp; video</v>
      </c>
      <c r="R1660" t="str">
        <f>RIGHT($N1660,LEN($N1660)-FIND("/",$N1660))</f>
        <v>documentary</v>
      </c>
      <c r="S1660" s="10">
        <f>((($I1660/60)/60)/24)+DATE(1970,1,1)</f>
        <v>41675.961111111108</v>
      </c>
      <c r="T1660" s="10">
        <f>((($J1660/60)/60)/24)+DATE(1970,1,1)</f>
        <v>41646.628032407411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 s="6">
        <v>50000</v>
      </c>
      <c r="E1661" s="6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8268</v>
      </c>
      <c r="O1661" s="5">
        <f>$E1661/$D1661</f>
        <v>1.03088</v>
      </c>
      <c r="P1661" s="6">
        <f>ROUND(E1661/L1661,2)</f>
        <v>193.05</v>
      </c>
      <c r="Q1661" t="str">
        <f>LEFT($N1661,FIND("/",$N1661)-1)</f>
        <v>film &amp; video</v>
      </c>
      <c r="R1661" t="str">
        <f>RIGHT($N1661,LEN($N1661)-FIND("/",$N1661))</f>
        <v>documentary</v>
      </c>
      <c r="S1661" s="10">
        <f>((($I1661/60)/60)/24)+DATE(1970,1,1)</f>
        <v>42536.625</v>
      </c>
      <c r="T1661" s="10">
        <f>((($J1661/60)/60)/24)+DATE(1970,1,1)</f>
        <v>42507.860196759255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 s="6">
        <v>12200</v>
      </c>
      <c r="E1662" s="6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8270</v>
      </c>
      <c r="O1662" s="5">
        <f>$E1662/$D1662</f>
        <v>1.0304098360655738</v>
      </c>
      <c r="P1662" s="6">
        <f>ROUND(E1662/L1662,2)</f>
        <v>93.81</v>
      </c>
      <c r="Q1662" t="str">
        <f>LEFT($N1662,FIND("/",$N1662)-1)</f>
        <v>theater</v>
      </c>
      <c r="R1662" t="str">
        <f>RIGHT($N1662,LEN($N1662)-FIND("/",$N1662))</f>
        <v>plays</v>
      </c>
      <c r="S1662" s="10">
        <f>((($I1662/60)/60)/24)+DATE(1970,1,1)</f>
        <v>41995.166666666672</v>
      </c>
      <c r="T1662" s="10">
        <f>((($J1662/60)/60)/24)+DATE(1970,1,1)</f>
        <v>41964.315532407403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 s="6">
        <v>50000</v>
      </c>
      <c r="E1663" s="6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8302</v>
      </c>
      <c r="O1663" s="5">
        <f>$E1663/$D1663</f>
        <v>1.0302899999999999</v>
      </c>
      <c r="P1663" s="6">
        <f>ROUND(E1663/L1663,2)</f>
        <v>118.97</v>
      </c>
      <c r="Q1663" t="str">
        <f>LEFT($N1663,FIND("/",$N1663)-1)</f>
        <v>theater</v>
      </c>
      <c r="R1663" t="str">
        <f>RIGHT($N1663,LEN($N1663)-FIND("/",$N1663))</f>
        <v>spaces</v>
      </c>
      <c r="S1663" s="10">
        <f>((($I1663/60)/60)/24)+DATE(1970,1,1)</f>
        <v>41806.184027777781</v>
      </c>
      <c r="T1663" s="10">
        <f>((($J1663/60)/60)/24)+DATE(1970,1,1)</f>
        <v>41778.193622685183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 s="6">
        <v>8000</v>
      </c>
      <c r="E1664" s="6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8270</v>
      </c>
      <c r="O1664" s="5">
        <f>$E1664/$D1664</f>
        <v>1.030125</v>
      </c>
      <c r="P1664" s="6">
        <f>ROUND(E1664/L1664,2)</f>
        <v>100.5</v>
      </c>
      <c r="Q1664" t="str">
        <f>LEFT($N1664,FIND("/",$N1664)-1)</f>
        <v>theater</v>
      </c>
      <c r="R1664" t="str">
        <f>RIGHT($N1664,LEN($N1664)-FIND("/",$N1664))</f>
        <v>plays</v>
      </c>
      <c r="S1664" s="10">
        <f>((($I1664/60)/60)/24)+DATE(1970,1,1)</f>
        <v>41621.207638888889</v>
      </c>
      <c r="T1664" s="10">
        <f>((($J1664/60)/60)/24)+DATE(1970,1,1)</f>
        <v>41591.737974537034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 s="6">
        <v>10000</v>
      </c>
      <c r="E1665" s="6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8268</v>
      </c>
      <c r="O1665" s="5">
        <f>$E1665/$D1665</f>
        <v>1.03</v>
      </c>
      <c r="P1665" s="6">
        <f>ROUND(E1665/L1665,2)</f>
        <v>86.55</v>
      </c>
      <c r="Q1665" t="str">
        <f>LEFT($N1665,FIND("/",$N1665)-1)</f>
        <v>film &amp; video</v>
      </c>
      <c r="R1665" t="str">
        <f>RIGHT($N1665,LEN($N1665)-FIND("/",$N1665))</f>
        <v>documentary</v>
      </c>
      <c r="S1665" s="10">
        <f>((($I1665/60)/60)/24)+DATE(1970,1,1)</f>
        <v>42237.58699074074</v>
      </c>
      <c r="T1665" s="10">
        <f>((($J1665/60)/60)/24)+DATE(1970,1,1)</f>
        <v>42207.58699074074</v>
      </c>
    </row>
    <row r="1666" spans="1:20" ht="48" x14ac:dyDescent="0.2">
      <c r="A1666">
        <v>3173</v>
      </c>
      <c r="B1666" s="3" t="s">
        <v>3173</v>
      </c>
      <c r="C1666" s="3" t="s">
        <v>7283</v>
      </c>
      <c r="D1666" s="6">
        <v>10000</v>
      </c>
      <c r="E1666" s="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8270</v>
      </c>
      <c r="O1666" s="5">
        <f>$E1666/$D1666</f>
        <v>1.03</v>
      </c>
      <c r="P1666" s="6">
        <f>ROUND(E1666/L1666,2)</f>
        <v>139.19</v>
      </c>
      <c r="Q1666" t="str">
        <f>LEFT($N1666,FIND("/",$N1666)-1)</f>
        <v>theater</v>
      </c>
      <c r="R1666" t="str">
        <f>RIGHT($N1666,LEN($N1666)-FIND("/",$N1666))</f>
        <v>plays</v>
      </c>
      <c r="S1666" s="10">
        <f>((($I1666/60)/60)/24)+DATE(1970,1,1)</f>
        <v>41908.878379629627</v>
      </c>
      <c r="T1666" s="10">
        <f>((($J1666/60)/60)/24)+DATE(1970,1,1)</f>
        <v>41878.878379629627</v>
      </c>
    </row>
    <row r="1667" spans="1:20" ht="32" x14ac:dyDescent="0.2">
      <c r="A1667">
        <v>3264</v>
      </c>
      <c r="B1667" s="3" t="s">
        <v>3264</v>
      </c>
      <c r="C1667" s="3" t="s">
        <v>7374</v>
      </c>
      <c r="D1667" s="6">
        <v>2500</v>
      </c>
      <c r="E1667" s="6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8270</v>
      </c>
      <c r="O1667" s="5">
        <f>$E1667/$D1667</f>
        <v>1.03</v>
      </c>
      <c r="P1667" s="6">
        <f>ROUND(E1667/L1667,2)</f>
        <v>52.55</v>
      </c>
      <c r="Q1667" t="str">
        <f>LEFT($N1667,FIND("/",$N1667)-1)</f>
        <v>theater</v>
      </c>
      <c r="R1667" t="str">
        <f>RIGHT($N1667,LEN($N1667)-FIND("/",$N1667))</f>
        <v>plays</v>
      </c>
      <c r="S1667" s="10">
        <f>((($I1667/60)/60)/24)+DATE(1970,1,1)</f>
        <v>42032.916666666672</v>
      </c>
      <c r="T1667" s="10">
        <f>((($J1667/60)/60)/24)+DATE(1970,1,1)</f>
        <v>42016.800208333334</v>
      </c>
    </row>
    <row r="1668" spans="1:20" ht="48" x14ac:dyDescent="0.2">
      <c r="A1668">
        <v>3465</v>
      </c>
      <c r="B1668" s="3" t="s">
        <v>3464</v>
      </c>
      <c r="C1668" s="3" t="s">
        <v>7575</v>
      </c>
      <c r="D1668" s="6">
        <v>2000</v>
      </c>
      <c r="E1668" s="6">
        <v>2060</v>
      </c>
      <c r="F1668" t="s">
        <v>8219</v>
      </c>
      <c r="G1668" t="s">
        <v>8225</v>
      </c>
      <c r="H1668" t="s">
        <v>8247</v>
      </c>
      <c r="I1668">
        <v>1439136000</v>
      </c>
      <c r="J1668">
        <v>1436972472</v>
      </c>
      <c r="K1668" t="b">
        <v>0</v>
      </c>
      <c r="L1668">
        <v>36</v>
      </c>
      <c r="M1668" t="b">
        <v>1</v>
      </c>
      <c r="N1668" t="s">
        <v>8270</v>
      </c>
      <c r="O1668" s="5">
        <f>$E1668/$D1668</f>
        <v>1.03</v>
      </c>
      <c r="P1668" s="6">
        <f>ROUND(E1668/L1668,2)</f>
        <v>57.22</v>
      </c>
      <c r="Q1668" t="str">
        <f>LEFT($N1668,FIND("/",$N1668)-1)</f>
        <v>theater</v>
      </c>
      <c r="R1668" t="str">
        <f>RIGHT($N1668,LEN($N1668)-FIND("/",$N1668))</f>
        <v>plays</v>
      </c>
      <c r="S1668" s="10">
        <f>((($I1668/60)/60)/24)+DATE(1970,1,1)</f>
        <v>42225.666666666672</v>
      </c>
      <c r="T1668" s="10">
        <f>((($J1668/60)/60)/24)+DATE(1970,1,1)</f>
        <v>42200.625833333332</v>
      </c>
    </row>
    <row r="1669" spans="1:20" ht="48" x14ac:dyDescent="0.2">
      <c r="A1669">
        <v>3280</v>
      </c>
      <c r="B1669" s="3" t="s">
        <v>3280</v>
      </c>
      <c r="C1669" s="3" t="s">
        <v>7390</v>
      </c>
      <c r="D1669" s="6">
        <v>2000</v>
      </c>
      <c r="E1669" s="6">
        <v>2060</v>
      </c>
      <c r="F1669" t="s">
        <v>8219</v>
      </c>
      <c r="G1669" t="s">
        <v>8224</v>
      </c>
      <c r="H1669" t="s">
        <v>8246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8270</v>
      </c>
      <c r="O1669" s="5">
        <f>$E1669/$D1669</f>
        <v>1.03</v>
      </c>
      <c r="P1669" s="6">
        <f>ROUND(E1669/L1669,2)</f>
        <v>68.67</v>
      </c>
      <c r="Q1669" t="str">
        <f>LEFT($N1669,FIND("/",$N1669)-1)</f>
        <v>theater</v>
      </c>
      <c r="R1669" t="str">
        <f>RIGHT($N1669,LEN($N1669)-FIND("/",$N1669))</f>
        <v>plays</v>
      </c>
      <c r="S1669" s="10">
        <f>((($I1669/60)/60)/24)+DATE(1970,1,1)</f>
        <v>42156.208333333328</v>
      </c>
      <c r="T1669" s="10">
        <f>((($J1669/60)/60)/24)+DATE(1970,1,1)</f>
        <v>42121.756921296299</v>
      </c>
    </row>
    <row r="1670" spans="1:20" ht="48" x14ac:dyDescent="0.2">
      <c r="A1670">
        <v>1831</v>
      </c>
      <c r="B1670" s="3" t="s">
        <v>1832</v>
      </c>
      <c r="C1670" s="3" t="s">
        <v>5941</v>
      </c>
      <c r="D1670" s="6">
        <v>1000</v>
      </c>
      <c r="E1670" s="6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8275</v>
      </c>
      <c r="O1670" s="5">
        <f>$E1670/$D1670</f>
        <v>1.03</v>
      </c>
      <c r="P1670" s="6">
        <f>ROUND(E1670/L1670,2)</f>
        <v>73.569999999999993</v>
      </c>
      <c r="Q1670" t="str">
        <f>LEFT($N1670,FIND("/",$N1670)-1)</f>
        <v>music</v>
      </c>
      <c r="R1670" t="str">
        <f>RIGHT($N1670,LEN($N1670)-FIND("/",$N1670))</f>
        <v>rock</v>
      </c>
      <c r="S1670" s="10">
        <f>((($I1670/60)/60)/24)+DATE(1970,1,1)</f>
        <v>41041.996099537035</v>
      </c>
      <c r="T1670" s="10">
        <f>((($J1670/60)/60)/24)+DATE(1970,1,1)</f>
        <v>41026.996099537035</v>
      </c>
    </row>
    <row r="1671" spans="1:20" ht="48" x14ac:dyDescent="0.2">
      <c r="A1671">
        <v>3023</v>
      </c>
      <c r="B1671" s="3" t="s">
        <v>3023</v>
      </c>
      <c r="C1671" s="3" t="s">
        <v>7133</v>
      </c>
      <c r="D1671" s="6">
        <v>700</v>
      </c>
      <c r="E1671" s="6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8302</v>
      </c>
      <c r="O1671" s="5">
        <f>$E1671/$D1671</f>
        <v>1.03</v>
      </c>
      <c r="P1671" s="6">
        <f>ROUND(E1671/L1671,2)</f>
        <v>120.17</v>
      </c>
      <c r="Q1671" t="str">
        <f>LEFT($N1671,FIND("/",$N1671)-1)</f>
        <v>theater</v>
      </c>
      <c r="R1671" t="str">
        <f>RIGHT($N1671,LEN($N1671)-FIND("/",$N1671))</f>
        <v>spaces</v>
      </c>
      <c r="S1671" s="10">
        <f>((($I1671/60)/60)/24)+DATE(1970,1,1)</f>
        <v>42166.675763888896</v>
      </c>
      <c r="T1671" s="10">
        <f>((($J1671/60)/60)/24)+DATE(1970,1,1)</f>
        <v>42121.675763888896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 s="6">
        <v>98000</v>
      </c>
      <c r="E1672" s="6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5">
        <f>$E1672/$D1672</f>
        <v>1.0299897959183673</v>
      </c>
      <c r="P1672" s="6">
        <f>ROUND(E1672/L1672,2)</f>
        <v>227.85</v>
      </c>
      <c r="Q1672" t="str">
        <f>LEFT($N1672,FIND("/",$N1672)-1)</f>
        <v>technology</v>
      </c>
      <c r="R1672" t="str">
        <f>RIGHT($N1672,LEN($N1672)-FIND("/",$N1672))</f>
        <v>hardware</v>
      </c>
      <c r="S1672" s="10">
        <f>((($I1672/60)/60)/24)+DATE(1970,1,1)</f>
        <v>42111</v>
      </c>
      <c r="T1672" s="10">
        <f>((($J1672/60)/60)/24)+DATE(1970,1,1)</f>
        <v>42081.903587962966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 s="6">
        <v>10000</v>
      </c>
      <c r="E1673" s="6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8270</v>
      </c>
      <c r="O1673" s="5">
        <f>$E1673/$D1673</f>
        <v>1.0299</v>
      </c>
      <c r="P1673" s="6">
        <f>ROUND(E1673/L1673,2)</f>
        <v>63.57</v>
      </c>
      <c r="Q1673" t="str">
        <f>LEFT($N1673,FIND("/",$N1673)-1)</f>
        <v>theater</v>
      </c>
      <c r="R1673" t="str">
        <f>RIGHT($N1673,LEN($N1673)-FIND("/",$N1673))</f>
        <v>plays</v>
      </c>
      <c r="S1673" s="10">
        <f>((($I1673/60)/60)/24)+DATE(1970,1,1)</f>
        <v>41962.352766203709</v>
      </c>
      <c r="T1673" s="10">
        <f>((($J1673/60)/60)/24)+DATE(1970,1,1)</f>
        <v>41932.311099537037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6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5">
        <f>$E1674/$D1674</f>
        <v>1.0297499999999999</v>
      </c>
      <c r="P1674" s="6">
        <f>ROUND(E1674/L1674,2)</f>
        <v>65.38</v>
      </c>
      <c r="Q1674" t="str">
        <f>LEFT($N1674,FIND("/",$N1674)-1)</f>
        <v>music</v>
      </c>
      <c r="R1674" t="str">
        <f>RIGHT($N1674,LEN($N1674)-FIND("/",$N1674))</f>
        <v>rock</v>
      </c>
      <c r="S1674" s="10">
        <f>((($I1674/60)/60)/24)+DATE(1970,1,1)</f>
        <v>42495.542905092589</v>
      </c>
      <c r="T1674" s="10">
        <f>((($J1674/60)/60)/24)+DATE(1970,1,1)</f>
        <v>42465.542905092589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 s="6">
        <v>30000</v>
      </c>
      <c r="E1675" s="6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8270</v>
      </c>
      <c r="O1675" s="5">
        <f>$E1675/$D1675</f>
        <v>1.0297033333333332</v>
      </c>
      <c r="P1675" s="6">
        <f>ROUND(E1675/L1675,2)</f>
        <v>297.02999999999997</v>
      </c>
      <c r="Q1675" t="str">
        <f>LEFT($N1675,FIND("/",$N1675)-1)</f>
        <v>theater</v>
      </c>
      <c r="R1675" t="str">
        <f>RIGHT($N1675,LEN($N1675)-FIND("/",$N1675))</f>
        <v>plays</v>
      </c>
      <c r="S1675" s="10">
        <f>((($I1675/60)/60)/24)+DATE(1970,1,1)</f>
        <v>41916.617314814815</v>
      </c>
      <c r="T1675" s="10">
        <f>((($J1675/60)/60)/24)+DATE(1970,1,1)</f>
        <v>41884.617314814815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 s="6">
        <v>13000</v>
      </c>
      <c r="E1676" s="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8284</v>
      </c>
      <c r="O1676" s="5">
        <f>$E1676/$D1676</f>
        <v>1.0294615384615384</v>
      </c>
      <c r="P1676" s="6">
        <f>ROUND(E1676/L1676,2)</f>
        <v>234.79</v>
      </c>
      <c r="Q1676" t="str">
        <f>LEFT($N1676,FIND("/",$N1676)-1)</f>
        <v>photography</v>
      </c>
      <c r="R1676" t="str">
        <f>RIGHT($N1676,LEN($N1676)-FIND("/",$N1676))</f>
        <v>photobooks</v>
      </c>
      <c r="S1676" s="10">
        <f>((($I1676/60)/60)/24)+DATE(1970,1,1)</f>
        <v>42342.208333333328</v>
      </c>
      <c r="T1676" s="10">
        <f>((($J1676/60)/60)/24)+DATE(1970,1,1)</f>
        <v>42297.748067129629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 s="6">
        <v>1600</v>
      </c>
      <c r="E1677" s="6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5">
        <f>$E1677/$D1677</f>
        <v>1.0293749999999999</v>
      </c>
      <c r="P1677" s="6">
        <f>ROUND(E1677/L1677,2)</f>
        <v>23.87</v>
      </c>
      <c r="Q1677" t="str">
        <f>LEFT($N1677,FIND("/",$N1677)-1)</f>
        <v>theater</v>
      </c>
      <c r="R1677" t="str">
        <f>RIGHT($N1677,LEN($N1677)-FIND("/",$N1677))</f>
        <v>plays</v>
      </c>
      <c r="S1677" s="10">
        <f>((($I1677/60)/60)/24)+DATE(1970,1,1)</f>
        <v>42705.735902777778</v>
      </c>
      <c r="T1677" s="10">
        <f>((($J1677/60)/60)/24)+DATE(1970,1,1)</f>
        <v>42675.694236111114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 s="6">
        <v>10000</v>
      </c>
      <c r="E1678" s="6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8264</v>
      </c>
      <c r="O1678" s="5">
        <f>$E1678/$D1678</f>
        <v>1.0290999999999999</v>
      </c>
      <c r="P1678" s="6">
        <f>ROUND(E1678/L1678,2)</f>
        <v>137.21</v>
      </c>
      <c r="Q1678" t="str">
        <f>LEFT($N1678,FIND("/",$N1678)-1)</f>
        <v>film &amp; video</v>
      </c>
      <c r="R1678" t="str">
        <f>RIGHT($N1678,LEN($N1678)-FIND("/",$N1678))</f>
        <v>television</v>
      </c>
      <c r="S1678" s="10">
        <f>((($I1678/60)/60)/24)+DATE(1970,1,1)</f>
        <v>41962.786712962959</v>
      </c>
      <c r="T1678" s="10">
        <f>((($J1678/60)/60)/24)+DATE(1970,1,1)</f>
        <v>41932.745046296295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 s="6">
        <v>12000</v>
      </c>
      <c r="E1679" s="6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8270</v>
      </c>
      <c r="O1679" s="5">
        <f>$E1679/$D1679</f>
        <v>1.0290416666666666</v>
      </c>
      <c r="P1679" s="6">
        <f>ROUND(E1679/L1679,2)</f>
        <v>62.05</v>
      </c>
      <c r="Q1679" t="str">
        <f>LEFT($N1679,FIND("/",$N1679)-1)</f>
        <v>theater</v>
      </c>
      <c r="R1679" t="str">
        <f>RIGHT($N1679,LEN($N1679)-FIND("/",$N1679))</f>
        <v>plays</v>
      </c>
      <c r="S1679" s="10">
        <f>((($I1679/60)/60)/24)+DATE(1970,1,1)</f>
        <v>41823.165972222225</v>
      </c>
      <c r="T1679" s="10">
        <f>((($J1679/60)/60)/24)+DATE(1970,1,1)</f>
        <v>41802.574282407404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 s="6">
        <v>10000</v>
      </c>
      <c r="E1680" s="6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8284</v>
      </c>
      <c r="O1680" s="5">
        <f>$E1680/$D1680</f>
        <v>1.0289999999999999</v>
      </c>
      <c r="P1680" s="6">
        <f>ROUND(E1680/L1680,2)</f>
        <v>168.69</v>
      </c>
      <c r="Q1680" t="str">
        <f>LEFT($N1680,FIND("/",$N1680)-1)</f>
        <v>photography</v>
      </c>
      <c r="R1680" t="str">
        <f>RIGHT($N1680,LEN($N1680)-FIND("/",$N1680))</f>
        <v>photobooks</v>
      </c>
      <c r="S1680" s="10">
        <f>((($I1680/60)/60)/24)+DATE(1970,1,1)</f>
        <v>42082.739849537036</v>
      </c>
      <c r="T1680" s="10">
        <f>((($J1680/60)/60)/24)+DATE(1970,1,1)</f>
        <v>42052.7815162037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 s="6">
        <v>5000</v>
      </c>
      <c r="E1681" s="6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8301</v>
      </c>
      <c r="O1681" s="5">
        <f>$E1681/$D1681</f>
        <v>1.0289999999999999</v>
      </c>
      <c r="P1681" s="6">
        <f>ROUND(E1681/L1681,2)</f>
        <v>85.75</v>
      </c>
      <c r="Q1681" t="str">
        <f>LEFT($N1681,FIND("/",$N1681)-1)</f>
        <v>technology</v>
      </c>
      <c r="R1681" t="str">
        <f>RIGHT($N1681,LEN($N1681)-FIND("/",$N1681))</f>
        <v>makerspaces</v>
      </c>
      <c r="S1681" s="10">
        <f>((($I1681/60)/60)/24)+DATE(1970,1,1)</f>
        <v>41572.958449074074</v>
      </c>
      <c r="T1681" s="10">
        <f>((($J1681/60)/60)/24)+DATE(1970,1,1)</f>
        <v>41542.958449074074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 s="6">
        <v>8000</v>
      </c>
      <c r="E1682" s="6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8304</v>
      </c>
      <c r="O1682" s="5">
        <f>$E1682/$D1682</f>
        <v>1.0287500000000001</v>
      </c>
      <c r="P1682" s="6">
        <f>ROUND(E1682/L1682,2)</f>
        <v>329.2</v>
      </c>
      <c r="Q1682" t="str">
        <f>LEFT($N1682,FIND("/",$N1682)-1)</f>
        <v>theater</v>
      </c>
      <c r="R1682" t="str">
        <f>RIGHT($N1682,LEN($N1682)-FIND("/",$N1682))</f>
        <v>musical</v>
      </c>
      <c r="S1682" s="10">
        <f>((($I1682/60)/60)/24)+DATE(1970,1,1)</f>
        <v>41879.041666666664</v>
      </c>
      <c r="T1682" s="10">
        <f>((($J1682/60)/60)/24)+DATE(1970,1,1)</f>
        <v>41845.809166666666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 s="6">
        <v>1328</v>
      </c>
      <c r="E1683" s="6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5">
        <f>$E1683/$D1683</f>
        <v>1.0286144578313252</v>
      </c>
      <c r="P1683" s="6">
        <f>ROUND(E1683/L1683,2)</f>
        <v>50.59</v>
      </c>
      <c r="Q1683" t="str">
        <f>LEFT($N1683,FIND("/",$N1683)-1)</f>
        <v>music</v>
      </c>
      <c r="R1683" t="str">
        <f>RIGHT($N1683,LEN($N1683)-FIND("/",$N1683))</f>
        <v>electronic music</v>
      </c>
      <c r="S1683" s="10">
        <f>((($I1683/60)/60)/24)+DATE(1970,1,1)</f>
        <v>42716.732407407413</v>
      </c>
      <c r="T1683" s="10">
        <f>((($J1683/60)/60)/24)+DATE(1970,1,1)</f>
        <v>42688.732407407413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 s="6">
        <v>700</v>
      </c>
      <c r="E1684" s="6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5">
        <f>$E1684/$D1684</f>
        <v>1.0285857142857142</v>
      </c>
      <c r="P1684" s="6">
        <f>ROUND(E1684/L1684,2)</f>
        <v>26.67</v>
      </c>
      <c r="Q1684" t="str">
        <f>LEFT($N1684,FIND("/",$N1684)-1)</f>
        <v>theater</v>
      </c>
      <c r="R1684" t="str">
        <f>RIGHT($N1684,LEN($N1684)-FIND("/",$N1684))</f>
        <v>plays</v>
      </c>
      <c r="S1684" s="10">
        <f>((($I1684/60)/60)/24)+DATE(1970,1,1)</f>
        <v>42639.442465277782</v>
      </c>
      <c r="T1684" s="10">
        <f>((($J1684/60)/60)/24)+DATE(1970,1,1)</f>
        <v>42609.442465277782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 s="6">
        <v>3500</v>
      </c>
      <c r="E1685" s="6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8265</v>
      </c>
      <c r="O1685" s="5">
        <f>$E1685/$D1685</f>
        <v>1.0285714285714285</v>
      </c>
      <c r="P1685" s="6">
        <f>ROUND(E1685/L1685,2)</f>
        <v>60</v>
      </c>
      <c r="Q1685" t="str">
        <f>LEFT($N1685,FIND("/",$N1685)-1)</f>
        <v>film &amp; video</v>
      </c>
      <c r="R1685" t="str">
        <f>RIGHT($N1685,LEN($N1685)-FIND("/",$N1685))</f>
        <v>shorts</v>
      </c>
      <c r="S1685" s="10">
        <f>((($I1685/60)/60)/24)+DATE(1970,1,1)</f>
        <v>41812.65892361111</v>
      </c>
      <c r="T1685" s="10">
        <f>((($J1685/60)/60)/24)+DATE(1970,1,1)</f>
        <v>41786.65892361111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 s="6">
        <v>350</v>
      </c>
      <c r="E1686" s="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5">
        <f>$E1686/$D1686</f>
        <v>1.0285714285714285</v>
      </c>
      <c r="P1686" s="6">
        <f>ROUND(E1686/L1686,2)</f>
        <v>24</v>
      </c>
      <c r="Q1686" t="str">
        <f>LEFT($N1686,FIND("/",$N1686)-1)</f>
        <v>music</v>
      </c>
      <c r="R1686" t="str">
        <f>RIGHT($N1686,LEN($N1686)-FIND("/",$N1686))</f>
        <v>faith</v>
      </c>
      <c r="S1686" s="10">
        <f>((($I1686/60)/60)/24)+DATE(1970,1,1)</f>
        <v>42818.208599537036</v>
      </c>
      <c r="T1686" s="10">
        <f>((($J1686/60)/60)/24)+DATE(1970,1,1)</f>
        <v>42788.2502662037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 s="6">
        <v>18500</v>
      </c>
      <c r="E1687" s="6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8268</v>
      </c>
      <c r="O1687" s="5">
        <f>$E1687/$D1687</f>
        <v>1.0285405405405406</v>
      </c>
      <c r="P1687" s="6">
        <f>ROUND(E1687/L1687,2)</f>
        <v>91.48</v>
      </c>
      <c r="Q1687" t="str">
        <f>LEFT($N1687,FIND("/",$N1687)-1)</f>
        <v>film &amp; video</v>
      </c>
      <c r="R1687" t="str">
        <f>RIGHT($N1687,LEN($N1687)-FIND("/",$N1687))</f>
        <v>documentary</v>
      </c>
      <c r="S1687" s="10">
        <f>((($I1687/60)/60)/24)+DATE(1970,1,1)</f>
        <v>41559.063252314816</v>
      </c>
      <c r="T1687" s="10">
        <f>((($J1687/60)/60)/24)+DATE(1970,1,1)</f>
        <v>41529.063252314816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 s="6">
        <v>8000</v>
      </c>
      <c r="E1688" s="6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8270</v>
      </c>
      <c r="O1688" s="5">
        <f>$E1688/$D1688</f>
        <v>1.028375</v>
      </c>
      <c r="P1688" s="6">
        <f>ROUND(E1688/L1688,2)</f>
        <v>115.87</v>
      </c>
      <c r="Q1688" t="str">
        <f>LEFT($N1688,FIND("/",$N1688)-1)</f>
        <v>theater</v>
      </c>
      <c r="R1688" t="str">
        <f>RIGHT($N1688,LEN($N1688)-FIND("/",$N1688))</f>
        <v>plays</v>
      </c>
      <c r="S1688" s="10">
        <f>((($I1688/60)/60)/24)+DATE(1970,1,1)</f>
        <v>42286</v>
      </c>
      <c r="T1688" s="10">
        <f>((($J1688/60)/60)/24)+DATE(1970,1,1)</f>
        <v>42262.096782407403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 s="6">
        <v>5500</v>
      </c>
      <c r="E1689" s="6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8284</v>
      </c>
      <c r="O1689" s="5">
        <f>$E1689/$D1689</f>
        <v>1.0282909090909091</v>
      </c>
      <c r="P1689" s="6">
        <f>ROUND(E1689/L1689,2)</f>
        <v>47.13</v>
      </c>
      <c r="Q1689" t="str">
        <f>LEFT($N1689,FIND("/",$N1689)-1)</f>
        <v>photography</v>
      </c>
      <c r="R1689" t="str">
        <f>RIGHT($N1689,LEN($N1689)-FIND("/",$N1689))</f>
        <v>photobooks</v>
      </c>
      <c r="S1689" s="10">
        <f>((($I1689/60)/60)/24)+DATE(1970,1,1)</f>
        <v>42611.167465277773</v>
      </c>
      <c r="T1689" s="10">
        <f>((($J1689/60)/60)/24)+DATE(1970,1,1)</f>
        <v>42571.167465277773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 s="6">
        <v>1570</v>
      </c>
      <c r="E1690" s="6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5">
        <f>$E1690/$D1690</f>
        <v>1.0280254777070064</v>
      </c>
      <c r="P1690" s="6">
        <f>ROUND(E1690/L1690,2)</f>
        <v>43.62</v>
      </c>
      <c r="Q1690" t="str">
        <f>LEFT($N1690,FIND("/",$N1690)-1)</f>
        <v>music</v>
      </c>
      <c r="R1690" t="str">
        <f>RIGHT($N1690,LEN($N1690)-FIND("/",$N1690))</f>
        <v>classical music</v>
      </c>
      <c r="S1690" s="10">
        <f>((($I1690/60)/60)/24)+DATE(1970,1,1)</f>
        <v>41425.708333333336</v>
      </c>
      <c r="T1690" s="10">
        <f>((($J1690/60)/60)/24)+DATE(1970,1,1)</f>
        <v>41390.757754629631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 s="6">
        <v>3000</v>
      </c>
      <c r="E1691" s="6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5">
        <f>$E1691/$D1691</f>
        <v>1.028</v>
      </c>
      <c r="P1691" s="6">
        <f>ROUND(E1691/L1691,2)</f>
        <v>39.54</v>
      </c>
      <c r="Q1691" t="str">
        <f>LEFT($N1691,FIND("/",$N1691)-1)</f>
        <v>theater</v>
      </c>
      <c r="R1691" t="str">
        <f>RIGHT($N1691,LEN($N1691)-FIND("/",$N1691))</f>
        <v>plays</v>
      </c>
      <c r="S1691" s="10">
        <f>((($I1691/60)/60)/24)+DATE(1970,1,1)</f>
        <v>41951.417199074072</v>
      </c>
      <c r="T1691" s="10">
        <f>((($J1691/60)/60)/24)+DATE(1970,1,1)</f>
        <v>41921.375532407408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 s="6">
        <v>2750</v>
      </c>
      <c r="E1692" s="6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8275</v>
      </c>
      <c r="O1692" s="5">
        <f>$E1692/$D1692</f>
        <v>1.0277927272727272</v>
      </c>
      <c r="P1692" s="6">
        <f>ROUND(E1692/L1692,2)</f>
        <v>88.33</v>
      </c>
      <c r="Q1692" t="str">
        <f>LEFT($N1692,FIND("/",$N1692)-1)</f>
        <v>music</v>
      </c>
      <c r="R1692" t="str">
        <f>RIGHT($N1692,LEN($N1692)-FIND("/",$N1692))</f>
        <v>rock</v>
      </c>
      <c r="S1692" s="10">
        <f>((($I1692/60)/60)/24)+DATE(1970,1,1)</f>
        <v>41458.207638888889</v>
      </c>
      <c r="T1692" s="10">
        <f>((($J1692/60)/60)/24)+DATE(1970,1,1)</f>
        <v>41442.741249999999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 s="6">
        <v>8500</v>
      </c>
      <c r="E1693" s="6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8268</v>
      </c>
      <c r="O1693" s="5">
        <f>$E1693/$D1693</f>
        <v>1.0276470588235294</v>
      </c>
      <c r="P1693" s="6">
        <f>ROUND(E1693/L1693,2)</f>
        <v>109.19</v>
      </c>
      <c r="Q1693" t="str">
        <f>LEFT($N1693,FIND("/",$N1693)-1)</f>
        <v>film &amp; video</v>
      </c>
      <c r="R1693" t="str">
        <f>RIGHT($N1693,LEN($N1693)-FIND("/",$N1693))</f>
        <v>documentary</v>
      </c>
      <c r="S1693" s="10">
        <f>((($I1693/60)/60)/24)+DATE(1970,1,1)</f>
        <v>42132.916666666672</v>
      </c>
      <c r="T1693" s="10">
        <f>((($J1693/60)/60)/24)+DATE(1970,1,1)</f>
        <v>42101.737442129626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 s="6">
        <v>2500</v>
      </c>
      <c r="E1694" s="6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8304</v>
      </c>
      <c r="O1694" s="5">
        <f>$E1694/$D1694</f>
        <v>1.0276000000000001</v>
      </c>
      <c r="P1694" s="6">
        <f>ROUND(E1694/L1694,2)</f>
        <v>47.57</v>
      </c>
      <c r="Q1694" t="str">
        <f>LEFT($N1694,FIND("/",$N1694)-1)</f>
        <v>theater</v>
      </c>
      <c r="R1694" t="str">
        <f>RIGHT($N1694,LEN($N1694)-FIND("/",$N1694))</f>
        <v>musical</v>
      </c>
      <c r="S1694" s="10">
        <f>((($I1694/60)/60)/24)+DATE(1970,1,1)</f>
        <v>42525.956631944442</v>
      </c>
      <c r="T1694" s="10">
        <f>((($J1694/60)/60)/24)+DATE(1970,1,1)</f>
        <v>42495.956631944442</v>
      </c>
    </row>
    <row r="1695" spans="1:20" ht="48" x14ac:dyDescent="0.2">
      <c r="A1695">
        <v>3428</v>
      </c>
      <c r="B1695" s="3" t="s">
        <v>3427</v>
      </c>
      <c r="C1695" s="3" t="s">
        <v>7538</v>
      </c>
      <c r="D1695" s="6">
        <v>2000</v>
      </c>
      <c r="E1695" s="6">
        <v>2055</v>
      </c>
      <c r="F1695" t="s">
        <v>8219</v>
      </c>
      <c r="G1695" t="s">
        <v>8225</v>
      </c>
      <c r="H1695" t="s">
        <v>8247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8270</v>
      </c>
      <c r="O1695" s="5">
        <f>$E1695/$D1695</f>
        <v>1.0275000000000001</v>
      </c>
      <c r="P1695" s="6">
        <f>ROUND(E1695/L1695,2)</f>
        <v>40.29</v>
      </c>
      <c r="Q1695" t="str">
        <f>LEFT($N1695,FIND("/",$N1695)-1)</f>
        <v>theater</v>
      </c>
      <c r="R1695" t="str">
        <f>RIGHT($N1695,LEN($N1695)-FIND("/",$N1695))</f>
        <v>plays</v>
      </c>
      <c r="S1695" s="10">
        <f>((($I1695/60)/60)/24)+DATE(1970,1,1)</f>
        <v>42063.708333333328</v>
      </c>
      <c r="T1695" s="10">
        <f>((($J1695/60)/60)/24)+DATE(1970,1,1)</f>
        <v>42038.720451388886</v>
      </c>
    </row>
    <row r="1696" spans="1:20" ht="48" x14ac:dyDescent="0.2">
      <c r="A1696">
        <v>1301</v>
      </c>
      <c r="B1696" s="3" t="s">
        <v>1302</v>
      </c>
      <c r="C1696" s="3" t="s">
        <v>5411</v>
      </c>
      <c r="D1696" s="6">
        <v>2000</v>
      </c>
      <c r="E1696" s="6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>
        <v>1436551178</v>
      </c>
      <c r="K1696" t="b">
        <v>0</v>
      </c>
      <c r="L1696">
        <v>29</v>
      </c>
      <c r="M1696" t="b">
        <v>1</v>
      </c>
      <c r="N1696" t="s">
        <v>8270</v>
      </c>
      <c r="O1696" s="5">
        <f>$E1696/$D1696</f>
        <v>1.0275000000000001</v>
      </c>
      <c r="P1696" s="6">
        <f>ROUND(E1696/L1696,2)</f>
        <v>70.86</v>
      </c>
      <c r="Q1696" t="str">
        <f>LEFT($N1696,FIND("/",$N1696)-1)</f>
        <v>theater</v>
      </c>
      <c r="R1696" t="str">
        <f>RIGHT($N1696,LEN($N1696)-FIND("/",$N1696))</f>
        <v>plays</v>
      </c>
      <c r="S1696" s="10">
        <f>((($I1696/60)/60)/24)+DATE(1970,1,1)</f>
        <v>42206.125</v>
      </c>
      <c r="T1696" s="10">
        <f>((($J1696/60)/60)/24)+DATE(1970,1,1)</f>
        <v>42195.749745370369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 s="6">
        <v>3675</v>
      </c>
      <c r="E1697" s="6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8299</v>
      </c>
      <c r="O1697" s="5">
        <f>$E1697/$D1697</f>
        <v>1.0273469387755103</v>
      </c>
      <c r="P1697" s="6">
        <f>ROUND(E1697/L1697,2)</f>
        <v>67.42</v>
      </c>
      <c r="Q1697" t="str">
        <f>LEFT($N1697,FIND("/",$N1697)-1)</f>
        <v>music</v>
      </c>
      <c r="R1697" t="str">
        <f>RIGHT($N1697,LEN($N1697)-FIND("/",$N1697))</f>
        <v>classical music</v>
      </c>
      <c r="S1697" s="10">
        <f>((($I1697/60)/60)/24)+DATE(1970,1,1)</f>
        <v>40989.866666666669</v>
      </c>
      <c r="T1697" s="10">
        <f>((($J1697/60)/60)/24)+DATE(1970,1,1)</f>
        <v>40961.252141203702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 s="6">
        <v>1100</v>
      </c>
      <c r="E1698" s="6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8279</v>
      </c>
      <c r="O1698" s="5">
        <f>$E1698/$D1698</f>
        <v>1.0272727272727273</v>
      </c>
      <c r="P1698" s="6">
        <f>ROUND(E1698/L1698,2)</f>
        <v>33.24</v>
      </c>
      <c r="Q1698" t="str">
        <f>LEFT($N1698,FIND("/",$N1698)-1)</f>
        <v>music</v>
      </c>
      <c r="R1698" t="str">
        <f>RIGHT($N1698,LEN($N1698)-FIND("/",$N1698))</f>
        <v>electronic music</v>
      </c>
      <c r="S1698" s="10">
        <f>((($I1698/60)/60)/24)+DATE(1970,1,1)</f>
        <v>41015.257222222222</v>
      </c>
      <c r="T1698" s="10">
        <f>((($J1698/60)/60)/24)+DATE(1970,1,1)</f>
        <v>40997.257222222222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 s="6">
        <v>5000</v>
      </c>
      <c r="E1699" s="6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8275</v>
      </c>
      <c r="O1699" s="5">
        <f>$E1699/$D1699</f>
        <v>1.0269999999999999</v>
      </c>
      <c r="P1699" s="6">
        <f>ROUND(E1699/L1699,2)</f>
        <v>66.69</v>
      </c>
      <c r="Q1699" t="str">
        <f>LEFT($N1699,FIND("/",$N1699)-1)</f>
        <v>music</v>
      </c>
      <c r="R1699" t="str">
        <f>RIGHT($N1699,LEN($N1699)-FIND("/",$N1699))</f>
        <v>rock</v>
      </c>
      <c r="S1699" s="10">
        <f>((($I1699/60)/60)/24)+DATE(1970,1,1)</f>
        <v>41854.708333333336</v>
      </c>
      <c r="T1699" s="10">
        <f>((($J1699/60)/60)/24)+DATE(1970,1,1)</f>
        <v>41794.981122685182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 s="6">
        <v>7500</v>
      </c>
      <c r="E1700" s="6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8268</v>
      </c>
      <c r="O1700" s="5">
        <f>$E1700/$D1700</f>
        <v>1.0269239999999999</v>
      </c>
      <c r="P1700" s="6">
        <f>ROUND(E1700/L1700,2)</f>
        <v>79.400000000000006</v>
      </c>
      <c r="Q1700" t="str">
        <f>LEFT($N1700,FIND("/",$N1700)-1)</f>
        <v>film &amp; video</v>
      </c>
      <c r="R1700" t="str">
        <f>RIGHT($N1700,LEN($N1700)-FIND("/",$N1700))</f>
        <v>documentary</v>
      </c>
      <c r="S1700" s="10">
        <f>((($I1700/60)/60)/24)+DATE(1970,1,1)</f>
        <v>42445.761493055557</v>
      </c>
      <c r="T1700" s="10">
        <f>((($J1700/60)/60)/24)+DATE(1970,1,1)</f>
        <v>42415.803159722222</v>
      </c>
    </row>
    <row r="1701" spans="1:20" ht="48" x14ac:dyDescent="0.2">
      <c r="A1701">
        <v>3625</v>
      </c>
      <c r="B1701" s="3" t="s">
        <v>3623</v>
      </c>
      <c r="C1701" s="3" t="s">
        <v>7735</v>
      </c>
      <c r="D1701" s="6">
        <v>3000</v>
      </c>
      <c r="E1701" s="6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8270</v>
      </c>
      <c r="O1701" s="5">
        <f>$E1701/$D1701</f>
        <v>1.0266666666666666</v>
      </c>
      <c r="P1701" s="6">
        <f>ROUND(E1701/L1701,2)</f>
        <v>39.49</v>
      </c>
      <c r="Q1701" t="str">
        <f>LEFT($N1701,FIND("/",$N1701)-1)</f>
        <v>theater</v>
      </c>
      <c r="R1701" t="str">
        <f>RIGHT($N1701,LEN($N1701)-FIND("/",$N1701))</f>
        <v>plays</v>
      </c>
      <c r="S1701" s="10">
        <f>((($I1701/60)/60)/24)+DATE(1970,1,1)</f>
        <v>42187.652511574073</v>
      </c>
      <c r="T1701" s="10">
        <f>((($J1701/60)/60)/24)+DATE(1970,1,1)</f>
        <v>42157.652511574073</v>
      </c>
    </row>
    <row r="1702" spans="1:20" ht="48" x14ac:dyDescent="0.2">
      <c r="A1702">
        <v>3515</v>
      </c>
      <c r="B1702" s="3" t="s">
        <v>3514</v>
      </c>
      <c r="C1702" s="3" t="s">
        <v>7625</v>
      </c>
      <c r="D1702" s="6">
        <v>3000</v>
      </c>
      <c r="E1702" s="6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8270</v>
      </c>
      <c r="O1702" s="5">
        <f>$E1702/$D1702</f>
        <v>1.0266666666666666</v>
      </c>
      <c r="P1702" s="6">
        <f>ROUND(E1702/L1702,2)</f>
        <v>66.959999999999994</v>
      </c>
      <c r="Q1702" t="str">
        <f>LEFT($N1702,FIND("/",$N1702)-1)</f>
        <v>theater</v>
      </c>
      <c r="R1702" t="str">
        <f>RIGHT($N1702,LEN($N1702)-FIND("/",$N1702))</f>
        <v>plays</v>
      </c>
      <c r="S1702" s="10">
        <f>((($I1702/60)/60)/24)+DATE(1970,1,1)</f>
        <v>42155.772812499999</v>
      </c>
      <c r="T1702" s="10">
        <f>((($J1702/60)/60)/24)+DATE(1970,1,1)</f>
        <v>42125.772812499999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 s="6">
        <v>35000</v>
      </c>
      <c r="E1703" s="6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5">
        <f>$E1703/$D1703</f>
        <v>1.0266285714285714</v>
      </c>
      <c r="P1703" s="6">
        <f>ROUND(E1703/L1703,2)</f>
        <v>106.62</v>
      </c>
      <c r="Q1703" t="str">
        <f>LEFT($N1703,FIND("/",$N1703)-1)</f>
        <v>film &amp; video</v>
      </c>
      <c r="R1703" t="str">
        <f>RIGHT($N1703,LEN($N1703)-FIND("/",$N1703))</f>
        <v>documentary</v>
      </c>
      <c r="S1703" s="10">
        <f>((($I1703/60)/60)/24)+DATE(1970,1,1)</f>
        <v>42682.488263888896</v>
      </c>
      <c r="T1703" s="10">
        <f>((($J1703/60)/60)/24)+DATE(1970,1,1)</f>
        <v>42647.446597222224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 s="6">
        <v>10000</v>
      </c>
      <c r="E1704" s="6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8304</v>
      </c>
      <c r="O1704" s="5">
        <f>$E1704/$D1704</f>
        <v>1.0265010000000001</v>
      </c>
      <c r="P1704" s="6">
        <f>ROUND(E1704/L1704,2)</f>
        <v>106.93</v>
      </c>
      <c r="Q1704" t="str">
        <f>LEFT($N1704,FIND("/",$N1704)-1)</f>
        <v>theater</v>
      </c>
      <c r="R1704" t="str">
        <f>RIGHT($N1704,LEN($N1704)-FIND("/",$N1704))</f>
        <v>musical</v>
      </c>
      <c r="S1704" s="10">
        <f>((($I1704/60)/60)/24)+DATE(1970,1,1)</f>
        <v>41823.167187500003</v>
      </c>
      <c r="T1704" s="10">
        <f>((($J1704/60)/60)/24)+DATE(1970,1,1)</f>
        <v>41788.167187500003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 s="6">
        <v>31000</v>
      </c>
      <c r="E1705" s="6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8270</v>
      </c>
      <c r="O1705" s="5">
        <f>$E1705/$D1705</f>
        <v>1.026467741935484</v>
      </c>
      <c r="P1705" s="6">
        <f>ROUND(E1705/L1705,2)</f>
        <v>134.26</v>
      </c>
      <c r="Q1705" t="str">
        <f>LEFT($N1705,FIND("/",$N1705)-1)</f>
        <v>theater</v>
      </c>
      <c r="R1705" t="str">
        <f>RIGHT($N1705,LEN($N1705)-FIND("/",$N1705))</f>
        <v>plays</v>
      </c>
      <c r="S1705" s="10">
        <f>((($I1705/60)/60)/24)+DATE(1970,1,1)</f>
        <v>42489.19430555556</v>
      </c>
      <c r="T1705" s="10">
        <f>((($J1705/60)/60)/24)+DATE(1970,1,1)</f>
        <v>42445.19430555556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 s="6">
        <v>8000</v>
      </c>
      <c r="E1706" s="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5">
        <f>$E1706/$D1706</f>
        <v>1.02645125</v>
      </c>
      <c r="P1706" s="6">
        <f>ROUND(E1706/L1706,2)</f>
        <v>87.36</v>
      </c>
      <c r="Q1706" t="str">
        <f>LEFT($N1706,FIND("/",$N1706)-1)</f>
        <v>theater</v>
      </c>
      <c r="R1706" t="str">
        <f>RIGHT($N1706,LEN($N1706)-FIND("/",$N1706))</f>
        <v>plays</v>
      </c>
      <c r="S1706" s="10">
        <f>((($I1706/60)/60)/24)+DATE(1970,1,1)</f>
        <v>41828.94027777778</v>
      </c>
      <c r="T1706" s="10">
        <f>((($J1706/60)/60)/24)+DATE(1970,1,1)</f>
        <v>41798.94027777778</v>
      </c>
    </row>
    <row r="1707" spans="1:20" ht="48" x14ac:dyDescent="0.2">
      <c r="A1707">
        <v>1668</v>
      </c>
      <c r="B1707" s="3" t="s">
        <v>1669</v>
      </c>
      <c r="C1707" s="3" t="s">
        <v>5778</v>
      </c>
      <c r="D1707" s="6">
        <v>8000</v>
      </c>
      <c r="E1707" s="6">
        <v>8211</v>
      </c>
      <c r="F1707" t="s">
        <v>8219</v>
      </c>
      <c r="G1707" t="s">
        <v>8224</v>
      </c>
      <c r="H1707" t="s">
        <v>8246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8291</v>
      </c>
      <c r="O1707" s="5">
        <f>$E1707/$D1707</f>
        <v>1.026375</v>
      </c>
      <c r="P1707" s="6">
        <f>ROUND(E1707/L1707,2)</f>
        <v>70.78</v>
      </c>
      <c r="Q1707" t="str">
        <f>LEFT($N1707,FIND("/",$N1707)-1)</f>
        <v>music</v>
      </c>
      <c r="R1707" t="str">
        <f>RIGHT($N1707,LEN($N1707)-FIND("/",$N1707))</f>
        <v>pop</v>
      </c>
      <c r="S1707" s="10">
        <f>((($I1707/60)/60)/24)+DATE(1970,1,1)</f>
        <v>40875.191423611112</v>
      </c>
      <c r="T1707" s="10">
        <f>((($J1707/60)/60)/24)+DATE(1970,1,1)</f>
        <v>40845.14975694444</v>
      </c>
    </row>
    <row r="1708" spans="1:20" ht="48" x14ac:dyDescent="0.2">
      <c r="A1708">
        <v>1662</v>
      </c>
      <c r="B1708" s="3" t="s">
        <v>1663</v>
      </c>
      <c r="C1708" s="3" t="s">
        <v>5772</v>
      </c>
      <c r="D1708" s="6">
        <v>8000</v>
      </c>
      <c r="E1708" s="6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>
        <v>1320122736</v>
      </c>
      <c r="K1708" t="b">
        <v>0</v>
      </c>
      <c r="L1708">
        <v>62</v>
      </c>
      <c r="M1708" t="b">
        <v>1</v>
      </c>
      <c r="N1708" t="s">
        <v>8291</v>
      </c>
      <c r="O1708" s="5">
        <f>$E1708/$D1708</f>
        <v>1.026375</v>
      </c>
      <c r="P1708" s="6">
        <f>ROUND(E1708/L1708,2)</f>
        <v>132.44</v>
      </c>
      <c r="Q1708" t="str">
        <f>LEFT($N1708,FIND("/",$N1708)-1)</f>
        <v>music</v>
      </c>
      <c r="R1708" t="str">
        <f>RIGHT($N1708,LEN($N1708)-FIND("/",$N1708))</f>
        <v>pop</v>
      </c>
      <c r="S1708" s="10">
        <f>((($I1708/60)/60)/24)+DATE(1970,1,1)</f>
        <v>40908.239999999998</v>
      </c>
      <c r="T1708" s="10">
        <f>((($J1708/60)/60)/24)+DATE(1970,1,1)</f>
        <v>40848.198333333334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 s="6">
        <v>5500</v>
      </c>
      <c r="E1709" s="6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8275</v>
      </c>
      <c r="O1709" s="5">
        <f>$E1709/$D1709</f>
        <v>1.0263636363636364</v>
      </c>
      <c r="P1709" s="6">
        <f>ROUND(E1709/L1709,2)</f>
        <v>68.010000000000005</v>
      </c>
      <c r="Q1709" t="str">
        <f>LEFT($N1709,FIND("/",$N1709)-1)</f>
        <v>music</v>
      </c>
      <c r="R1709" t="str">
        <f>RIGHT($N1709,LEN($N1709)-FIND("/",$N1709))</f>
        <v>rock</v>
      </c>
      <c r="S1709" s="10">
        <f>((($I1709/60)/60)/24)+DATE(1970,1,1)</f>
        <v>42546.165972222225</v>
      </c>
      <c r="T1709" s="10">
        <f>((($J1709/60)/60)/24)+DATE(1970,1,1)</f>
        <v>42515.71775462963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 s="6">
        <v>7000</v>
      </c>
      <c r="E1710" s="6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8284</v>
      </c>
      <c r="O1710" s="5">
        <f>$E1710/$D1710</f>
        <v>1.0262857142857142</v>
      </c>
      <c r="P1710" s="6">
        <f>ROUND(E1710/L1710,2)</f>
        <v>156.16999999999999</v>
      </c>
      <c r="Q1710" t="str">
        <f>LEFT($N1710,FIND("/",$N1710)-1)</f>
        <v>photography</v>
      </c>
      <c r="R1710" t="str">
        <f>RIGHT($N1710,LEN($N1710)-FIND("/",$N1710))</f>
        <v>photobooks</v>
      </c>
      <c r="S1710" s="10">
        <f>((($I1710/60)/60)/24)+DATE(1970,1,1)</f>
        <v>42026.782060185185</v>
      </c>
      <c r="T1710" s="10">
        <f>((($J1710/60)/60)/24)+DATE(1970,1,1)</f>
        <v>41981.782060185185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 s="6">
        <v>8500</v>
      </c>
      <c r="E1711" s="6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8302</v>
      </c>
      <c r="O1711" s="5">
        <f>$E1711/$D1711</f>
        <v>1.0261176470588236</v>
      </c>
      <c r="P1711" s="6">
        <f>ROUND(E1711/L1711,2)</f>
        <v>242.28</v>
      </c>
      <c r="Q1711" t="str">
        <f>LEFT($N1711,FIND("/",$N1711)-1)</f>
        <v>theater</v>
      </c>
      <c r="R1711" t="str">
        <f>RIGHT($N1711,LEN($N1711)-FIND("/",$N1711))</f>
        <v>spaces</v>
      </c>
      <c r="S1711" s="10">
        <f>((($I1711/60)/60)/24)+DATE(1970,1,1)</f>
        <v>41838.548055555555</v>
      </c>
      <c r="T1711" s="10">
        <f>((($J1711/60)/60)/24)+DATE(1970,1,1)</f>
        <v>41778.548055555555</v>
      </c>
    </row>
    <row r="1712" spans="1:20" ht="48" x14ac:dyDescent="0.2">
      <c r="A1712">
        <v>2268</v>
      </c>
      <c r="B1712" s="3" t="s">
        <v>2269</v>
      </c>
      <c r="C1712" s="3" t="s">
        <v>6378</v>
      </c>
      <c r="D1712" s="6">
        <v>28000</v>
      </c>
      <c r="E1712" s="6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8296</v>
      </c>
      <c r="O1712" s="5">
        <f>$E1712/$D1712</f>
        <v>1.026</v>
      </c>
      <c r="P1712" s="6">
        <f>ROUND(E1712/L1712,2)</f>
        <v>148.08000000000001</v>
      </c>
      <c r="Q1712" t="str">
        <f>LEFT($N1712,FIND("/",$N1712)-1)</f>
        <v>games</v>
      </c>
      <c r="R1712" t="str">
        <f>RIGHT($N1712,LEN($N1712)-FIND("/",$N1712))</f>
        <v>tabletop games</v>
      </c>
      <c r="S1712" s="10">
        <f>((($I1712/60)/60)/24)+DATE(1970,1,1)</f>
        <v>42806.082349537035</v>
      </c>
      <c r="T1712" s="10">
        <f>((($J1712/60)/60)/24)+DATE(1970,1,1)</f>
        <v>42776.082349537035</v>
      </c>
    </row>
    <row r="1713" spans="1:20" ht="48" x14ac:dyDescent="0.2">
      <c r="A1713">
        <v>1217</v>
      </c>
      <c r="B1713" s="3" t="s">
        <v>1218</v>
      </c>
      <c r="C1713" s="3" t="s">
        <v>5327</v>
      </c>
      <c r="D1713" s="6">
        <v>26500</v>
      </c>
      <c r="E1713" s="6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8284</v>
      </c>
      <c r="O1713" s="5">
        <f>$E1713/$D1713</f>
        <v>1.026</v>
      </c>
      <c r="P1713" s="6">
        <f>ROUND(E1713/L1713,2)</f>
        <v>148.57</v>
      </c>
      <c r="Q1713" t="str">
        <f>LEFT($N1713,FIND("/",$N1713)-1)</f>
        <v>photography</v>
      </c>
      <c r="R1713" t="str">
        <f>RIGHT($N1713,LEN($N1713)-FIND("/",$N1713))</f>
        <v>photobooks</v>
      </c>
      <c r="S1713" s="10">
        <f>((($I1713/60)/60)/24)+DATE(1970,1,1)</f>
        <v>42565.809490740736</v>
      </c>
      <c r="T1713" s="10">
        <f>((($J1713/60)/60)/24)+DATE(1970,1,1)</f>
        <v>42535.809490740736</v>
      </c>
    </row>
    <row r="1714" spans="1:20" ht="32" x14ac:dyDescent="0.2">
      <c r="A1714">
        <v>2315</v>
      </c>
      <c r="B1714" s="3" t="s">
        <v>2316</v>
      </c>
      <c r="C1714" s="3" t="s">
        <v>6425</v>
      </c>
      <c r="D1714" s="6">
        <v>2500</v>
      </c>
      <c r="E1714" s="6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8278</v>
      </c>
      <c r="O1714" s="5">
        <f>$E1714/$D1714</f>
        <v>1.026</v>
      </c>
      <c r="P1714" s="6">
        <f>ROUND(E1714/L1714,2)</f>
        <v>40.08</v>
      </c>
      <c r="Q1714" t="str">
        <f>LEFT($N1714,FIND("/",$N1714)-1)</f>
        <v>music</v>
      </c>
      <c r="R1714" t="str">
        <f>RIGHT($N1714,LEN($N1714)-FIND("/",$N1714))</f>
        <v>indie rock</v>
      </c>
      <c r="S1714" s="10">
        <f>((($I1714/60)/60)/24)+DATE(1970,1,1)</f>
        <v>41034.72619212963</v>
      </c>
      <c r="T1714" s="10">
        <f>((($J1714/60)/60)/24)+DATE(1970,1,1)</f>
        <v>41004.72619212963</v>
      </c>
    </row>
    <row r="1715" spans="1:20" ht="48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6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8270</v>
      </c>
      <c r="O1715" s="5">
        <f>$E1715/$D1715</f>
        <v>1.026</v>
      </c>
      <c r="P1715" s="6">
        <f>ROUND(E1715/L1715,2)</f>
        <v>59.65</v>
      </c>
      <c r="Q1715" t="str">
        <f>LEFT($N1715,FIND("/",$N1715)-1)</f>
        <v>theater</v>
      </c>
      <c r="R1715" t="str">
        <f>RIGHT($N1715,LEN($N1715)-FIND("/",$N1715))</f>
        <v>plays</v>
      </c>
      <c r="S1715" s="10">
        <f>((($I1715/60)/60)/24)+DATE(1970,1,1)</f>
        <v>42321.845138888893</v>
      </c>
      <c r="T1715" s="10">
        <f>((($J1715/60)/60)/24)+DATE(1970,1,1)</f>
        <v>42294.429641203707</v>
      </c>
    </row>
    <row r="1716" spans="1:20" ht="32" x14ac:dyDescent="0.2">
      <c r="A1716">
        <v>3597</v>
      </c>
      <c r="B1716" s="3" t="s">
        <v>3596</v>
      </c>
      <c r="C1716" s="3" t="s">
        <v>7707</v>
      </c>
      <c r="D1716" s="6">
        <v>2500</v>
      </c>
      <c r="E1716" s="6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8270</v>
      </c>
      <c r="O1716" s="5">
        <f>$E1716/$D1716</f>
        <v>1.026</v>
      </c>
      <c r="P1716" s="6">
        <f>ROUND(E1716/L1716,2)</f>
        <v>77.73</v>
      </c>
      <c r="Q1716" t="str">
        <f>LEFT($N1716,FIND("/",$N1716)-1)</f>
        <v>theater</v>
      </c>
      <c r="R1716" t="str">
        <f>RIGHT($N1716,LEN($N1716)-FIND("/",$N1716))</f>
        <v>plays</v>
      </c>
      <c r="S1716" s="10">
        <f>((($I1716/60)/60)/24)+DATE(1970,1,1)</f>
        <v>42432.249305555553</v>
      </c>
      <c r="T1716" s="10">
        <f>((($J1716/60)/60)/24)+DATE(1970,1,1)</f>
        <v>42417.585532407407</v>
      </c>
    </row>
    <row r="1717" spans="1:20" ht="64" x14ac:dyDescent="0.2">
      <c r="A1717">
        <v>1670</v>
      </c>
      <c r="B1717" s="3" t="s">
        <v>1671</v>
      </c>
      <c r="C1717" s="3" t="s">
        <v>5780</v>
      </c>
      <c r="D1717" s="6">
        <v>1000</v>
      </c>
      <c r="E1717" s="6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8291</v>
      </c>
      <c r="O1717" s="5">
        <f>$E1717/$D1717</f>
        <v>1.026</v>
      </c>
      <c r="P1717" s="6">
        <f>ROUND(E1717/L1717,2)</f>
        <v>44.61</v>
      </c>
      <c r="Q1717" t="str">
        <f>LEFT($N1717,FIND("/",$N1717)-1)</f>
        <v>music</v>
      </c>
      <c r="R1717" t="str">
        <f>RIGHT($N1717,LEN($N1717)-FIND("/",$N1717))</f>
        <v>pop</v>
      </c>
      <c r="S1717" s="10">
        <f>((($I1717/60)/60)/24)+DATE(1970,1,1)</f>
        <v>40364.166666666664</v>
      </c>
      <c r="T1717" s="10">
        <f>((($J1717/60)/60)/24)+DATE(1970,1,1)</f>
        <v>40313.930543981485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 s="6">
        <v>25000</v>
      </c>
      <c r="E1718" s="6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8268</v>
      </c>
      <c r="O1718" s="5">
        <f>$E1718/$D1718</f>
        <v>1.0259199999999999</v>
      </c>
      <c r="P1718" s="6">
        <f>ROUND(E1718/L1718,2)</f>
        <v>78.2</v>
      </c>
      <c r="Q1718" t="str">
        <f>LEFT($N1718,FIND("/",$N1718)-1)</f>
        <v>film &amp; video</v>
      </c>
      <c r="R1718" t="str">
        <f>RIGHT($N1718,LEN($N1718)-FIND("/",$N1718))</f>
        <v>documentary</v>
      </c>
      <c r="S1718" s="10">
        <f>((($I1718/60)/60)/24)+DATE(1970,1,1)</f>
        <v>41692.047500000001</v>
      </c>
      <c r="T1718" s="10">
        <f>((($J1718/60)/60)/24)+DATE(1970,1,1)</f>
        <v>41662.047500000001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 s="6">
        <v>4444</v>
      </c>
      <c r="E1719" s="6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8273</v>
      </c>
      <c r="O1719" s="5">
        <f>$E1719/$D1719</f>
        <v>1.0258775877587758</v>
      </c>
      <c r="P1719" s="6">
        <f>ROUND(E1719/L1719,2)</f>
        <v>77.27</v>
      </c>
      <c r="Q1719" t="str">
        <f>LEFT($N1719,FIND("/",$N1719)-1)</f>
        <v>publishing</v>
      </c>
      <c r="R1719" t="str">
        <f>RIGHT($N1719,LEN($N1719)-FIND("/",$N1719))</f>
        <v>nonfiction</v>
      </c>
      <c r="S1719" s="10">
        <f>((($I1719/60)/60)/24)+DATE(1970,1,1)</f>
        <v>41329.878148148149</v>
      </c>
      <c r="T1719" s="10">
        <f>((($J1719/60)/60)/24)+DATE(1970,1,1)</f>
        <v>41299.878148148149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 s="6">
        <v>4000</v>
      </c>
      <c r="E1720" s="6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8275</v>
      </c>
      <c r="O1720" s="5">
        <f>$E1720/$D1720</f>
        <v>1.0257499999999999</v>
      </c>
      <c r="P1720" s="6">
        <f>ROUND(E1720/L1720,2)</f>
        <v>62.17</v>
      </c>
      <c r="Q1720" t="str">
        <f>LEFT($N1720,FIND("/",$N1720)-1)</f>
        <v>music</v>
      </c>
      <c r="R1720" t="str">
        <f>RIGHT($N1720,LEN($N1720)-FIND("/",$N1720))</f>
        <v>rock</v>
      </c>
      <c r="S1720" s="10">
        <f>((($I1720/60)/60)/24)+DATE(1970,1,1)</f>
        <v>41481.062905092593</v>
      </c>
      <c r="T1720" s="10">
        <f>((($J1720/60)/60)/24)+DATE(1970,1,1)</f>
        <v>41451.062905092593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 s="6">
        <v>3500</v>
      </c>
      <c r="E1721" s="6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5">
        <f>$E1721/$D1721</f>
        <v>1.0257142857142858</v>
      </c>
      <c r="P1721" s="6">
        <f>ROUND(E1721/L1721,2)</f>
        <v>132.96</v>
      </c>
      <c r="Q1721" t="str">
        <f>LEFT($N1721,FIND("/",$N1721)-1)</f>
        <v>theater</v>
      </c>
      <c r="R1721" t="str">
        <f>RIGHT($N1721,LEN($N1721)-FIND("/",$N1721))</f>
        <v>plays</v>
      </c>
      <c r="S1721" s="10">
        <f>((($I1721/60)/60)/24)+DATE(1970,1,1)</f>
        <v>42094.536111111112</v>
      </c>
      <c r="T1721" s="10">
        <f>((($J1721/60)/60)/24)+DATE(1970,1,1)</f>
        <v>42036.995590277773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 s="6">
        <v>4300</v>
      </c>
      <c r="E1722" s="6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5">
        <f>$E1722/$D1722</f>
        <v>1.0254767441860466</v>
      </c>
      <c r="P1722" s="6">
        <f>ROUND(E1722/L1722,2)</f>
        <v>49.55</v>
      </c>
      <c r="Q1722" t="str">
        <f>LEFT($N1722,FIND("/",$N1722)-1)</f>
        <v>theater</v>
      </c>
      <c r="R1722" t="str">
        <f>RIGHT($N1722,LEN($N1722)-FIND("/",$N1722))</f>
        <v>plays</v>
      </c>
      <c r="S1722" s="10">
        <f>((($I1722/60)/60)/24)+DATE(1970,1,1)</f>
        <v>42494.958333333328</v>
      </c>
      <c r="T1722" s="10">
        <f>((($J1722/60)/60)/24)+DATE(1970,1,1)</f>
        <v>42465.491435185191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 s="6">
        <v>7900</v>
      </c>
      <c r="E1723" s="6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5">
        <f>$E1723/$D1723</f>
        <v>1.0250632911392406</v>
      </c>
      <c r="P1723" s="6">
        <f>ROUND(E1723/L1723,2)</f>
        <v>80.180000000000007</v>
      </c>
      <c r="Q1723" t="str">
        <f>LEFT($N1723,FIND("/",$N1723)-1)</f>
        <v>music</v>
      </c>
      <c r="R1723" t="str">
        <f>RIGHT($N1723,LEN($N1723)-FIND("/",$N1723))</f>
        <v>pop</v>
      </c>
      <c r="S1723" s="10">
        <f>((($I1723/60)/60)/24)+DATE(1970,1,1)</f>
        <v>42386.875</v>
      </c>
      <c r="T1723" s="10">
        <f>((($J1723/60)/60)/24)+DATE(1970,1,1)</f>
        <v>42343.998043981483</v>
      </c>
    </row>
    <row r="1724" spans="1:20" ht="32" x14ac:dyDescent="0.2">
      <c r="A1724">
        <v>535</v>
      </c>
      <c r="B1724" s="3" t="s">
        <v>536</v>
      </c>
      <c r="C1724" s="3" t="s">
        <v>4645</v>
      </c>
      <c r="D1724" s="6">
        <v>2000</v>
      </c>
      <c r="E1724" s="6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8270</v>
      </c>
      <c r="O1724" s="5">
        <f>$E1724/$D1724</f>
        <v>1.0249999999999999</v>
      </c>
      <c r="P1724" s="6">
        <f>ROUND(E1724/L1724,2)</f>
        <v>34.75</v>
      </c>
      <c r="Q1724" t="str">
        <f>LEFT($N1724,FIND("/",$N1724)-1)</f>
        <v>theater</v>
      </c>
      <c r="R1724" t="str">
        <f>RIGHT($N1724,LEN($N1724)-FIND("/",$N1724))</f>
        <v>plays</v>
      </c>
      <c r="S1724" s="10">
        <f>((($I1724/60)/60)/24)+DATE(1970,1,1)</f>
        <v>42741.545196759253</v>
      </c>
      <c r="T1724" s="10">
        <f>((($J1724/60)/60)/24)+DATE(1970,1,1)</f>
        <v>42711.545196759253</v>
      </c>
    </row>
    <row r="1725" spans="1:20" ht="32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6">
        <v>2050</v>
      </c>
      <c r="F172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8270</v>
      </c>
      <c r="O1725" s="5">
        <f>$E1725/$D1725</f>
        <v>1.0249999999999999</v>
      </c>
      <c r="P1725" s="6">
        <f>ROUND(E1725/L1725,2)</f>
        <v>66.13</v>
      </c>
      <c r="Q1725" t="str">
        <f>LEFT($N1725,FIND("/",$N1725)-1)</f>
        <v>theater</v>
      </c>
      <c r="R1725" t="str">
        <f>RIGHT($N1725,LEN($N1725)-FIND("/",$N1725))</f>
        <v>plays</v>
      </c>
      <c r="S1725" s="10">
        <f>((($I1725/60)/60)/24)+DATE(1970,1,1)</f>
        <v>42155.531226851846</v>
      </c>
      <c r="T1725" s="10">
        <f>((($J1725/60)/60)/24)+DATE(1970,1,1)</f>
        <v>42120.531226851846</v>
      </c>
    </row>
    <row r="1726" spans="1:20" ht="48" x14ac:dyDescent="0.2">
      <c r="A1726">
        <v>2791</v>
      </c>
      <c r="B1726" s="3" t="s">
        <v>2791</v>
      </c>
      <c r="C1726" s="3" t="s">
        <v>6901</v>
      </c>
      <c r="D1726" s="6">
        <v>2000</v>
      </c>
      <c r="E1726" s="6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8270</v>
      </c>
      <c r="O1726" s="5">
        <f>$E1726/$D1726</f>
        <v>1.0249999999999999</v>
      </c>
      <c r="P1726" s="6">
        <f>ROUND(E1726/L1726,2)</f>
        <v>73.209999999999994</v>
      </c>
      <c r="Q1726" t="str">
        <f>LEFT($N1726,FIND("/",$N1726)-1)</f>
        <v>theater</v>
      </c>
      <c r="R1726" t="str">
        <f>RIGHT($N1726,LEN($N1726)-FIND("/",$N1726))</f>
        <v>plays</v>
      </c>
      <c r="S1726" s="10">
        <f>((($I1726/60)/60)/24)+DATE(1970,1,1)</f>
        <v>42622.166666666672</v>
      </c>
      <c r="T1726" s="10">
        <f>((($J1726/60)/60)/24)+DATE(1970,1,1)</f>
        <v>42591.899988425925</v>
      </c>
    </row>
    <row r="1727" spans="1:20" ht="32" x14ac:dyDescent="0.2">
      <c r="A1727">
        <v>2788</v>
      </c>
      <c r="B1727" s="3" t="s">
        <v>2788</v>
      </c>
      <c r="C1727" s="3" t="s">
        <v>6898</v>
      </c>
      <c r="D1727" s="6">
        <v>2000</v>
      </c>
      <c r="E1727" s="6">
        <v>2050</v>
      </c>
      <c r="F1727" t="s">
        <v>8219</v>
      </c>
      <c r="G1727" t="s">
        <v>8224</v>
      </c>
      <c r="H1727" t="s">
        <v>8246</v>
      </c>
      <c r="I1727">
        <v>1469811043</v>
      </c>
      <c r="J1727">
        <v>1467219043</v>
      </c>
      <c r="K1727" t="b">
        <v>0</v>
      </c>
      <c r="L1727">
        <v>20</v>
      </c>
      <c r="M1727" t="b">
        <v>1</v>
      </c>
      <c r="N1727" t="s">
        <v>8270</v>
      </c>
      <c r="O1727" s="5">
        <f>$E1727/$D1727</f>
        <v>1.0249999999999999</v>
      </c>
      <c r="P1727" s="6">
        <f>ROUND(E1727/L1727,2)</f>
        <v>102.5</v>
      </c>
      <c r="Q1727" t="str">
        <f>LEFT($N1727,FIND("/",$N1727)-1)</f>
        <v>theater</v>
      </c>
      <c r="R1727" t="str">
        <f>RIGHT($N1727,LEN($N1727)-FIND("/",$N1727))</f>
        <v>plays</v>
      </c>
      <c r="S1727" s="10">
        <f>((($I1727/60)/60)/24)+DATE(1970,1,1)</f>
        <v>42580.701886574068</v>
      </c>
      <c r="T1727" s="10">
        <f>((($J1727/60)/60)/24)+DATE(1970,1,1)</f>
        <v>42550.701886574068</v>
      </c>
    </row>
    <row r="1728" spans="1:20" ht="48" x14ac:dyDescent="0.2">
      <c r="A1728">
        <v>83</v>
      </c>
      <c r="B1728" s="3" t="s">
        <v>85</v>
      </c>
      <c r="C1728" s="3" t="s">
        <v>4194</v>
      </c>
      <c r="D1728" s="6">
        <v>200</v>
      </c>
      <c r="E1728" s="6">
        <v>205</v>
      </c>
      <c r="F1728" t="s">
        <v>8219</v>
      </c>
      <c r="G1728" t="s">
        <v>8225</v>
      </c>
      <c r="H1728" t="s">
        <v>8247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8265</v>
      </c>
      <c r="O1728" s="5">
        <f>$E1728/$D1728</f>
        <v>1.0249999999999999</v>
      </c>
      <c r="P1728" s="6">
        <f>ROUND(E1728/L1728,2)</f>
        <v>15.77</v>
      </c>
      <c r="Q1728" t="str">
        <f>LEFT($N1728,FIND("/",$N1728)-1)</f>
        <v>film &amp; video</v>
      </c>
      <c r="R1728" t="str">
        <f>RIGHT($N1728,LEN($N1728)-FIND("/",$N1728))</f>
        <v>shorts</v>
      </c>
      <c r="S1728" s="10">
        <f>((($I1728/60)/60)/24)+DATE(1970,1,1)</f>
        <v>42057.479166666672</v>
      </c>
      <c r="T1728" s="10">
        <f>((($J1728/60)/60)/24)+DATE(1970,1,1)</f>
        <v>42042.615613425922</v>
      </c>
    </row>
    <row r="1729" spans="1:20" ht="48" x14ac:dyDescent="0.2">
      <c r="A1729">
        <v>784</v>
      </c>
      <c r="B1729" s="3" t="s">
        <v>785</v>
      </c>
      <c r="C1729" s="3" t="s">
        <v>4894</v>
      </c>
      <c r="D1729" s="6">
        <v>1000</v>
      </c>
      <c r="E1729" s="6">
        <v>1025</v>
      </c>
      <c r="F1729" t="s">
        <v>8219</v>
      </c>
      <c r="G1729" t="s">
        <v>8224</v>
      </c>
      <c r="H1729" t="s">
        <v>8246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8275</v>
      </c>
      <c r="O1729" s="5">
        <f>$E1729/$D1729</f>
        <v>1.0249999999999999</v>
      </c>
      <c r="P1729" s="6">
        <f>ROUND(E1729/L1729,2)</f>
        <v>102.5</v>
      </c>
      <c r="Q1729" t="str">
        <f>LEFT($N1729,FIND("/",$N1729)-1)</f>
        <v>music</v>
      </c>
      <c r="R1729" t="str">
        <f>RIGHT($N1729,LEN($N1729)-FIND("/",$N1729))</f>
        <v>rock</v>
      </c>
      <c r="S1729" s="10">
        <f>((($I1729/60)/60)/24)+DATE(1970,1,1)</f>
        <v>41715.107858796298</v>
      </c>
      <c r="T1729" s="10">
        <f>((($J1729/60)/60)/24)+DATE(1970,1,1)</f>
        <v>41675.149525462963</v>
      </c>
    </row>
    <row r="1730" spans="1:20" ht="32" x14ac:dyDescent="0.2">
      <c r="A1730">
        <v>2074</v>
      </c>
      <c r="B1730" s="3" t="s">
        <v>2075</v>
      </c>
      <c r="C1730" s="3" t="s">
        <v>6184</v>
      </c>
      <c r="D1730" s="6">
        <v>600</v>
      </c>
      <c r="E1730" s="6">
        <v>615</v>
      </c>
      <c r="F1730" t="s">
        <v>8219</v>
      </c>
      <c r="G1730" t="s">
        <v>8224</v>
      </c>
      <c r="H1730" t="s">
        <v>8246</v>
      </c>
      <c r="I1730">
        <v>1462564182</v>
      </c>
      <c r="J1730">
        <v>1459972182</v>
      </c>
      <c r="K1730" t="b">
        <v>0</v>
      </c>
      <c r="L1730">
        <v>3</v>
      </c>
      <c r="M1730" t="b">
        <v>1</v>
      </c>
      <c r="N1730" t="s">
        <v>8294</v>
      </c>
      <c r="O1730" s="5">
        <f>$E1730/$D1730</f>
        <v>1.0249999999999999</v>
      </c>
      <c r="P1730" s="6">
        <f>ROUND(E1730/L1730,2)</f>
        <v>205</v>
      </c>
      <c r="Q1730" t="str">
        <f>LEFT($N1730,FIND("/",$N1730)-1)</f>
        <v>technology</v>
      </c>
      <c r="R1730" t="str">
        <f>RIGHT($N1730,LEN($N1730)-FIND("/",$N1730))</f>
        <v>hardware</v>
      </c>
      <c r="S1730" s="10">
        <f>((($I1730/60)/60)/24)+DATE(1970,1,1)</f>
        <v>42496.826180555552</v>
      </c>
      <c r="T1730" s="10">
        <f>((($J1730/60)/60)/24)+DATE(1970,1,1)</f>
        <v>42466.826180555552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 s="6">
        <v>7500</v>
      </c>
      <c r="E1731" s="6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8265</v>
      </c>
      <c r="O1731" s="5">
        <f>$E1731/$D1731</f>
        <v>1.0246666666666666</v>
      </c>
      <c r="P1731" s="6">
        <f>ROUND(E1731/L1731,2)</f>
        <v>111.38</v>
      </c>
      <c r="Q1731" t="str">
        <f>LEFT($N1731,FIND("/",$N1731)-1)</f>
        <v>film &amp; video</v>
      </c>
      <c r="R1731" t="str">
        <f>RIGHT($N1731,LEN($N1731)-FIND("/",$N1731))</f>
        <v>shorts</v>
      </c>
      <c r="S1731" s="10">
        <f>((($I1731/60)/60)/24)+DATE(1970,1,1)</f>
        <v>40657.982488425929</v>
      </c>
      <c r="T1731" s="10">
        <f>((($J1731/60)/60)/24)+DATE(1970,1,1)</f>
        <v>40635.982488425929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 s="6">
        <v>1500</v>
      </c>
      <c r="E1732" s="6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8278</v>
      </c>
      <c r="O1732" s="5">
        <f>$E1732/$D1732</f>
        <v>1.0246666666666666</v>
      </c>
      <c r="P1732" s="6">
        <f>ROUND(E1732/L1732,2)</f>
        <v>66.83</v>
      </c>
      <c r="Q1732" t="str">
        <f>LEFT($N1732,FIND("/",$N1732)-1)</f>
        <v>music</v>
      </c>
      <c r="R1732" t="str">
        <f>RIGHT($N1732,LEN($N1732)-FIND("/",$N1732))</f>
        <v>indie rock</v>
      </c>
      <c r="S1732" s="10">
        <f>((($I1732/60)/60)/24)+DATE(1970,1,1)</f>
        <v>41265.896203703705</v>
      </c>
      <c r="T1732" s="10">
        <f>((($J1732/60)/60)/24)+DATE(1970,1,1)</f>
        <v>41205.854537037041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 s="6">
        <v>6350</v>
      </c>
      <c r="E1733" s="6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8278</v>
      </c>
      <c r="O1733" s="5">
        <f>$E1733/$D1733</f>
        <v>1.0245669291338582</v>
      </c>
      <c r="P1733" s="6">
        <f>ROUND(E1733/L1733,2)</f>
        <v>35.549999999999997</v>
      </c>
      <c r="Q1733" t="str">
        <f>LEFT($N1733,FIND("/",$N1733)-1)</f>
        <v>music</v>
      </c>
      <c r="R1733" t="str">
        <f>RIGHT($N1733,LEN($N1733)-FIND("/",$N1733))</f>
        <v>indie rock</v>
      </c>
      <c r="S1733" s="10">
        <f>((($I1733/60)/60)/24)+DATE(1970,1,1)</f>
        <v>41702.875</v>
      </c>
      <c r="T1733" s="10">
        <f>((($J1733/60)/60)/24)+DATE(1970,1,1)</f>
        <v>41680.583402777782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 s="6">
        <v>16300</v>
      </c>
      <c r="E1734" s="6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8284</v>
      </c>
      <c r="O1734" s="5">
        <f>$E1734/$D1734</f>
        <v>1.0245398773006136</v>
      </c>
      <c r="P1734" s="6">
        <f>ROUND(E1734/L1734,2)</f>
        <v>165.35</v>
      </c>
      <c r="Q1734" t="str">
        <f>LEFT($N1734,FIND("/",$N1734)-1)</f>
        <v>photography</v>
      </c>
      <c r="R1734" t="str">
        <f>RIGHT($N1734,LEN($N1734)-FIND("/",$N1734))</f>
        <v>photobooks</v>
      </c>
      <c r="S1734" s="10">
        <f>((($I1734/60)/60)/24)+DATE(1970,1,1)</f>
        <v>42155.614895833336</v>
      </c>
      <c r="T1734" s="10">
        <f>((($J1734/60)/60)/24)+DATE(1970,1,1)</f>
        <v>42125.614895833336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 s="6">
        <v>45000</v>
      </c>
      <c r="E1735" s="6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8304</v>
      </c>
      <c r="O1735" s="5">
        <f>$E1735/$D1735</f>
        <v>1.0244597777777777</v>
      </c>
      <c r="P1735" s="6">
        <f>ROUND(E1735/L1735,2)</f>
        <v>231.66</v>
      </c>
      <c r="Q1735" t="str">
        <f>LEFT($N1735,FIND("/",$N1735)-1)</f>
        <v>theater</v>
      </c>
      <c r="R1735" t="str">
        <f>RIGHT($N1735,LEN($N1735)-FIND("/",$N1735))</f>
        <v>musical</v>
      </c>
      <c r="S1735" s="10">
        <f>((($I1735/60)/60)/24)+DATE(1970,1,1)</f>
        <v>41893.584120370368</v>
      </c>
      <c r="T1735" s="10">
        <f>((($J1735/60)/60)/24)+DATE(1970,1,1)</f>
        <v>41863.584120370368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 s="6">
        <v>6000</v>
      </c>
      <c r="E1736" s="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5">
        <f>$E1736/$D1736</f>
        <v>1.0243783333333334</v>
      </c>
      <c r="P1736" s="6">
        <f>ROUND(E1736/L1736,2)</f>
        <v>55.37</v>
      </c>
      <c r="Q1736" t="str">
        <f>LEFT($N1736,FIND("/",$N1736)-1)</f>
        <v>photography</v>
      </c>
      <c r="R1736" t="str">
        <f>RIGHT($N1736,LEN($N1736)-FIND("/",$N1736))</f>
        <v>photobooks</v>
      </c>
      <c r="S1736" s="10">
        <f>((($I1736/60)/60)/24)+DATE(1970,1,1)</f>
        <v>42566.60701388889</v>
      </c>
      <c r="T1736" s="10">
        <f>((($J1736/60)/60)/24)+DATE(1970,1,1)</f>
        <v>42536.60701388889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 s="6">
        <v>1650</v>
      </c>
      <c r="E1737" s="6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5">
        <f>$E1737/$D1737</f>
        <v>1.0242424242424242</v>
      </c>
      <c r="P1737" s="6">
        <f>ROUND(E1737/L1737,2)</f>
        <v>40.24</v>
      </c>
      <c r="Q1737" t="str">
        <f>LEFT($N1737,FIND("/",$N1737)-1)</f>
        <v>theater</v>
      </c>
      <c r="R1737" t="str">
        <f>RIGHT($N1737,LEN($N1737)-FIND("/",$N1737))</f>
        <v>plays</v>
      </c>
      <c r="S1737" s="10">
        <f>((($I1737/60)/60)/24)+DATE(1970,1,1)</f>
        <v>42518.905555555553</v>
      </c>
      <c r="T1737" s="10">
        <f>((($J1737/60)/60)/24)+DATE(1970,1,1)</f>
        <v>42459.15861111111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 s="6">
        <v>35000</v>
      </c>
      <c r="E1738" s="6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8297</v>
      </c>
      <c r="O1738" s="5">
        <f>$E1738/$D1738</f>
        <v>1.0242285714285715</v>
      </c>
      <c r="P1738" s="6">
        <f>ROUND(E1738/L1738,2)</f>
        <v>219.93</v>
      </c>
      <c r="Q1738" t="str">
        <f>LEFT($N1738,FIND("/",$N1738)-1)</f>
        <v>food</v>
      </c>
      <c r="R1738" t="str">
        <f>RIGHT($N1738,LEN($N1738)-FIND("/",$N1738))</f>
        <v>small batch</v>
      </c>
      <c r="S1738" s="10">
        <f>((($I1738/60)/60)/24)+DATE(1970,1,1)</f>
        <v>42363</v>
      </c>
      <c r="T1738" s="10">
        <f>((($J1738/60)/60)/24)+DATE(1970,1,1)</f>
        <v>42332.89980324074</v>
      </c>
    </row>
    <row r="1739" spans="1:20" ht="112" x14ac:dyDescent="0.2">
      <c r="A1739">
        <v>3561</v>
      </c>
      <c r="B1739" s="3" t="s">
        <v>3560</v>
      </c>
      <c r="C1739" s="3" t="s">
        <v>7671</v>
      </c>
      <c r="D1739" s="6">
        <v>2500</v>
      </c>
      <c r="E1739" s="6">
        <v>2560</v>
      </c>
      <c r="F1739" t="s">
        <v>8219</v>
      </c>
      <c r="G1739" t="s">
        <v>8224</v>
      </c>
      <c r="H1739" t="s">
        <v>8246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8270</v>
      </c>
      <c r="O1739" s="5">
        <f>$E1739/$D1739</f>
        <v>1.024</v>
      </c>
      <c r="P1739" s="6">
        <f>ROUND(E1739/L1739,2)</f>
        <v>47.41</v>
      </c>
      <c r="Q1739" t="str">
        <f>LEFT($N1739,FIND("/",$N1739)-1)</f>
        <v>theater</v>
      </c>
      <c r="R1739" t="str">
        <f>RIGHT($N1739,LEN($N1739)-FIND("/",$N1739))</f>
        <v>plays</v>
      </c>
      <c r="S1739" s="10">
        <f>((($I1739/60)/60)/24)+DATE(1970,1,1)</f>
        <v>42221.774999999994</v>
      </c>
      <c r="T1739" s="10">
        <f>((($J1739/60)/60)/24)+DATE(1970,1,1)</f>
        <v>42203.680300925931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 s="6">
        <v>1500</v>
      </c>
      <c r="E1740" s="6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8270</v>
      </c>
      <c r="O1740" s="5">
        <f>$E1740/$D1740</f>
        <v>1.024</v>
      </c>
      <c r="P1740" s="6">
        <f>ROUND(E1740/L1740,2)</f>
        <v>69.819999999999993</v>
      </c>
      <c r="Q1740" t="str">
        <f>LEFT($N1740,FIND("/",$N1740)-1)</f>
        <v>theater</v>
      </c>
      <c r="R1740" t="str">
        <f>RIGHT($N1740,LEN($N1740)-FIND("/",$N1740))</f>
        <v>plays</v>
      </c>
      <c r="S1740" s="10">
        <f>((($I1740/60)/60)/24)+DATE(1970,1,1)</f>
        <v>41830.774826388886</v>
      </c>
      <c r="T1740" s="10">
        <f>((($J1740/60)/60)/24)+DATE(1970,1,1)</f>
        <v>41815.774826388886</v>
      </c>
    </row>
    <row r="1741" spans="1:20" ht="48" x14ac:dyDescent="0.2">
      <c r="A1741">
        <v>2809</v>
      </c>
      <c r="B1741" s="3" t="s">
        <v>2809</v>
      </c>
      <c r="C1741" s="3" t="s">
        <v>6919</v>
      </c>
      <c r="D1741" s="6">
        <v>2500</v>
      </c>
      <c r="E1741" s="6">
        <v>2560</v>
      </c>
      <c r="F1741" t="s">
        <v>8219</v>
      </c>
      <c r="G1741" t="s">
        <v>8224</v>
      </c>
      <c r="H1741" t="s">
        <v>8246</v>
      </c>
      <c r="I1741">
        <v>1459348740</v>
      </c>
      <c r="J1741">
        <v>1458647725</v>
      </c>
      <c r="K1741" t="b">
        <v>0</v>
      </c>
      <c r="L1741">
        <v>21</v>
      </c>
      <c r="M1741" t="b">
        <v>1</v>
      </c>
      <c r="N1741" t="s">
        <v>8270</v>
      </c>
      <c r="O1741" s="5">
        <f>$E1741/$D1741</f>
        <v>1.024</v>
      </c>
      <c r="P1741" s="6">
        <f>ROUND(E1741/L1741,2)</f>
        <v>121.9</v>
      </c>
      <c r="Q1741" t="str">
        <f>LEFT($N1741,FIND("/",$N1741)-1)</f>
        <v>theater</v>
      </c>
      <c r="R1741" t="str">
        <f>RIGHT($N1741,LEN($N1741)-FIND("/",$N1741))</f>
        <v>plays</v>
      </c>
      <c r="S1741" s="10">
        <f>((($I1741/60)/60)/24)+DATE(1970,1,1)</f>
        <v>42459.610416666663</v>
      </c>
      <c r="T1741" s="10">
        <f>((($J1741/60)/60)/24)+DATE(1970,1,1)</f>
        <v>42451.496817129635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 s="6">
        <v>9500</v>
      </c>
      <c r="E1742" s="6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8287</v>
      </c>
      <c r="O1742" s="5">
        <f>$E1742/$D1742</f>
        <v>1.0236842105263158</v>
      </c>
      <c r="P1742" s="6">
        <f>ROUND(E1742/L1742,2)</f>
        <v>33.19</v>
      </c>
      <c r="Q1742" t="str">
        <f>LEFT($N1742,FIND("/",$N1742)-1)</f>
        <v>publishing</v>
      </c>
      <c r="R1742" t="str">
        <f>RIGHT($N1742,LEN($N1742)-FIND("/",$N1742))</f>
        <v>radio &amp; podcasts</v>
      </c>
      <c r="S1742" s="10">
        <f>((($I1742/60)/60)/24)+DATE(1970,1,1)</f>
        <v>40706.014456018522</v>
      </c>
      <c r="T1742" s="10">
        <f>((($J1742/60)/60)/24)+DATE(1970,1,1)</f>
        <v>40646.014456018522</v>
      </c>
    </row>
    <row r="1743" spans="1:20" ht="48" x14ac:dyDescent="0.2">
      <c r="A1743">
        <v>3714</v>
      </c>
      <c r="B1743" s="3" t="s">
        <v>3711</v>
      </c>
      <c r="C1743" s="3" t="s">
        <v>7824</v>
      </c>
      <c r="D1743" s="6">
        <v>10000</v>
      </c>
      <c r="E1743" s="6">
        <v>10235</v>
      </c>
      <c r="F1743" t="s">
        <v>8219</v>
      </c>
      <c r="G1743" t="s">
        <v>8224</v>
      </c>
      <c r="H1743" t="s">
        <v>8246</v>
      </c>
      <c r="I1743">
        <v>1432612740</v>
      </c>
      <c r="J1743">
        <v>1429881667</v>
      </c>
      <c r="K1743" t="b">
        <v>0</v>
      </c>
      <c r="L1743">
        <v>97</v>
      </c>
      <c r="M1743" t="b">
        <v>1</v>
      </c>
      <c r="N1743" t="s">
        <v>8270</v>
      </c>
      <c r="O1743" s="5">
        <f>$E1743/$D1743</f>
        <v>1.0235000000000001</v>
      </c>
      <c r="P1743" s="6">
        <f>ROUND(E1743/L1743,2)</f>
        <v>105.52</v>
      </c>
      <c r="Q1743" t="str">
        <f>LEFT($N1743,FIND("/",$N1743)-1)</f>
        <v>theater</v>
      </c>
      <c r="R1743" t="str">
        <f>RIGHT($N1743,LEN($N1743)-FIND("/",$N1743))</f>
        <v>plays</v>
      </c>
      <c r="S1743" s="10">
        <f>((($I1743/60)/60)/24)+DATE(1970,1,1)</f>
        <v>42150.165972222225</v>
      </c>
      <c r="T1743" s="10">
        <f>((($J1743/60)/60)/24)+DATE(1970,1,1)</f>
        <v>42118.556331018524</v>
      </c>
    </row>
    <row r="1744" spans="1:20" ht="16" x14ac:dyDescent="0.2">
      <c r="A1744">
        <v>1393</v>
      </c>
      <c r="B1744" s="3" t="s">
        <v>1394</v>
      </c>
      <c r="C1744" s="3" t="s">
        <v>5503</v>
      </c>
      <c r="D1744" s="6">
        <v>10000</v>
      </c>
      <c r="E1744" s="6">
        <v>10235</v>
      </c>
      <c r="F1744" t="s">
        <v>8219</v>
      </c>
      <c r="G1744" t="s">
        <v>8224</v>
      </c>
      <c r="H1744" t="s">
        <v>8246</v>
      </c>
      <c r="I1744">
        <v>1470068523</v>
      </c>
      <c r="J1744">
        <v>1467476523</v>
      </c>
      <c r="K1744" t="b">
        <v>0</v>
      </c>
      <c r="L1744">
        <v>52</v>
      </c>
      <c r="M1744" t="b">
        <v>1</v>
      </c>
      <c r="N1744" t="s">
        <v>8275</v>
      </c>
      <c r="O1744" s="5">
        <f>$E1744/$D1744</f>
        <v>1.0235000000000001</v>
      </c>
      <c r="P1744" s="6">
        <f>ROUND(E1744/L1744,2)</f>
        <v>196.83</v>
      </c>
      <c r="Q1744" t="str">
        <f>LEFT($N1744,FIND("/",$N1744)-1)</f>
        <v>music</v>
      </c>
      <c r="R1744" t="str">
        <f>RIGHT($N1744,LEN($N1744)-FIND("/",$N1744))</f>
        <v>rock</v>
      </c>
      <c r="S1744" s="10">
        <f>((($I1744/60)/60)/24)+DATE(1970,1,1)</f>
        <v>42583.681979166664</v>
      </c>
      <c r="T1744" s="10">
        <f>((($J1744/60)/60)/24)+DATE(1970,1,1)</f>
        <v>42553.681979166664</v>
      </c>
    </row>
    <row r="1745" spans="1:20" ht="48" x14ac:dyDescent="0.2">
      <c r="A1745">
        <v>3225</v>
      </c>
      <c r="B1745" s="3" t="s">
        <v>3225</v>
      </c>
      <c r="C1745" s="3" t="s">
        <v>7335</v>
      </c>
      <c r="D1745" s="6">
        <v>2000</v>
      </c>
      <c r="E1745" s="6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8270</v>
      </c>
      <c r="O1745" s="5">
        <f>$E1745/$D1745</f>
        <v>1.0235000000000001</v>
      </c>
      <c r="P1745" s="6">
        <f>ROUND(E1745/L1745,2)</f>
        <v>52.49</v>
      </c>
      <c r="Q1745" t="str">
        <f>LEFT($N1745,FIND("/",$N1745)-1)</f>
        <v>theater</v>
      </c>
      <c r="R1745" t="str">
        <f>RIGHT($N1745,LEN($N1745)-FIND("/",$N1745))</f>
        <v>plays</v>
      </c>
      <c r="S1745" s="10">
        <f>((($I1745/60)/60)/24)+DATE(1970,1,1)</f>
        <v>42524.875</v>
      </c>
      <c r="T1745" s="10">
        <f>((($J1745/60)/60)/24)+DATE(1970,1,1)</f>
        <v>42503.559467592597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8270</v>
      </c>
      <c r="O1746" s="5">
        <f>$E1746/$D1746</f>
        <v>1.0234285714285714</v>
      </c>
      <c r="P1746" s="6">
        <f>ROUND(E1746/L1746,2)</f>
        <v>193.62</v>
      </c>
      <c r="Q1746" t="str">
        <f>LEFT($N1746,FIND("/",$N1746)-1)</f>
        <v>theater</v>
      </c>
      <c r="R1746" t="str">
        <f>RIGHT($N1746,LEN($N1746)-FIND("/",$N1746))</f>
        <v>plays</v>
      </c>
      <c r="S1746" s="10">
        <f>((($I1746/60)/60)/24)+DATE(1970,1,1)</f>
        <v>42355.207638888889</v>
      </c>
      <c r="T1746" s="10">
        <f>((($J1746/60)/60)/24)+DATE(1970,1,1)</f>
        <v>42323.70930555556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 s="6">
        <v>1500</v>
      </c>
      <c r="E1747" s="6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8304</v>
      </c>
      <c r="O1747" s="5">
        <f>$E1747/$D1747</f>
        <v>1.0233333333333334</v>
      </c>
      <c r="P1747" s="6">
        <f>ROUND(E1747/L1747,2)</f>
        <v>59.04</v>
      </c>
      <c r="Q1747" t="str">
        <f>LEFT($N1747,FIND("/",$N1747)-1)</f>
        <v>theater</v>
      </c>
      <c r="R1747" t="str">
        <f>RIGHT($N1747,LEN($N1747)-FIND("/",$N1747))</f>
        <v>musical</v>
      </c>
      <c r="S1747" s="10">
        <f>((($I1747/60)/60)/24)+DATE(1970,1,1)</f>
        <v>41778.208333333336</v>
      </c>
      <c r="T1747" s="10">
        <f>((($J1747/60)/60)/24)+DATE(1970,1,1)</f>
        <v>41747.471504629626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 s="6">
        <v>5000</v>
      </c>
      <c r="E1748" s="6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8270</v>
      </c>
      <c r="O1748" s="5">
        <f>$E1748/$D1748</f>
        <v>1.023236</v>
      </c>
      <c r="P1748" s="6">
        <f>ROUND(E1748/L1748,2)</f>
        <v>55.01</v>
      </c>
      <c r="Q1748" t="str">
        <f>LEFT($N1748,FIND("/",$N1748)-1)</f>
        <v>theater</v>
      </c>
      <c r="R1748" t="str">
        <f>RIGHT($N1748,LEN($N1748)-FIND("/",$N1748))</f>
        <v>plays</v>
      </c>
      <c r="S1748" s="10">
        <f>((($I1748/60)/60)/24)+DATE(1970,1,1)</f>
        <v>42605.130057870367</v>
      </c>
      <c r="T1748" s="10">
        <f>((($J1748/60)/60)/24)+DATE(1970,1,1)</f>
        <v>42575.130057870367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 s="6">
        <v>5000</v>
      </c>
      <c r="E1749" s="6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8273</v>
      </c>
      <c r="O1749" s="5">
        <f>$E1749/$D1749</f>
        <v>1.0232000000000001</v>
      </c>
      <c r="P1749" s="6">
        <f>ROUND(E1749/L1749,2)</f>
        <v>82.52</v>
      </c>
      <c r="Q1749" t="str">
        <f>LEFT($N1749,FIND("/",$N1749)-1)</f>
        <v>publishing</v>
      </c>
      <c r="R1749" t="str">
        <f>RIGHT($N1749,LEN($N1749)-FIND("/",$N1749))</f>
        <v>nonfiction</v>
      </c>
      <c r="S1749" s="10">
        <f>((($I1749/60)/60)/24)+DATE(1970,1,1)</f>
        <v>41256.95721064815</v>
      </c>
      <c r="T1749" s="10">
        <f>((($J1749/60)/60)/24)+DATE(1970,1,1)</f>
        <v>41226.95721064815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 s="6">
        <v>23000</v>
      </c>
      <c r="E1750" s="6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8297</v>
      </c>
      <c r="O1750" s="5">
        <f>$E1750/$D1750</f>
        <v>1.0230434782608695</v>
      </c>
      <c r="P1750" s="6">
        <f>ROUND(E1750/L1750,2)</f>
        <v>189.76</v>
      </c>
      <c r="Q1750" t="str">
        <f>LEFT($N1750,FIND("/",$N1750)-1)</f>
        <v>food</v>
      </c>
      <c r="R1750" t="str">
        <f>RIGHT($N1750,LEN($N1750)-FIND("/",$N1750))</f>
        <v>small batch</v>
      </c>
      <c r="S1750" s="10">
        <f>((($I1750/60)/60)/24)+DATE(1970,1,1)</f>
        <v>42453.560833333337</v>
      </c>
      <c r="T1750" s="10">
        <f>((($J1750/60)/60)/24)+DATE(1970,1,1)</f>
        <v>42423.602500000001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 s="6">
        <v>50000</v>
      </c>
      <c r="E1751" s="6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8272</v>
      </c>
      <c r="O1751" s="5">
        <f>$E1751/$D1751</f>
        <v>1.02298</v>
      </c>
      <c r="P1751" s="6">
        <f>ROUND(E1751/L1751,2)</f>
        <v>158.36000000000001</v>
      </c>
      <c r="Q1751" t="str">
        <f>LEFT($N1751,FIND("/",$N1751)-1)</f>
        <v>technology</v>
      </c>
      <c r="R1751" t="str">
        <f>RIGHT($N1751,LEN($N1751)-FIND("/",$N1751))</f>
        <v>wearables</v>
      </c>
      <c r="S1751" s="10">
        <f>((($I1751/60)/60)/24)+DATE(1970,1,1)</f>
        <v>42601.165972222225</v>
      </c>
      <c r="T1751" s="10">
        <f>((($J1751/60)/60)/24)+DATE(1970,1,1)</f>
        <v>42542.526423611111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 s="6">
        <v>1100</v>
      </c>
      <c r="E1752" s="6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8270</v>
      </c>
      <c r="O1752" s="5">
        <f>$E1752/$D1752</f>
        <v>1.0227272727272727</v>
      </c>
      <c r="P1752" s="6">
        <f>ROUND(E1752/L1752,2)</f>
        <v>59.21</v>
      </c>
      <c r="Q1752" t="str">
        <f>LEFT($N1752,FIND("/",$N1752)-1)</f>
        <v>theater</v>
      </c>
      <c r="R1752" t="str">
        <f>RIGHT($N1752,LEN($N1752)-FIND("/",$N1752))</f>
        <v>plays</v>
      </c>
      <c r="S1752" s="10">
        <f>((($I1752/60)/60)/24)+DATE(1970,1,1)</f>
        <v>42095.165972222225</v>
      </c>
      <c r="T1752" s="10">
        <f>((($J1752/60)/60)/24)+DATE(1970,1,1)</f>
        <v>42073.660694444443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 s="6">
        <v>25000</v>
      </c>
      <c r="E1753" s="6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8297</v>
      </c>
      <c r="O1753" s="5">
        <f>$E1753/$D1753</f>
        <v>1.0227200000000001</v>
      </c>
      <c r="P1753" s="6">
        <f>ROUND(E1753/L1753,2)</f>
        <v>115.69</v>
      </c>
      <c r="Q1753" t="str">
        <f>LEFT($N1753,FIND("/",$N1753)-1)</f>
        <v>food</v>
      </c>
      <c r="R1753" t="str">
        <f>RIGHT($N1753,LEN($N1753)-FIND("/",$N1753))</f>
        <v>small batch</v>
      </c>
      <c r="S1753" s="10">
        <f>((($I1753/60)/60)/24)+DATE(1970,1,1)</f>
        <v>41801.572256944448</v>
      </c>
      <c r="T1753" s="10">
        <f>((($J1753/60)/60)/24)+DATE(1970,1,1)</f>
        <v>41771.572256944448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 s="6">
        <v>13000</v>
      </c>
      <c r="E1754" s="6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8273</v>
      </c>
      <c r="O1754" s="5">
        <f>$E1754/$D1754</f>
        <v>1.0226</v>
      </c>
      <c r="P1754" s="6">
        <f>ROUND(E1754/L1754,2)</f>
        <v>141.41999999999999</v>
      </c>
      <c r="Q1754" t="str">
        <f>LEFT($N1754,FIND("/",$N1754)-1)</f>
        <v>publishing</v>
      </c>
      <c r="R1754" t="str">
        <f>RIGHT($N1754,LEN($N1754)-FIND("/",$N1754))</f>
        <v>nonfiction</v>
      </c>
      <c r="S1754" s="10">
        <f>((($I1754/60)/60)/24)+DATE(1970,1,1)</f>
        <v>41436.648217592592</v>
      </c>
      <c r="T1754" s="10">
        <f>((($J1754/60)/60)/24)+DATE(1970,1,1)</f>
        <v>41401.648217592592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 s="6">
        <v>30000</v>
      </c>
      <c r="E1755" s="6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8297</v>
      </c>
      <c r="O1755" s="5">
        <f>$E1755/$D1755</f>
        <v>1.0225</v>
      </c>
      <c r="P1755" s="6">
        <f>ROUND(E1755/L1755,2)</f>
        <v>108.78</v>
      </c>
      <c r="Q1755" t="str">
        <f>LEFT($N1755,FIND("/",$N1755)-1)</f>
        <v>food</v>
      </c>
      <c r="R1755" t="str">
        <f>RIGHT($N1755,LEN($N1755)-FIND("/",$N1755))</f>
        <v>small batch</v>
      </c>
      <c r="S1755" s="10">
        <f>((($I1755/60)/60)/24)+DATE(1970,1,1)</f>
        <v>42452.595891203702</v>
      </c>
      <c r="T1755" s="10">
        <f>((($J1755/60)/60)/24)+DATE(1970,1,1)</f>
        <v>42407.637557870374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 s="6">
        <v>4000</v>
      </c>
      <c r="E1756" s="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8270</v>
      </c>
      <c r="O1756" s="5">
        <f>$E1756/$D1756</f>
        <v>1.0225</v>
      </c>
      <c r="P1756" s="6">
        <f>ROUND(E1756/L1756,2)</f>
        <v>85.21</v>
      </c>
      <c r="Q1756" t="str">
        <f>LEFT($N1756,FIND("/",$N1756)-1)</f>
        <v>theater</v>
      </c>
      <c r="R1756" t="str">
        <f>RIGHT($N1756,LEN($N1756)-FIND("/",$N1756))</f>
        <v>plays</v>
      </c>
      <c r="S1756" s="10">
        <f>((($I1756/60)/60)/24)+DATE(1970,1,1)</f>
        <v>42074.143321759257</v>
      </c>
      <c r="T1756" s="10">
        <f>((($J1756/60)/60)/24)+DATE(1970,1,1)</f>
        <v>42044.184988425928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 s="6">
        <v>65000</v>
      </c>
      <c r="E1757" s="6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5">
        <f>$E1757/$D1757</f>
        <v>1.0224343076923077</v>
      </c>
      <c r="P1757" s="6">
        <f>ROUND(E1757/L1757,2)</f>
        <v>147.68</v>
      </c>
      <c r="Q1757" t="str">
        <f>LEFT($N1757,FIND("/",$N1757)-1)</f>
        <v>technology</v>
      </c>
      <c r="R1757" t="str">
        <f>RIGHT($N1757,LEN($N1757)-FIND("/",$N1757))</f>
        <v>hardware</v>
      </c>
      <c r="S1757" s="10">
        <f>((($I1757/60)/60)/24)+DATE(1970,1,1)</f>
        <v>42229.365844907406</v>
      </c>
      <c r="T1757" s="10">
        <f>((($J1757/60)/60)/24)+DATE(1970,1,1)</f>
        <v>42199.365844907406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 s="6">
        <v>150000</v>
      </c>
      <c r="E1758" s="6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8302</v>
      </c>
      <c r="O1758" s="5">
        <f>$E1758/$D1758</f>
        <v>1.0224133333333334</v>
      </c>
      <c r="P1758" s="6">
        <f>ROUND(E1758/L1758,2)</f>
        <v>108</v>
      </c>
      <c r="Q1758" t="str">
        <f>LEFT($N1758,FIND("/",$N1758)-1)</f>
        <v>theater</v>
      </c>
      <c r="R1758" t="str">
        <f>RIGHT($N1758,LEN($N1758)-FIND("/",$N1758))</f>
        <v>spaces</v>
      </c>
      <c r="S1758" s="10">
        <f>((($I1758/60)/60)/24)+DATE(1970,1,1)</f>
        <v>42362.653749999998</v>
      </c>
      <c r="T1758" s="10">
        <f>((($J1758/60)/60)/24)+DATE(1970,1,1)</f>
        <v>42322.653749999998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 s="6">
        <v>5500</v>
      </c>
      <c r="E1759" s="6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8270</v>
      </c>
      <c r="O1759" s="5">
        <f>$E1759/$D1759</f>
        <v>1.0223636363636364</v>
      </c>
      <c r="P1759" s="6">
        <f>ROUND(E1759/L1759,2)</f>
        <v>66.150000000000006</v>
      </c>
      <c r="Q1759" t="str">
        <f>LEFT($N1759,FIND("/",$N1759)-1)</f>
        <v>theater</v>
      </c>
      <c r="R1759" t="str">
        <f>RIGHT($N1759,LEN($N1759)-FIND("/",$N1759))</f>
        <v>plays</v>
      </c>
      <c r="S1759" s="10">
        <f>((($I1759/60)/60)/24)+DATE(1970,1,1)</f>
        <v>41889.599791666667</v>
      </c>
      <c r="T1759" s="10">
        <f>((($J1759/60)/60)/24)+DATE(1970,1,1)</f>
        <v>41829.599791666667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 s="6">
        <v>15000</v>
      </c>
      <c r="E1760" s="6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8270</v>
      </c>
      <c r="O1760" s="5">
        <f>$E1760/$D1760</f>
        <v>1.0223333333333333</v>
      </c>
      <c r="P1760" s="6">
        <f>ROUND(E1760/L1760,2)</f>
        <v>127.79</v>
      </c>
      <c r="Q1760" t="str">
        <f>LEFT($N1760,FIND("/",$N1760)-1)</f>
        <v>theater</v>
      </c>
      <c r="R1760" t="str">
        <f>RIGHT($N1760,LEN($N1760)-FIND("/",$N1760))</f>
        <v>plays</v>
      </c>
      <c r="S1760" s="10">
        <f>((($I1760/60)/60)/24)+DATE(1970,1,1)</f>
        <v>42322.742719907401</v>
      </c>
      <c r="T1760" s="10">
        <f>((($J1760/60)/60)/24)+DATE(1970,1,1)</f>
        <v>42292.701053240744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 s="6">
        <v>6500</v>
      </c>
      <c r="E1761" s="6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5">
        <f>$E1761/$D1761</f>
        <v>1.0223076923076924</v>
      </c>
      <c r="P1761" s="6">
        <f>ROUND(E1761/L1761,2)</f>
        <v>61.53</v>
      </c>
      <c r="Q1761" t="str">
        <f>LEFT($N1761,FIND("/",$N1761)-1)</f>
        <v>photography</v>
      </c>
      <c r="R1761" t="str">
        <f>RIGHT($N1761,LEN($N1761)-FIND("/",$N1761))</f>
        <v>photobooks</v>
      </c>
      <c r="S1761" s="10">
        <f>((($I1761/60)/60)/24)+DATE(1970,1,1)</f>
        <v>42766.755787037036</v>
      </c>
      <c r="T1761" s="10">
        <f>((($J1761/60)/60)/24)+DATE(1970,1,1)</f>
        <v>42731.755787037036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 s="6">
        <v>2500</v>
      </c>
      <c r="E1762" s="6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8273</v>
      </c>
      <c r="O1762" s="5">
        <f>$E1762/$D1762</f>
        <v>1.022</v>
      </c>
      <c r="P1762" s="6">
        <f>ROUND(E1762/L1762,2)</f>
        <v>82.42</v>
      </c>
      <c r="Q1762" t="str">
        <f>LEFT($N1762,FIND("/",$N1762)-1)</f>
        <v>publishing</v>
      </c>
      <c r="R1762" t="str">
        <f>RIGHT($N1762,LEN($N1762)-FIND("/",$N1762))</f>
        <v>nonfiction</v>
      </c>
      <c r="S1762" s="10">
        <f>((($I1762/60)/60)/24)+DATE(1970,1,1)</f>
        <v>42070.638020833328</v>
      </c>
      <c r="T1762" s="10">
        <f>((($J1762/60)/60)/24)+DATE(1970,1,1)</f>
        <v>42040.638020833328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 s="6">
        <v>3200</v>
      </c>
      <c r="E1763" s="6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5">
        <f>$E1763/$D1763</f>
        <v>1.0218750000000001</v>
      </c>
      <c r="P1763" s="6">
        <f>ROUND(E1763/L1763,2)</f>
        <v>46.71</v>
      </c>
      <c r="Q1763" t="str">
        <f>LEFT($N1763,FIND("/",$N1763)-1)</f>
        <v>theater</v>
      </c>
      <c r="R1763" t="str">
        <f>RIGHT($N1763,LEN($N1763)-FIND("/",$N1763))</f>
        <v>plays</v>
      </c>
      <c r="S1763" s="10">
        <f>((($I1763/60)/60)/24)+DATE(1970,1,1)</f>
        <v>41898.875</v>
      </c>
      <c r="T1763" s="10">
        <f>((($J1763/60)/60)/24)+DATE(1970,1,1)</f>
        <v>41868.924050925925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 s="6">
        <v>15000</v>
      </c>
      <c r="E1764" s="6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8270</v>
      </c>
      <c r="O1764" s="5">
        <f>$E1764/$D1764</f>
        <v>1.0218</v>
      </c>
      <c r="P1764" s="6">
        <f>ROUND(E1764/L1764,2)</f>
        <v>136.85</v>
      </c>
      <c r="Q1764" t="str">
        <f>LEFT($N1764,FIND("/",$N1764)-1)</f>
        <v>theater</v>
      </c>
      <c r="R1764" t="str">
        <f>RIGHT($N1764,LEN($N1764)-FIND("/",$N1764))</f>
        <v>plays</v>
      </c>
      <c r="S1764" s="10">
        <f>((($I1764/60)/60)/24)+DATE(1970,1,1)</f>
        <v>42790.574999999997</v>
      </c>
      <c r="T1764" s="10">
        <f>((($J1764/60)/60)/24)+DATE(1970,1,1)</f>
        <v>42769.574999999997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 s="6">
        <v>1400</v>
      </c>
      <c r="E1765" s="6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5">
        <f>$E1765/$D1765</f>
        <v>1.0214714285714286</v>
      </c>
      <c r="P1765" s="6">
        <f>ROUND(E1765/L1765,2)</f>
        <v>68.099999999999994</v>
      </c>
      <c r="Q1765" t="str">
        <f>LEFT($N1765,FIND("/",$N1765)-1)</f>
        <v>film &amp; video</v>
      </c>
      <c r="R1765" t="str">
        <f>RIGHT($N1765,LEN($N1765)-FIND("/",$N1765))</f>
        <v>documentary</v>
      </c>
      <c r="S1765" s="10">
        <f>((($I1765/60)/60)/24)+DATE(1970,1,1)</f>
        <v>41929.5</v>
      </c>
      <c r="T1765" s="10">
        <f>((($J1765/60)/60)/24)+DATE(1970,1,1)</f>
        <v>41904.851875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 s="6">
        <v>12000</v>
      </c>
      <c r="E1766" s="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5">
        <f>$E1766/$D1766</f>
        <v>1.0213333333333334</v>
      </c>
      <c r="P1766" s="6">
        <f>ROUND(E1766/L1766,2)</f>
        <v>106.57</v>
      </c>
      <c r="Q1766" t="str">
        <f>LEFT($N1766,FIND("/",$N1766)-1)</f>
        <v>theater</v>
      </c>
      <c r="R1766" t="str">
        <f>RIGHT($N1766,LEN($N1766)-FIND("/",$N1766))</f>
        <v>plays</v>
      </c>
      <c r="S1766" s="10">
        <f>((($I1766/60)/60)/24)+DATE(1970,1,1)</f>
        <v>42374.996527777781</v>
      </c>
      <c r="T1766" s="10">
        <f>((($J1766/60)/60)/24)+DATE(1970,1,1)</f>
        <v>42337.792511574073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 s="6">
        <v>4000</v>
      </c>
      <c r="E1767" s="6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8299</v>
      </c>
      <c r="O1767" s="5">
        <f>$E1767/$D1767</f>
        <v>1.02125</v>
      </c>
      <c r="P1767" s="6">
        <f>ROUND(E1767/L1767,2)</f>
        <v>57.54</v>
      </c>
      <c r="Q1767" t="str">
        <f>LEFT($N1767,FIND("/",$N1767)-1)</f>
        <v>music</v>
      </c>
      <c r="R1767" t="str">
        <f>RIGHT($N1767,LEN($N1767)-FIND("/",$N1767))</f>
        <v>classical music</v>
      </c>
      <c r="S1767" s="10">
        <f>((($I1767/60)/60)/24)+DATE(1970,1,1)</f>
        <v>41565.165972222225</v>
      </c>
      <c r="T1767" s="10">
        <f>((($J1767/60)/60)/24)+DATE(1970,1,1)</f>
        <v>41546.75105324074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 s="6">
        <v>15000</v>
      </c>
      <c r="E1768" s="6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8275</v>
      </c>
      <c r="O1768" s="5">
        <f>$E1768/$D1768</f>
        <v>1.0212366666666666</v>
      </c>
      <c r="P1768" s="6">
        <f>ROUND(E1768/L1768,2)</f>
        <v>88.04</v>
      </c>
      <c r="Q1768" t="str">
        <f>LEFT($N1768,FIND("/",$N1768)-1)</f>
        <v>music</v>
      </c>
      <c r="R1768" t="str">
        <f>RIGHT($N1768,LEN($N1768)-FIND("/",$N1768))</f>
        <v>rock</v>
      </c>
      <c r="S1768" s="10">
        <f>((($I1768/60)/60)/24)+DATE(1970,1,1)</f>
        <v>41418.021261574075</v>
      </c>
      <c r="T1768" s="10">
        <f>((($J1768/60)/60)/24)+DATE(1970,1,1)</f>
        <v>41388.021261574075</v>
      </c>
    </row>
    <row r="1769" spans="1:20" ht="48" x14ac:dyDescent="0.2">
      <c r="A1769">
        <v>3267</v>
      </c>
      <c r="B1769" s="3" t="s">
        <v>3267</v>
      </c>
      <c r="C1769" s="3" t="s">
        <v>7377</v>
      </c>
      <c r="D1769" s="6">
        <v>15000</v>
      </c>
      <c r="E1769" s="6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8270</v>
      </c>
      <c r="O1769" s="5">
        <f>$E1769/$D1769</f>
        <v>1.0209999999999999</v>
      </c>
      <c r="P1769" s="6">
        <f>ROUND(E1769/L1769,2)</f>
        <v>53.18</v>
      </c>
      <c r="Q1769" t="str">
        <f>LEFT($N1769,FIND("/",$N1769)-1)</f>
        <v>theater</v>
      </c>
      <c r="R1769" t="str">
        <f>RIGHT($N1769,LEN($N1769)-FIND("/",$N1769))</f>
        <v>plays</v>
      </c>
      <c r="S1769" s="10">
        <f>((($I1769/60)/60)/24)+DATE(1970,1,1)</f>
        <v>42202.757638888885</v>
      </c>
      <c r="T1769" s="10">
        <f>((($J1769/60)/60)/24)+DATE(1970,1,1)</f>
        <v>42172.757638888885</v>
      </c>
    </row>
    <row r="1770" spans="1:20" ht="48" x14ac:dyDescent="0.2">
      <c r="A1770">
        <v>3218</v>
      </c>
      <c r="B1770" s="3" t="s">
        <v>3218</v>
      </c>
      <c r="C1770" s="3" t="s">
        <v>7328</v>
      </c>
      <c r="D1770" s="6">
        <v>12000</v>
      </c>
      <c r="E1770" s="6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8270</v>
      </c>
      <c r="O1770" s="5">
        <f>$E1770/$D1770</f>
        <v>1.0209999999999999</v>
      </c>
      <c r="P1770" s="6">
        <f>ROUND(E1770/L1770,2)</f>
        <v>66.59</v>
      </c>
      <c r="Q1770" t="str">
        <f>LEFT($N1770,FIND("/",$N1770)-1)</f>
        <v>theater</v>
      </c>
      <c r="R1770" t="str">
        <f>RIGHT($N1770,LEN($N1770)-FIND("/",$N1770))</f>
        <v>plays</v>
      </c>
      <c r="S1770" s="10">
        <f>((($I1770/60)/60)/24)+DATE(1970,1,1)</f>
        <v>42004</v>
      </c>
      <c r="T1770" s="10">
        <f>((($J1770/60)/60)/24)+DATE(1970,1,1)</f>
        <v>41971.002152777779</v>
      </c>
    </row>
    <row r="1771" spans="1:20" ht="48" x14ac:dyDescent="0.2">
      <c r="A1771">
        <v>520</v>
      </c>
      <c r="B1771" s="3" t="s">
        <v>521</v>
      </c>
      <c r="C1771" s="3" t="s">
        <v>4630</v>
      </c>
      <c r="D1771" s="6">
        <v>5000</v>
      </c>
      <c r="E1771" s="6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8270</v>
      </c>
      <c r="O1771" s="5">
        <f>$E1771/$D1771</f>
        <v>1.0209999999999999</v>
      </c>
      <c r="P1771" s="6">
        <f>ROUND(E1771/L1771,2)</f>
        <v>150.15</v>
      </c>
      <c r="Q1771" t="str">
        <f>LEFT($N1771,FIND("/",$N1771)-1)</f>
        <v>theater</v>
      </c>
      <c r="R1771" t="str">
        <f>RIGHT($N1771,LEN($N1771)-FIND("/",$N1771))</f>
        <v>plays</v>
      </c>
      <c r="S1771" s="10">
        <f>((($I1771/60)/60)/24)+DATE(1970,1,1)</f>
        <v>42348.702094907407</v>
      </c>
      <c r="T1771" s="10">
        <f>((($J1771/60)/60)/24)+DATE(1970,1,1)</f>
        <v>42318.702094907407</v>
      </c>
    </row>
    <row r="1772" spans="1:20" ht="48" x14ac:dyDescent="0.2">
      <c r="A1772">
        <v>1037</v>
      </c>
      <c r="B1772" s="3" t="s">
        <v>1038</v>
      </c>
      <c r="C1772" s="3" t="s">
        <v>5147</v>
      </c>
      <c r="D1772" s="6">
        <v>1000</v>
      </c>
      <c r="E1772" s="6">
        <v>1021</v>
      </c>
      <c r="F1772" t="s">
        <v>8219</v>
      </c>
      <c r="G1772" t="s">
        <v>8224</v>
      </c>
      <c r="H1772" t="s">
        <v>8246</v>
      </c>
      <c r="I1772">
        <v>1431925200</v>
      </c>
      <c r="J1772">
        <v>1429991062</v>
      </c>
      <c r="K1772" t="b">
        <v>0</v>
      </c>
      <c r="L1772">
        <v>21</v>
      </c>
      <c r="M1772" t="b">
        <v>1</v>
      </c>
      <c r="N1772" t="s">
        <v>8279</v>
      </c>
      <c r="O1772" s="5">
        <f>$E1772/$D1772</f>
        <v>1.0209999999999999</v>
      </c>
      <c r="P1772" s="6">
        <f>ROUND(E1772/L1772,2)</f>
        <v>48.62</v>
      </c>
      <c r="Q1772" t="str">
        <f>LEFT($N1772,FIND("/",$N1772)-1)</f>
        <v>music</v>
      </c>
      <c r="R1772" t="str">
        <f>RIGHT($N1772,LEN($N1772)-FIND("/",$N1772))</f>
        <v>electronic music</v>
      </c>
      <c r="S1772" s="10">
        <f>((($I1772/60)/60)/24)+DATE(1970,1,1)</f>
        <v>42142.208333333328</v>
      </c>
      <c r="T1772" s="10">
        <f>((($J1772/60)/60)/24)+DATE(1970,1,1)</f>
        <v>42119.822476851856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 s="6">
        <v>2000</v>
      </c>
      <c r="E1773" s="6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5">
        <f>$E1773/$D1773</f>
        <v>1.0209999999999999</v>
      </c>
      <c r="P1773" s="6">
        <f>ROUND(E1773/L1773,2)</f>
        <v>120.12</v>
      </c>
      <c r="Q1773" t="str">
        <f>LEFT($N1773,FIND("/",$N1773)-1)</f>
        <v>theater</v>
      </c>
      <c r="R1773" t="str">
        <f>RIGHT($N1773,LEN($N1773)-FIND("/",$N1773))</f>
        <v>plays</v>
      </c>
      <c r="S1773" s="10">
        <f>((($I1773/60)/60)/24)+DATE(1970,1,1)</f>
        <v>42188.765717592592</v>
      </c>
      <c r="T1773" s="10">
        <f>((($J1773/60)/60)/24)+DATE(1970,1,1)</f>
        <v>42152.765717592592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 s="6">
        <v>5250</v>
      </c>
      <c r="E1774" s="6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8264</v>
      </c>
      <c r="O1774" s="5">
        <f>$E1774/$D1774</f>
        <v>1.0209523809523811</v>
      </c>
      <c r="P1774" s="6">
        <f>ROUND(E1774/L1774,2)</f>
        <v>83.75</v>
      </c>
      <c r="Q1774" t="str">
        <f>LEFT($N1774,FIND("/",$N1774)-1)</f>
        <v>film &amp; video</v>
      </c>
      <c r="R1774" t="str">
        <f>RIGHT($N1774,LEN($N1774)-FIND("/",$N1774))</f>
        <v>television</v>
      </c>
      <c r="S1774" s="10">
        <f>((($I1774/60)/60)/24)+DATE(1970,1,1)</f>
        <v>42316.702557870376</v>
      </c>
      <c r="T1774" s="10">
        <f>((($J1774/60)/60)/24)+DATE(1970,1,1)</f>
        <v>42286.660891203705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 s="6">
        <v>33500</v>
      </c>
      <c r="E1775" s="6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8268</v>
      </c>
      <c r="O1775" s="5">
        <f>$E1775/$D1775</f>
        <v>1.0208358208955224</v>
      </c>
      <c r="P1775" s="6">
        <f>ROUND(E1775/L1775,2)</f>
        <v>119.99</v>
      </c>
      <c r="Q1775" t="str">
        <f>LEFT($N1775,FIND("/",$N1775)-1)</f>
        <v>film &amp; video</v>
      </c>
      <c r="R1775" t="str">
        <f>RIGHT($N1775,LEN($N1775)-FIND("/",$N1775))</f>
        <v>documentary</v>
      </c>
      <c r="S1775" s="10">
        <f>((($I1775/60)/60)/24)+DATE(1970,1,1)</f>
        <v>42156.097222222219</v>
      </c>
      <c r="T1775" s="10">
        <f>((($J1775/60)/60)/24)+DATE(1970,1,1)</f>
        <v>42111.970995370371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 s="6">
        <v>1200</v>
      </c>
      <c r="E1776" s="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8278</v>
      </c>
      <c r="O1776" s="5">
        <f>$E1776/$D1776</f>
        <v>1.0208333333333333</v>
      </c>
      <c r="P1776" s="6">
        <f>ROUND(E1776/L1776,2)</f>
        <v>42.24</v>
      </c>
      <c r="Q1776" t="str">
        <f>LEFT($N1776,FIND("/",$N1776)-1)</f>
        <v>music</v>
      </c>
      <c r="R1776" t="str">
        <f>RIGHT($N1776,LEN($N1776)-FIND("/",$N1776))</f>
        <v>indie rock</v>
      </c>
      <c r="S1776" s="10">
        <f>((($I1776/60)/60)/24)+DATE(1970,1,1)</f>
        <v>41955.94835648148</v>
      </c>
      <c r="T1776" s="10">
        <f>((($J1776/60)/60)/24)+DATE(1970,1,1)</f>
        <v>41925.906689814816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 s="6">
        <v>8000</v>
      </c>
      <c r="E1777" s="6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8304</v>
      </c>
      <c r="O1777" s="5">
        <f>$E1777/$D1777</f>
        <v>1.02069375</v>
      </c>
      <c r="P1777" s="6">
        <f>ROUND(E1777/L1777,2)</f>
        <v>255.17</v>
      </c>
      <c r="Q1777" t="str">
        <f>LEFT($N1777,FIND("/",$N1777)-1)</f>
        <v>theater</v>
      </c>
      <c r="R1777" t="str">
        <f>RIGHT($N1777,LEN($N1777)-FIND("/",$N1777))</f>
        <v>musical</v>
      </c>
      <c r="S1777" s="10">
        <f>((($I1777/60)/60)/24)+DATE(1970,1,1)</f>
        <v>41784.564328703702</v>
      </c>
      <c r="T1777" s="10">
        <f>((($J1777/60)/60)/24)+DATE(1970,1,1)</f>
        <v>41754.564328703702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 s="6">
        <v>5000</v>
      </c>
      <c r="E1778" s="6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5">
        <f>$E1778/$D1778</f>
        <v>1.0206</v>
      </c>
      <c r="P1778" s="6">
        <f>ROUND(E1778/L1778,2)</f>
        <v>86.49</v>
      </c>
      <c r="Q1778" t="str">
        <f>LEFT($N1778,FIND("/",$N1778)-1)</f>
        <v>theater</v>
      </c>
      <c r="R1778" t="str">
        <f>RIGHT($N1778,LEN($N1778)-FIND("/",$N1778))</f>
        <v>spaces</v>
      </c>
      <c r="S1778" s="10">
        <f>((($I1778/60)/60)/24)+DATE(1970,1,1)</f>
        <v>42411.686840277776</v>
      </c>
      <c r="T1778" s="10">
        <f>((($J1778/60)/60)/24)+DATE(1970,1,1)</f>
        <v>42381.686840277776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 s="6">
        <v>2000</v>
      </c>
      <c r="E1779" s="6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8270</v>
      </c>
      <c r="O1779" s="5">
        <f>$E1779/$D1779</f>
        <v>1.0205</v>
      </c>
      <c r="P1779" s="6">
        <f>ROUND(E1779/L1779,2)</f>
        <v>88.74</v>
      </c>
      <c r="Q1779" t="str">
        <f>LEFT($N1779,FIND("/",$N1779)-1)</f>
        <v>theater</v>
      </c>
      <c r="R1779" t="str">
        <f>RIGHT($N1779,LEN($N1779)-FIND("/",$N1779))</f>
        <v>plays</v>
      </c>
      <c r="S1779" s="10">
        <f>((($I1779/60)/60)/24)+DATE(1970,1,1)</f>
        <v>41949.249305555553</v>
      </c>
      <c r="T1779" s="10">
        <f>((($J1779/60)/60)/24)+DATE(1970,1,1)</f>
        <v>41928.170497685183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 s="6">
        <v>4500</v>
      </c>
      <c r="E1780" s="6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5">
        <f>$E1780/$D1780</f>
        <v>1.0204444444444445</v>
      </c>
      <c r="P1780" s="6">
        <f>ROUND(E1780/L1780,2)</f>
        <v>72.89</v>
      </c>
      <c r="Q1780" t="str">
        <f>LEFT($N1780,FIND("/",$N1780)-1)</f>
        <v>theater</v>
      </c>
      <c r="R1780" t="str">
        <f>RIGHT($N1780,LEN($N1780)-FIND("/",$N1780))</f>
        <v>plays</v>
      </c>
      <c r="S1780" s="10">
        <f>((($I1780/60)/60)/24)+DATE(1970,1,1)</f>
        <v>41973.794699074075</v>
      </c>
      <c r="T1780" s="10">
        <f>((($J1780/60)/60)/24)+DATE(1970,1,1)</f>
        <v>41943.753032407411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 s="6">
        <v>30000</v>
      </c>
      <c r="E1781" s="6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8270</v>
      </c>
      <c r="O1781" s="5">
        <f>$E1781/$D1781</f>
        <v>1.0203333333333333</v>
      </c>
      <c r="P1781" s="6">
        <f>ROUND(E1781/L1781,2)</f>
        <v>141.71</v>
      </c>
      <c r="Q1781" t="str">
        <f>LEFT($N1781,FIND("/",$N1781)-1)</f>
        <v>theater</v>
      </c>
      <c r="R1781" t="str">
        <f>RIGHT($N1781,LEN($N1781)-FIND("/",$N1781))</f>
        <v>plays</v>
      </c>
      <c r="S1781" s="10">
        <f>((($I1781/60)/60)/24)+DATE(1970,1,1)</f>
        <v>42745.208333333328</v>
      </c>
      <c r="T1781" s="10">
        <f>((($J1781/60)/60)/24)+DATE(1970,1,1)</f>
        <v>42697.850844907407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 s="6">
        <v>3000</v>
      </c>
      <c r="E1782" s="6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8270</v>
      </c>
      <c r="O1782" s="5">
        <f>$E1782/$D1782</f>
        <v>1.0203333333333333</v>
      </c>
      <c r="P1782" s="6">
        <f>ROUND(E1782/L1782,2)</f>
        <v>235.46</v>
      </c>
      <c r="Q1782" t="str">
        <f>LEFT($N1782,FIND("/",$N1782)-1)</f>
        <v>theater</v>
      </c>
      <c r="R1782" t="str">
        <f>RIGHT($N1782,LEN($N1782)-FIND("/",$N1782))</f>
        <v>plays</v>
      </c>
      <c r="S1782" s="10">
        <f>((($I1782/60)/60)/24)+DATE(1970,1,1)</f>
        <v>42082.610416666663</v>
      </c>
      <c r="T1782" s="10">
        <f>((($J1782/60)/60)/24)+DATE(1970,1,1)</f>
        <v>42055.277199074073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 s="6">
        <v>30000</v>
      </c>
      <c r="E1783" s="6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8268</v>
      </c>
      <c r="O1783" s="5">
        <f>$E1783/$D1783</f>
        <v>1.0202863333333334</v>
      </c>
      <c r="P1783" s="6">
        <f>ROUND(E1783/L1783,2)</f>
        <v>58.41</v>
      </c>
      <c r="Q1783" t="str">
        <f>LEFT($N1783,FIND("/",$N1783)-1)</f>
        <v>film &amp; video</v>
      </c>
      <c r="R1783" t="str">
        <f>RIGHT($N1783,LEN($N1783)-FIND("/",$N1783))</f>
        <v>documentary</v>
      </c>
      <c r="S1783" s="10">
        <f>((($I1783/60)/60)/24)+DATE(1970,1,1)</f>
        <v>41957.125</v>
      </c>
      <c r="T1783" s="10">
        <f>((($J1783/60)/60)/24)+DATE(1970,1,1)</f>
        <v>41926.73778935185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 s="6">
        <v>4000</v>
      </c>
      <c r="E1784" s="6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8270</v>
      </c>
      <c r="O1784" s="5">
        <f>$E1784/$D1784</f>
        <v>1.0202500000000001</v>
      </c>
      <c r="P1784" s="6">
        <f>ROUND(E1784/L1784,2)</f>
        <v>204.05</v>
      </c>
      <c r="Q1784" t="str">
        <f>LEFT($N1784,FIND("/",$N1784)-1)</f>
        <v>theater</v>
      </c>
      <c r="R1784" t="str">
        <f>RIGHT($N1784,LEN($N1784)-FIND("/",$N1784))</f>
        <v>plays</v>
      </c>
      <c r="S1784" s="10">
        <f>((($I1784/60)/60)/24)+DATE(1970,1,1)</f>
        <v>42216.855879629627</v>
      </c>
      <c r="T1784" s="10">
        <f>((($J1784/60)/60)/24)+DATE(1970,1,1)</f>
        <v>42186.855879629627</v>
      </c>
    </row>
    <row r="1785" spans="1:20" ht="48" x14ac:dyDescent="0.2">
      <c r="A1785">
        <v>2614</v>
      </c>
      <c r="B1785" s="3" t="s">
        <v>2614</v>
      </c>
      <c r="C1785" s="3" t="s">
        <v>6724</v>
      </c>
      <c r="D1785" s="6">
        <v>10500</v>
      </c>
      <c r="E1785" s="6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8300</v>
      </c>
      <c r="O1785" s="5">
        <f>$E1785/$D1785</f>
        <v>1.02</v>
      </c>
      <c r="P1785" s="6">
        <f>ROUND(E1785/L1785,2)</f>
        <v>107.1</v>
      </c>
      <c r="Q1785" t="str">
        <f>LEFT($N1785,FIND("/",$N1785)-1)</f>
        <v>technology</v>
      </c>
      <c r="R1785" t="str">
        <f>RIGHT($N1785,LEN($N1785)-FIND("/",$N1785))</f>
        <v>space exploration</v>
      </c>
      <c r="S1785" s="10">
        <f>((($I1785/60)/60)/24)+DATE(1970,1,1)</f>
        <v>41759.208333333336</v>
      </c>
      <c r="T1785" s="10">
        <f>((($J1785/60)/60)/24)+DATE(1970,1,1)</f>
        <v>41730.708472222221</v>
      </c>
    </row>
    <row r="1786" spans="1:20" ht="48" x14ac:dyDescent="0.2">
      <c r="A1786">
        <v>2974</v>
      </c>
      <c r="B1786" s="3" t="s">
        <v>2974</v>
      </c>
      <c r="C1786" s="3" t="s">
        <v>7084</v>
      </c>
      <c r="D1786" s="6">
        <v>5000</v>
      </c>
      <c r="E1786" s="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8270</v>
      </c>
      <c r="O1786" s="5">
        <f>$E1786/$D1786</f>
        <v>1.02</v>
      </c>
      <c r="P1786" s="6">
        <f>ROUND(E1786/L1786,2)</f>
        <v>58.62</v>
      </c>
      <c r="Q1786" t="str">
        <f>LEFT($N1786,FIND("/",$N1786)-1)</f>
        <v>theater</v>
      </c>
      <c r="R1786" t="str">
        <f>RIGHT($N1786,LEN($N1786)-FIND("/",$N1786))</f>
        <v>plays</v>
      </c>
      <c r="S1786" s="10">
        <f>((($I1786/60)/60)/24)+DATE(1970,1,1)</f>
        <v>41908.065972222219</v>
      </c>
      <c r="T1786" s="10">
        <f>((($J1786/60)/60)/24)+DATE(1970,1,1)</f>
        <v>41880.061006944445</v>
      </c>
    </row>
    <row r="1787" spans="1:20" ht="48" x14ac:dyDescent="0.2">
      <c r="A1787">
        <v>3549</v>
      </c>
      <c r="B1787" s="3" t="s">
        <v>3548</v>
      </c>
      <c r="C1787" s="3" t="s">
        <v>7659</v>
      </c>
      <c r="D1787" s="6">
        <v>1000</v>
      </c>
      <c r="E1787" s="6">
        <v>1020</v>
      </c>
      <c r="F1787" t="s">
        <v>8219</v>
      </c>
      <c r="G1787" t="s">
        <v>8225</v>
      </c>
      <c r="H1787" t="s">
        <v>8247</v>
      </c>
      <c r="I1787">
        <v>1441358873</v>
      </c>
      <c r="J1787">
        <v>1438939673</v>
      </c>
      <c r="K1787" t="b">
        <v>0</v>
      </c>
      <c r="L1787">
        <v>42</v>
      </c>
      <c r="M1787" t="b">
        <v>1</v>
      </c>
      <c r="N1787" t="s">
        <v>8270</v>
      </c>
      <c r="O1787" s="5">
        <f>$E1787/$D1787</f>
        <v>1.02</v>
      </c>
      <c r="P1787" s="6">
        <f>ROUND(E1787/L1787,2)</f>
        <v>24.29</v>
      </c>
      <c r="Q1787" t="str">
        <f>LEFT($N1787,FIND("/",$N1787)-1)</f>
        <v>theater</v>
      </c>
      <c r="R1787" t="str">
        <f>RIGHT($N1787,LEN($N1787)-FIND("/",$N1787))</f>
        <v>plays</v>
      </c>
      <c r="S1787" s="10">
        <f>((($I1787/60)/60)/24)+DATE(1970,1,1)</f>
        <v>42251.394363425927</v>
      </c>
      <c r="T1787" s="10">
        <f>((($J1787/60)/60)/24)+DATE(1970,1,1)</f>
        <v>42223.394363425927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 s="6">
        <v>3300</v>
      </c>
      <c r="E1788" s="6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8270</v>
      </c>
      <c r="O1788" s="5">
        <f>$E1788/$D1788</f>
        <v>1.02</v>
      </c>
      <c r="P1788" s="6">
        <f>ROUND(E1788/L1788,2)</f>
        <v>99</v>
      </c>
      <c r="Q1788" t="str">
        <f>LEFT($N1788,FIND("/",$N1788)-1)</f>
        <v>theater</v>
      </c>
      <c r="R1788" t="str">
        <f>RIGHT($N1788,LEN($N1788)-FIND("/",$N1788))</f>
        <v>plays</v>
      </c>
      <c r="S1788" s="10">
        <f>((($I1788/60)/60)/24)+DATE(1970,1,1)</f>
        <v>42488.249305555553</v>
      </c>
      <c r="T1788" s="10">
        <f>((($J1788/60)/60)/24)+DATE(1970,1,1)</f>
        <v>42460.335312499999</v>
      </c>
    </row>
    <row r="1789" spans="1:20" ht="32" x14ac:dyDescent="0.2">
      <c r="A1789">
        <v>758</v>
      </c>
      <c r="B1789" s="3" t="s">
        <v>759</v>
      </c>
      <c r="C1789" s="3" t="s">
        <v>4868</v>
      </c>
      <c r="D1789" s="6">
        <v>2500</v>
      </c>
      <c r="E1789" s="6">
        <v>2550</v>
      </c>
      <c r="F1789" t="s">
        <v>8219</v>
      </c>
      <c r="G1789" t="s">
        <v>8224</v>
      </c>
      <c r="H1789" t="s">
        <v>8246</v>
      </c>
      <c r="I1789">
        <v>1286568268</v>
      </c>
      <c r="J1789">
        <v>1283976268</v>
      </c>
      <c r="K1789" t="b">
        <v>0</v>
      </c>
      <c r="L1789">
        <v>19</v>
      </c>
      <c r="M1789" t="b">
        <v>1</v>
      </c>
      <c r="N1789" t="s">
        <v>8273</v>
      </c>
      <c r="O1789" s="5">
        <f>$E1789/$D1789</f>
        <v>1.02</v>
      </c>
      <c r="P1789" s="6">
        <f>ROUND(E1789/L1789,2)</f>
        <v>134.21</v>
      </c>
      <c r="Q1789" t="str">
        <f>LEFT($N1789,FIND("/",$N1789)-1)</f>
        <v>publishing</v>
      </c>
      <c r="R1789" t="str">
        <f>RIGHT($N1789,LEN($N1789)-FIND("/",$N1789))</f>
        <v>nonfiction</v>
      </c>
      <c r="S1789" s="10">
        <f>((($I1789/60)/60)/24)+DATE(1970,1,1)</f>
        <v>40459.836435185185</v>
      </c>
      <c r="T1789" s="10">
        <f>((($J1789/60)/60)/24)+DATE(1970,1,1)</f>
        <v>40429.836435185185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 s="6">
        <v>2500</v>
      </c>
      <c r="E1790" s="6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5">
        <f>$E1790/$D1790</f>
        <v>1.0196000000000001</v>
      </c>
      <c r="P1790" s="6">
        <f>ROUND(E1790/L1790,2)</f>
        <v>39.83</v>
      </c>
      <c r="Q1790" t="str">
        <f>LEFT($N1790,FIND("/",$N1790)-1)</f>
        <v>theater</v>
      </c>
      <c r="R1790" t="str">
        <f>RIGHT($N1790,LEN($N1790)-FIND("/",$N1790))</f>
        <v>plays</v>
      </c>
      <c r="S1790" s="10">
        <f>((($I1790/60)/60)/24)+DATE(1970,1,1)</f>
        <v>42214.708333333328</v>
      </c>
      <c r="T1790" s="10">
        <f>((($J1790/60)/60)/24)+DATE(1970,1,1)</f>
        <v>42184.572881944448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 s="6">
        <v>4000</v>
      </c>
      <c r="E1791" s="6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8297</v>
      </c>
      <c r="O1791" s="5">
        <f>$E1791/$D1791</f>
        <v>1.0195000000000001</v>
      </c>
      <c r="P1791" s="6">
        <f>ROUND(E1791/L1791,2)</f>
        <v>60.87</v>
      </c>
      <c r="Q1791" t="str">
        <f>LEFT($N1791,FIND("/",$N1791)-1)</f>
        <v>food</v>
      </c>
      <c r="R1791" t="str">
        <f>RIGHT($N1791,LEN($N1791)-FIND("/",$N1791))</f>
        <v>small batch</v>
      </c>
      <c r="S1791" s="10">
        <f>((($I1791/60)/60)/24)+DATE(1970,1,1)</f>
        <v>41948.731944444444</v>
      </c>
      <c r="T1791" s="10">
        <f>((($J1791/60)/60)/24)+DATE(1970,1,1)</f>
        <v>41918.670115740737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 s="6">
        <v>3000</v>
      </c>
      <c r="E1792" s="6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8270</v>
      </c>
      <c r="O1792" s="5">
        <f>$E1792/$D1792</f>
        <v>1.0193333333333334</v>
      </c>
      <c r="P1792" s="6">
        <f>ROUND(E1792/L1792,2)</f>
        <v>55.6</v>
      </c>
      <c r="Q1792" t="str">
        <f>LEFT($N1792,FIND("/",$N1792)-1)</f>
        <v>theater</v>
      </c>
      <c r="R1792" t="str">
        <f>RIGHT($N1792,LEN($N1792)-FIND("/",$N1792))</f>
        <v>plays</v>
      </c>
      <c r="S1792" s="10">
        <f>((($I1792/60)/60)/24)+DATE(1970,1,1)</f>
        <v>42306.167361111111</v>
      </c>
      <c r="T1792" s="10">
        <f>((($J1792/60)/60)/24)+DATE(1970,1,1)</f>
        <v>42270.7269212963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 s="6">
        <v>5000</v>
      </c>
      <c r="E1793" s="6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5">
        <f>$E1793/$D1793</f>
        <v>1.0192000000000001</v>
      </c>
      <c r="P1793" s="6">
        <f>ROUND(E1793/L1793,2)</f>
        <v>51.47</v>
      </c>
      <c r="Q1793" t="str">
        <f>LEFT($N1793,FIND("/",$N1793)-1)</f>
        <v>publishing</v>
      </c>
      <c r="R1793" t="str">
        <f>RIGHT($N1793,LEN($N1793)-FIND("/",$N1793))</f>
        <v>nonfiction</v>
      </c>
      <c r="S1793" s="10">
        <f>((($I1793/60)/60)/24)+DATE(1970,1,1)</f>
        <v>41829.330312500002</v>
      </c>
      <c r="T1793" s="10">
        <f>((($J1793/60)/60)/24)+DATE(1970,1,1)</f>
        <v>41789.330312500002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 s="6">
        <v>12000</v>
      </c>
      <c r="E1794" s="6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8284</v>
      </c>
      <c r="O1794" s="5">
        <f>$E1794/$D1794</f>
        <v>1.0190833333333333</v>
      </c>
      <c r="P1794" s="6">
        <f>ROUND(E1794/L1794,2)</f>
        <v>103.64</v>
      </c>
      <c r="Q1794" t="str">
        <f>LEFT($N1794,FIND("/",$N1794)-1)</f>
        <v>photography</v>
      </c>
      <c r="R1794" t="str">
        <f>RIGHT($N1794,LEN($N1794)-FIND("/",$N1794))</f>
        <v>photobooks</v>
      </c>
      <c r="S1794" s="10">
        <f>((($I1794/60)/60)/24)+DATE(1970,1,1)</f>
        <v>42666.868518518517</v>
      </c>
      <c r="T1794" s="10">
        <f>((($J1794/60)/60)/24)+DATE(1970,1,1)</f>
        <v>42636.868518518517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 s="6">
        <v>2500</v>
      </c>
      <c r="E1795" s="6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8273</v>
      </c>
      <c r="O1795" s="5">
        <f>$E1795/$D1795</f>
        <v>1.0190760000000001</v>
      </c>
      <c r="P1795" s="6">
        <f>ROUND(E1795/L1795,2)</f>
        <v>37.47</v>
      </c>
      <c r="Q1795" t="str">
        <f>LEFT($N1795,FIND("/",$N1795)-1)</f>
        <v>publishing</v>
      </c>
      <c r="R1795" t="str">
        <f>RIGHT($N1795,LEN($N1795)-FIND("/",$N1795))</f>
        <v>nonfiction</v>
      </c>
      <c r="S1795" s="10">
        <f>((($I1795/60)/60)/24)+DATE(1970,1,1)</f>
        <v>41414.02847222222</v>
      </c>
      <c r="T1795" s="10">
        <f>((($J1795/60)/60)/24)+DATE(1970,1,1)</f>
        <v>41383.605057870373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 s="6">
        <v>2100</v>
      </c>
      <c r="E1796" s="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8270</v>
      </c>
      <c r="O1796" s="5">
        <f>$E1796/$D1796</f>
        <v>1.019047619047619</v>
      </c>
      <c r="P1796" s="6">
        <f>ROUND(E1796/L1796,2)</f>
        <v>164.62</v>
      </c>
      <c r="Q1796" t="str">
        <f>LEFT($N1796,FIND("/",$N1796)-1)</f>
        <v>theater</v>
      </c>
      <c r="R1796" t="str">
        <f>RIGHT($N1796,LEN($N1796)-FIND("/",$N1796))</f>
        <v>plays</v>
      </c>
      <c r="S1796" s="10">
        <f>((($I1796/60)/60)/24)+DATE(1970,1,1)</f>
        <v>42434.041666666672</v>
      </c>
      <c r="T1796" s="10">
        <f>((($J1796/60)/60)/24)+DATE(1970,1,1)</f>
        <v>42411.942291666666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 s="6">
        <v>15000</v>
      </c>
      <c r="E1797" s="6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8264</v>
      </c>
      <c r="O1797" s="5">
        <f>$E1797/$D1797</f>
        <v>1.0189999999999999</v>
      </c>
      <c r="P1797" s="6">
        <f>ROUND(E1797/L1797,2)</f>
        <v>221.52</v>
      </c>
      <c r="Q1797" t="str">
        <f>LEFT($N1797,FIND("/",$N1797)-1)</f>
        <v>film &amp; video</v>
      </c>
      <c r="R1797" t="str">
        <f>RIGHT($N1797,LEN($N1797)-FIND("/",$N1797))</f>
        <v>television</v>
      </c>
      <c r="S1797" s="10">
        <f>((($I1797/60)/60)/24)+DATE(1970,1,1)</f>
        <v>42119.83289351852</v>
      </c>
      <c r="T1797" s="10">
        <f>((($J1797/60)/60)/24)+DATE(1970,1,1)</f>
        <v>42089.83289351852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 s="6">
        <v>800</v>
      </c>
      <c r="E1798" s="6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8275</v>
      </c>
      <c r="O1798" s="5">
        <f>$E1798/$D1798</f>
        <v>1.01875</v>
      </c>
      <c r="P1798" s="6">
        <f>ROUND(E1798/L1798,2)</f>
        <v>58.21</v>
      </c>
      <c r="Q1798" t="str">
        <f>LEFT($N1798,FIND("/",$N1798)-1)</f>
        <v>music</v>
      </c>
      <c r="R1798" t="str">
        <f>RIGHT($N1798,LEN($N1798)-FIND("/",$N1798))</f>
        <v>rock</v>
      </c>
      <c r="S1798" s="10">
        <f>((($I1798/60)/60)/24)+DATE(1970,1,1)</f>
        <v>41227.102048611108</v>
      </c>
      <c r="T1798" s="10">
        <f>((($J1798/60)/60)/24)+DATE(1970,1,1)</f>
        <v>41177.060381944444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 s="6">
        <v>5875</v>
      </c>
      <c r="E1799" s="6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8273</v>
      </c>
      <c r="O1799" s="5">
        <f>$E1799/$D1799</f>
        <v>1.018723404255319</v>
      </c>
      <c r="P1799" s="6">
        <f>ROUND(E1799/L1799,2)</f>
        <v>230.19</v>
      </c>
      <c r="Q1799" t="str">
        <f>LEFT($N1799,FIND("/",$N1799)-1)</f>
        <v>publishing</v>
      </c>
      <c r="R1799" t="str">
        <f>RIGHT($N1799,LEN($N1799)-FIND("/",$N1799))</f>
        <v>nonfiction</v>
      </c>
      <c r="S1799" s="10">
        <f>((($I1799/60)/60)/24)+DATE(1970,1,1)</f>
        <v>41991.506168981476</v>
      </c>
      <c r="T1799" s="10">
        <f>((($J1799/60)/60)/24)+DATE(1970,1,1)</f>
        <v>41963.506168981476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 s="6">
        <v>2900</v>
      </c>
      <c r="E1800" s="6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5">
        <f>$E1800/$D1800</f>
        <v>1.0186206896551724</v>
      </c>
      <c r="P1800" s="6">
        <f>ROUND(E1800/L1800,2)</f>
        <v>44.76</v>
      </c>
      <c r="Q1800" t="str">
        <f>LEFT($N1800,FIND("/",$N1800)-1)</f>
        <v>theater</v>
      </c>
      <c r="R1800" t="str">
        <f>RIGHT($N1800,LEN($N1800)-FIND("/",$N1800))</f>
        <v>plays</v>
      </c>
      <c r="S1800" s="10">
        <f>((($I1800/60)/60)/24)+DATE(1970,1,1)</f>
        <v>42223.723912037036</v>
      </c>
      <c r="T1800" s="10">
        <f>((($J1800/60)/60)/24)+DATE(1970,1,1)</f>
        <v>42193.723912037036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 s="6">
        <v>6000</v>
      </c>
      <c r="E1801" s="6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5">
        <f>$E1801/$D1801</f>
        <v>1.0185</v>
      </c>
      <c r="P1801" s="6">
        <f>ROUND(E1801/L1801,2)</f>
        <v>165.16</v>
      </c>
      <c r="Q1801" t="str">
        <f>LEFT($N1801,FIND("/",$N1801)-1)</f>
        <v>music</v>
      </c>
      <c r="R1801" t="str">
        <f>RIGHT($N1801,LEN($N1801)-FIND("/",$N1801))</f>
        <v>classical music</v>
      </c>
      <c r="S1801" s="10">
        <f>((($I1801/60)/60)/24)+DATE(1970,1,1)</f>
        <v>42643.185416666667</v>
      </c>
      <c r="T1801" s="10">
        <f>((($J1801/60)/60)/24)+DATE(1970,1,1)</f>
        <v>42618.625428240746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 s="6">
        <v>3000</v>
      </c>
      <c r="E1802" s="6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5">
        <f>$E1802/$D1802</f>
        <v>1.0183333333333333</v>
      </c>
      <c r="P1802" s="6">
        <f>ROUND(E1802/L1802,2)</f>
        <v>33.94</v>
      </c>
      <c r="Q1802" t="str">
        <f>LEFT($N1802,FIND("/",$N1802)-1)</f>
        <v>theater</v>
      </c>
      <c r="R1802" t="str">
        <f>RIGHT($N1802,LEN($N1802)-FIND("/",$N1802))</f>
        <v>plays</v>
      </c>
      <c r="S1802" s="10">
        <f>((($I1802/60)/60)/24)+DATE(1970,1,1)</f>
        <v>42222.64707175926</v>
      </c>
      <c r="T1802" s="10">
        <f>((($J1802/60)/60)/24)+DATE(1970,1,1)</f>
        <v>42192.64707175926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 s="6">
        <v>1500</v>
      </c>
      <c r="E1803" s="6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8270</v>
      </c>
      <c r="O1803" s="5">
        <f>$E1803/$D1803</f>
        <v>1.0183333333333333</v>
      </c>
      <c r="P1803" s="6">
        <f>ROUND(E1803/L1803,2)</f>
        <v>61.1</v>
      </c>
      <c r="Q1803" t="str">
        <f>LEFT($N1803,FIND("/",$N1803)-1)</f>
        <v>theater</v>
      </c>
      <c r="R1803" t="str">
        <f>RIGHT($N1803,LEN($N1803)-FIND("/",$N1803))</f>
        <v>plays</v>
      </c>
      <c r="S1803" s="10">
        <f>((($I1803/60)/60)/24)+DATE(1970,1,1)</f>
        <v>41781.921527777777</v>
      </c>
      <c r="T1803" s="10">
        <f>((($J1803/60)/60)/24)+DATE(1970,1,1)</f>
        <v>41753.515856481477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 s="6">
        <v>35000</v>
      </c>
      <c r="E1804" s="6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8268</v>
      </c>
      <c r="O1804" s="5">
        <f>$E1804/$D1804</f>
        <v>1.0182857142857142</v>
      </c>
      <c r="P1804" s="6">
        <f>ROUND(E1804/L1804,2)</f>
        <v>104.82</v>
      </c>
      <c r="Q1804" t="str">
        <f>LEFT($N1804,FIND("/",$N1804)-1)</f>
        <v>film &amp; video</v>
      </c>
      <c r="R1804" t="str">
        <f>RIGHT($N1804,LEN($N1804)-FIND("/",$N1804))</f>
        <v>documentary</v>
      </c>
      <c r="S1804" s="10">
        <f>((($I1804/60)/60)/24)+DATE(1970,1,1)</f>
        <v>41411.165972222225</v>
      </c>
      <c r="T1804" s="10">
        <f>((($J1804/60)/60)/24)+DATE(1970,1,1)</f>
        <v>41379.515775462962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 s="6">
        <v>20000</v>
      </c>
      <c r="E1805" s="6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8270</v>
      </c>
      <c r="O1805" s="5">
        <f>$E1805/$D1805</f>
        <v>1.0182500000000001</v>
      </c>
      <c r="P1805" s="6">
        <f>ROUND(E1805/L1805,2)</f>
        <v>177.09</v>
      </c>
      <c r="Q1805" t="str">
        <f>LEFT($N1805,FIND("/",$N1805)-1)</f>
        <v>theater</v>
      </c>
      <c r="R1805" t="str">
        <f>RIGHT($N1805,LEN($N1805)-FIND("/",$N1805))</f>
        <v>plays</v>
      </c>
      <c r="S1805" s="10">
        <f>((($I1805/60)/60)/24)+DATE(1970,1,1)</f>
        <v>42621.15625</v>
      </c>
      <c r="T1805" s="10">
        <f>((($J1805/60)/60)/24)+DATE(1970,1,1)</f>
        <v>42602.576712962968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 s="6">
        <v>4000</v>
      </c>
      <c r="E1806" s="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5">
        <f>$E1806/$D1806</f>
        <v>1.0182500000000001</v>
      </c>
      <c r="P1806" s="6">
        <f>ROUND(E1806/L1806,2)</f>
        <v>84.85</v>
      </c>
      <c r="Q1806" t="str">
        <f>LEFT($N1806,FIND("/",$N1806)-1)</f>
        <v>theater</v>
      </c>
      <c r="R1806" t="str">
        <f>RIGHT($N1806,LEN($N1806)-FIND("/",$N1806))</f>
        <v>plays</v>
      </c>
      <c r="S1806" s="10">
        <f>((($I1806/60)/60)/24)+DATE(1970,1,1)</f>
        <v>41867.667326388888</v>
      </c>
      <c r="T1806" s="10">
        <f>((($J1806/60)/60)/24)+DATE(1970,1,1)</f>
        <v>41846.667326388888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 s="6">
        <v>5500</v>
      </c>
      <c r="E1807" s="6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8270</v>
      </c>
      <c r="O1807" s="5">
        <f>$E1807/$D1807</f>
        <v>1.0181818181818181</v>
      </c>
      <c r="P1807" s="6">
        <f>ROUND(E1807/L1807,2)</f>
        <v>62.92</v>
      </c>
      <c r="Q1807" t="str">
        <f>LEFT($N1807,FIND("/",$N1807)-1)</f>
        <v>theater</v>
      </c>
      <c r="R1807" t="str">
        <f>RIGHT($N1807,LEN($N1807)-FIND("/",$N1807))</f>
        <v>plays</v>
      </c>
      <c r="S1807" s="10">
        <f>((($I1807/60)/60)/24)+DATE(1970,1,1)</f>
        <v>41061.953055555554</v>
      </c>
      <c r="T1807" s="10">
        <f>((($J1807/60)/60)/24)+DATE(1970,1,1)</f>
        <v>41026.953055555554</v>
      </c>
    </row>
    <row r="1808" spans="1:20" ht="48" x14ac:dyDescent="0.2">
      <c r="A1808">
        <v>1267</v>
      </c>
      <c r="B1808" s="3" t="s">
        <v>1268</v>
      </c>
      <c r="C1808" s="3" t="s">
        <v>5377</v>
      </c>
      <c r="D1808" s="6">
        <v>22000</v>
      </c>
      <c r="E1808" s="6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8275</v>
      </c>
      <c r="O1808" s="5">
        <f>$E1808/$D1808</f>
        <v>1.018</v>
      </c>
      <c r="P1808" s="6">
        <f>ROUND(E1808/L1808,2)</f>
        <v>140.86000000000001</v>
      </c>
      <c r="Q1808" t="str">
        <f>LEFT($N1808,FIND("/",$N1808)-1)</f>
        <v>music</v>
      </c>
      <c r="R1808" t="str">
        <f>RIGHT($N1808,LEN($N1808)-FIND("/",$N1808))</f>
        <v>rock</v>
      </c>
      <c r="S1808" s="10">
        <f>((($I1808/60)/60)/24)+DATE(1970,1,1)</f>
        <v>41479.585162037038</v>
      </c>
      <c r="T1808" s="10">
        <f>((($J1808/60)/60)/24)+DATE(1970,1,1)</f>
        <v>41449.585162037038</v>
      </c>
    </row>
    <row r="1809" spans="1:20" ht="32" x14ac:dyDescent="0.2">
      <c r="A1809">
        <v>1251</v>
      </c>
      <c r="B1809" s="3" t="s">
        <v>1252</v>
      </c>
      <c r="C1809" s="3" t="s">
        <v>5361</v>
      </c>
      <c r="D1809" s="6">
        <v>6000</v>
      </c>
      <c r="E1809" s="6">
        <v>6108</v>
      </c>
      <c r="F1809" t="s">
        <v>8219</v>
      </c>
      <c r="G1809" t="s">
        <v>8224</v>
      </c>
      <c r="H1809" t="s">
        <v>8246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8275</v>
      </c>
      <c r="O1809" s="5">
        <f>$E1809/$D1809</f>
        <v>1.018</v>
      </c>
      <c r="P1809" s="6">
        <f>ROUND(E1809/L1809,2)</f>
        <v>82.54</v>
      </c>
      <c r="Q1809" t="str">
        <f>LEFT($N1809,FIND("/",$N1809)-1)</f>
        <v>music</v>
      </c>
      <c r="R1809" t="str">
        <f>RIGHT($N1809,LEN($N1809)-FIND("/",$N1809))</f>
        <v>rock</v>
      </c>
      <c r="S1809" s="10">
        <f>((($I1809/60)/60)/24)+DATE(1970,1,1)</f>
        <v>40811.814432870371</v>
      </c>
      <c r="T1809" s="10">
        <f>((($J1809/60)/60)/24)+DATE(1970,1,1)</f>
        <v>40751.814432870371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 s="6">
        <v>7500</v>
      </c>
      <c r="E1810" s="6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8275</v>
      </c>
      <c r="O1810" s="5">
        <f>$E1810/$D1810</f>
        <v>1.018</v>
      </c>
      <c r="P1810" s="6">
        <f>ROUND(E1810/L1810,2)</f>
        <v>246.29</v>
      </c>
      <c r="Q1810" t="str">
        <f>LEFT($N1810,FIND("/",$N1810)-1)</f>
        <v>music</v>
      </c>
      <c r="R1810" t="str">
        <f>RIGHT($N1810,LEN($N1810)-FIND("/",$N1810))</f>
        <v>rock</v>
      </c>
      <c r="S1810" s="10">
        <f>((($I1810/60)/60)/24)+DATE(1970,1,1)</f>
        <v>41591.725219907406</v>
      </c>
      <c r="T1810" s="10">
        <f>((($J1810/60)/60)/24)+DATE(1970,1,1)</f>
        <v>41561.683553240742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 s="6">
        <v>15000</v>
      </c>
      <c r="E1811" s="6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8270</v>
      </c>
      <c r="O1811" s="5">
        <f>$E1811/$D1811</f>
        <v>1.0176666666666667</v>
      </c>
      <c r="P1811" s="6">
        <f>ROUND(E1811/L1811,2)</f>
        <v>125.12</v>
      </c>
      <c r="Q1811" t="str">
        <f>LEFT($N1811,FIND("/",$N1811)-1)</f>
        <v>theater</v>
      </c>
      <c r="R1811" t="str">
        <f>RIGHT($N1811,LEN($N1811)-FIND("/",$N1811))</f>
        <v>plays</v>
      </c>
      <c r="S1811" s="10">
        <f>((($I1811/60)/60)/24)+DATE(1970,1,1)</f>
        <v>42597.840069444443</v>
      </c>
      <c r="T1811" s="10">
        <f>((($J1811/60)/60)/24)+DATE(1970,1,1)</f>
        <v>42567.840069444443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 s="6">
        <v>2000</v>
      </c>
      <c r="E1812" s="6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8275</v>
      </c>
      <c r="O1812" s="5">
        <f>$E1812/$D1812</f>
        <v>1.0175000000000001</v>
      </c>
      <c r="P1812" s="6">
        <f>ROUND(E1812/L1812,2)</f>
        <v>50.88</v>
      </c>
      <c r="Q1812" t="str">
        <f>LEFT($N1812,FIND("/",$N1812)-1)</f>
        <v>music</v>
      </c>
      <c r="R1812" t="str">
        <f>RIGHT($N1812,LEN($N1812)-FIND("/",$N1812))</f>
        <v>rock</v>
      </c>
      <c r="S1812" s="10">
        <f>((($I1812/60)/60)/24)+DATE(1970,1,1)</f>
        <v>41779.207638888889</v>
      </c>
      <c r="T1812" s="10">
        <f>((($J1812/60)/60)/24)+DATE(1970,1,1)</f>
        <v>41745.84542824074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 s="6">
        <v>2000</v>
      </c>
      <c r="E1813" s="6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5">
        <f>$E1813/$D1813</f>
        <v>1.0175000000000001</v>
      </c>
      <c r="P1813" s="6">
        <f>ROUND(E1813/L1813,2)</f>
        <v>75.37</v>
      </c>
      <c r="Q1813" t="str">
        <f>LEFT($N1813,FIND("/",$N1813)-1)</f>
        <v>theater</v>
      </c>
      <c r="R1813" t="str">
        <f>RIGHT($N1813,LEN($N1813)-FIND("/",$N1813))</f>
        <v>musical</v>
      </c>
      <c r="S1813" s="10">
        <f>((($I1813/60)/60)/24)+DATE(1970,1,1)</f>
        <v>42575.958333333328</v>
      </c>
      <c r="T1813" s="10">
        <f>((($J1813/60)/60)/24)+DATE(1970,1,1)</f>
        <v>42546.862233796302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 s="6">
        <v>10000</v>
      </c>
      <c r="E1814" s="6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8270</v>
      </c>
      <c r="O1814" s="5">
        <f>$E1814/$D1814</f>
        <v>1.0173000000000001</v>
      </c>
      <c r="P1814" s="6">
        <f>ROUND(E1814/L1814,2)</f>
        <v>141.29</v>
      </c>
      <c r="Q1814" t="str">
        <f>LEFT($N1814,FIND("/",$N1814)-1)</f>
        <v>theater</v>
      </c>
      <c r="R1814" t="str">
        <f>RIGHT($N1814,LEN($N1814)-FIND("/",$N1814))</f>
        <v>plays</v>
      </c>
      <c r="S1814" s="10">
        <f>((($I1814/60)/60)/24)+DATE(1970,1,1)</f>
        <v>42260</v>
      </c>
      <c r="T1814" s="10">
        <f>((($J1814/60)/60)/24)+DATE(1970,1,1)</f>
        <v>42239.957962962959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 s="6">
        <v>347</v>
      </c>
      <c r="E1815" s="6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8300</v>
      </c>
      <c r="O1815" s="5">
        <f>$E1815/$D1815</f>
        <v>1.0172910662824208</v>
      </c>
      <c r="P1815" s="6">
        <f>ROUND(E1815/L1815,2)</f>
        <v>25.21</v>
      </c>
      <c r="Q1815" t="str">
        <f>LEFT($N1815,FIND("/",$N1815)-1)</f>
        <v>technology</v>
      </c>
      <c r="R1815" t="str">
        <f>RIGHT($N1815,LEN($N1815)-FIND("/",$N1815))</f>
        <v>space exploration</v>
      </c>
      <c r="S1815" s="10">
        <f>((($I1815/60)/60)/24)+DATE(1970,1,1)</f>
        <v>42019.913136574076</v>
      </c>
      <c r="T1815" s="10">
        <f>((($J1815/60)/60)/24)+DATE(1970,1,1)</f>
        <v>41989.913136574076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 s="6">
        <v>6900</v>
      </c>
      <c r="E1816" s="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8275</v>
      </c>
      <c r="O1816" s="5">
        <f>$E1816/$D1816</f>
        <v>1.0172463768115942</v>
      </c>
      <c r="P1816" s="6">
        <f>ROUND(E1816/L1816,2)</f>
        <v>107.98</v>
      </c>
      <c r="Q1816" t="str">
        <f>LEFT($N1816,FIND("/",$N1816)-1)</f>
        <v>music</v>
      </c>
      <c r="R1816" t="str">
        <f>RIGHT($N1816,LEN($N1816)-FIND("/",$N1816))</f>
        <v>rock</v>
      </c>
      <c r="S1816" s="10">
        <f>((($I1816/60)/60)/24)+DATE(1970,1,1)</f>
        <v>41990.332638888889</v>
      </c>
      <c r="T1816" s="10">
        <f>((($J1816/60)/60)/24)+DATE(1970,1,1)</f>
        <v>41950.29483796296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 s="6">
        <v>25000</v>
      </c>
      <c r="E1817" s="6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8268</v>
      </c>
      <c r="O1817" s="5">
        <f>$E1817/$D1817</f>
        <v>1.0172264</v>
      </c>
      <c r="P1817" s="6">
        <f>ROUND(E1817/L1817,2)</f>
        <v>85.34</v>
      </c>
      <c r="Q1817" t="str">
        <f>LEFT($N1817,FIND("/",$N1817)-1)</f>
        <v>film &amp; video</v>
      </c>
      <c r="R1817" t="str">
        <f>RIGHT($N1817,LEN($N1817)-FIND("/",$N1817))</f>
        <v>documentary</v>
      </c>
      <c r="S1817" s="10">
        <f>((($I1817/60)/60)/24)+DATE(1970,1,1)</f>
        <v>40657.959930555553</v>
      </c>
      <c r="T1817" s="10">
        <f>((($J1817/60)/60)/24)+DATE(1970,1,1)</f>
        <v>40626.959930555553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 s="6">
        <v>9072</v>
      </c>
      <c r="E1818" s="6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8278</v>
      </c>
      <c r="O1818" s="5">
        <f>$E1818/$D1818</f>
        <v>1.0171957671957672</v>
      </c>
      <c r="P1818" s="6">
        <f>ROUND(E1818/L1818,2)</f>
        <v>196.34</v>
      </c>
      <c r="Q1818" t="str">
        <f>LEFT($N1818,FIND("/",$N1818)-1)</f>
        <v>music</v>
      </c>
      <c r="R1818" t="str">
        <f>RIGHT($N1818,LEN($N1818)-FIND("/",$N1818))</f>
        <v>indie rock</v>
      </c>
      <c r="S1818" s="10">
        <f>((($I1818/60)/60)/24)+DATE(1970,1,1)</f>
        <v>42297.746782407412</v>
      </c>
      <c r="T1818" s="10">
        <f>((($J1818/60)/60)/24)+DATE(1970,1,1)</f>
        <v>42267.746782407412</v>
      </c>
    </row>
    <row r="1819" spans="1:20" ht="32" x14ac:dyDescent="0.2">
      <c r="A1819">
        <v>3342</v>
      </c>
      <c r="B1819" s="3" t="s">
        <v>3342</v>
      </c>
      <c r="C1819" s="3" t="s">
        <v>7452</v>
      </c>
      <c r="D1819" s="6">
        <v>6000</v>
      </c>
      <c r="E1819" s="6">
        <v>6100</v>
      </c>
      <c r="F1819" t="s">
        <v>8219</v>
      </c>
      <c r="G1819" t="s">
        <v>8224</v>
      </c>
      <c r="H1819" t="s">
        <v>8246</v>
      </c>
      <c r="I1819">
        <v>1427864340</v>
      </c>
      <c r="J1819">
        <v>1425020810</v>
      </c>
      <c r="K1819" t="b">
        <v>0</v>
      </c>
      <c r="L1819">
        <v>78</v>
      </c>
      <c r="M1819" t="b">
        <v>1</v>
      </c>
      <c r="N1819" t="s">
        <v>8270</v>
      </c>
      <c r="O1819" s="5">
        <f>$E1819/$D1819</f>
        <v>1.0166666666666666</v>
      </c>
      <c r="P1819" s="6">
        <f>ROUND(E1819/L1819,2)</f>
        <v>78.209999999999994</v>
      </c>
      <c r="Q1819" t="str">
        <f>LEFT($N1819,FIND("/",$N1819)-1)</f>
        <v>theater</v>
      </c>
      <c r="R1819" t="str">
        <f>RIGHT($N1819,LEN($N1819)-FIND("/",$N1819))</f>
        <v>plays</v>
      </c>
      <c r="S1819" s="10">
        <f>((($I1819/60)/60)/24)+DATE(1970,1,1)</f>
        <v>42095.207638888889</v>
      </c>
      <c r="T1819" s="10">
        <f>((($J1819/60)/60)/24)+DATE(1970,1,1)</f>
        <v>42062.296412037031</v>
      </c>
    </row>
    <row r="1820" spans="1:20" ht="16" x14ac:dyDescent="0.2">
      <c r="A1820">
        <v>833</v>
      </c>
      <c r="B1820" s="3" t="s">
        <v>834</v>
      </c>
      <c r="C1820" s="3" t="s">
        <v>4943</v>
      </c>
      <c r="D1820" s="6">
        <v>6000</v>
      </c>
      <c r="E1820" s="6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8275</v>
      </c>
      <c r="O1820" s="5">
        <f>$E1820/$D1820</f>
        <v>1.0166666666666666</v>
      </c>
      <c r="P1820" s="6">
        <f>ROUND(E1820/L1820,2)</f>
        <v>148.78</v>
      </c>
      <c r="Q1820" t="str">
        <f>LEFT($N1820,FIND("/",$N1820)-1)</f>
        <v>music</v>
      </c>
      <c r="R1820" t="str">
        <f>RIGHT($N1820,LEN($N1820)-FIND("/",$N1820))</f>
        <v>rock</v>
      </c>
      <c r="S1820" s="10">
        <f>((($I1820/60)/60)/24)+DATE(1970,1,1)</f>
        <v>41748.878182870372</v>
      </c>
      <c r="T1820" s="10">
        <f>((($J1820/60)/60)/24)+DATE(1970,1,1)</f>
        <v>41718.878182870372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 s="6">
        <v>1800</v>
      </c>
      <c r="E1821" s="6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5">
        <f>$E1821/$D1821</f>
        <v>1.0166666666666666</v>
      </c>
      <c r="P1821" s="6">
        <f>ROUND(E1821/L1821,2)</f>
        <v>61</v>
      </c>
      <c r="Q1821" t="str">
        <f>LEFT($N1821,FIND("/",$N1821)-1)</f>
        <v>theater</v>
      </c>
      <c r="R1821" t="str">
        <f>RIGHT($N1821,LEN($N1821)-FIND("/",$N1821))</f>
        <v>plays</v>
      </c>
      <c r="S1821" s="10">
        <f>((($I1821/60)/60)/24)+DATE(1970,1,1)</f>
        <v>42197.533159722225</v>
      </c>
      <c r="T1821" s="10">
        <f>((($J1821/60)/60)/24)+DATE(1970,1,1)</f>
        <v>42167.533159722225</v>
      </c>
    </row>
    <row r="1822" spans="1:20" ht="48" x14ac:dyDescent="0.2">
      <c r="A1822">
        <v>2096</v>
      </c>
      <c r="B1822" s="3" t="s">
        <v>2097</v>
      </c>
      <c r="C1822" s="3" t="s">
        <v>6206</v>
      </c>
      <c r="D1822" s="6">
        <v>600</v>
      </c>
      <c r="E1822" s="6">
        <v>610</v>
      </c>
      <c r="F1822" t="s">
        <v>8219</v>
      </c>
      <c r="G1822" t="s">
        <v>8224</v>
      </c>
      <c r="H1822" t="s">
        <v>8246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8278</v>
      </c>
      <c r="O1822" s="5">
        <f>$E1822/$D1822</f>
        <v>1.0166666666666666</v>
      </c>
      <c r="P1822" s="6">
        <f>ROUND(E1822/L1822,2)</f>
        <v>43.57</v>
      </c>
      <c r="Q1822" t="str">
        <f>LEFT($N1822,FIND("/",$N1822)-1)</f>
        <v>music</v>
      </c>
      <c r="R1822" t="str">
        <f>RIGHT($N1822,LEN($N1822)-FIND("/",$N1822))</f>
        <v>indie rock</v>
      </c>
      <c r="S1822" s="10">
        <f>((($I1822/60)/60)/24)+DATE(1970,1,1)</f>
        <v>41208.165972222225</v>
      </c>
      <c r="T1822" s="10">
        <f>((($J1822/60)/60)/24)+DATE(1970,1,1)</f>
        <v>41192.758506944447</v>
      </c>
    </row>
    <row r="1823" spans="1:20" ht="32" x14ac:dyDescent="0.2">
      <c r="A1823">
        <v>3324</v>
      </c>
      <c r="B1823" s="3" t="s">
        <v>3324</v>
      </c>
      <c r="C1823" s="3" t="s">
        <v>7434</v>
      </c>
      <c r="D1823" s="6">
        <v>1500</v>
      </c>
      <c r="E1823" s="6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>
        <v>1463925590</v>
      </c>
      <c r="K1823" t="b">
        <v>0</v>
      </c>
      <c r="L1823">
        <v>10</v>
      </c>
      <c r="M1823" t="b">
        <v>1</v>
      </c>
      <c r="N1823" t="s">
        <v>8270</v>
      </c>
      <c r="O1823" s="5">
        <f>$E1823/$D1823</f>
        <v>1.0166666666666666</v>
      </c>
      <c r="P1823" s="6">
        <f>ROUND(E1823/L1823,2)</f>
        <v>152.5</v>
      </c>
      <c r="Q1823" t="str">
        <f>LEFT($N1823,FIND("/",$N1823)-1)</f>
        <v>theater</v>
      </c>
      <c r="R1823" t="str">
        <f>RIGHT($N1823,LEN($N1823)-FIND("/",$N1823))</f>
        <v>plays</v>
      </c>
      <c r="S1823" s="10">
        <f>((($I1823/60)/60)/24)+DATE(1970,1,1)</f>
        <v>42526.58321759259</v>
      </c>
      <c r="T1823" s="10">
        <f>((($J1823/60)/60)/24)+DATE(1970,1,1)</f>
        <v>42512.58321759259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 s="6">
        <v>2000</v>
      </c>
      <c r="E1824" s="6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5">
        <f>$E1824/$D1824</f>
        <v>1.0165</v>
      </c>
      <c r="P1824" s="6">
        <f>ROUND(E1824/L1824,2)</f>
        <v>32.270000000000003</v>
      </c>
      <c r="Q1824" t="str">
        <f>LEFT($N1824,FIND("/",$N1824)-1)</f>
        <v>theater</v>
      </c>
      <c r="R1824" t="str">
        <f>RIGHT($N1824,LEN($N1824)-FIND("/",$N1824))</f>
        <v>plays</v>
      </c>
      <c r="S1824" s="10">
        <f>((($I1824/60)/60)/24)+DATE(1970,1,1)</f>
        <v>42175.583043981482</v>
      </c>
      <c r="T1824" s="10">
        <f>((($J1824/60)/60)/24)+DATE(1970,1,1)</f>
        <v>42160.583043981482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 s="6">
        <v>4000</v>
      </c>
      <c r="E1825" s="6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8275</v>
      </c>
      <c r="O1825" s="5">
        <f>$E1825/$D1825</f>
        <v>1.0162500000000001</v>
      </c>
      <c r="P1825" s="6">
        <f>ROUND(E1825/L1825,2)</f>
        <v>86.49</v>
      </c>
      <c r="Q1825" t="str">
        <f>LEFT($N1825,FIND("/",$N1825)-1)</f>
        <v>music</v>
      </c>
      <c r="R1825" t="str">
        <f>RIGHT($N1825,LEN($N1825)-FIND("/",$N1825))</f>
        <v>rock</v>
      </c>
      <c r="S1825" s="10">
        <f>((($I1825/60)/60)/24)+DATE(1970,1,1)</f>
        <v>40810.340902777774</v>
      </c>
      <c r="T1825" s="10">
        <f>((($J1825/60)/60)/24)+DATE(1970,1,1)</f>
        <v>40750.340902777774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 s="6">
        <v>50000</v>
      </c>
      <c r="E1826" s="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8302</v>
      </c>
      <c r="O1826" s="5">
        <f>$E1826/$D1826</f>
        <v>1.01606</v>
      </c>
      <c r="P1826" s="6">
        <f>ROUND(E1826/L1826,2)</f>
        <v>164.94</v>
      </c>
      <c r="Q1826" t="str">
        <f>LEFT($N1826,FIND("/",$N1826)-1)</f>
        <v>theater</v>
      </c>
      <c r="R1826" t="str">
        <f>RIGHT($N1826,LEN($N1826)-FIND("/",$N1826))</f>
        <v>spaces</v>
      </c>
      <c r="S1826" s="10">
        <f>((($I1826/60)/60)/24)+DATE(1970,1,1)</f>
        <v>42647.165972222225</v>
      </c>
      <c r="T1826" s="10">
        <f>((($J1826/60)/60)/24)+DATE(1970,1,1)</f>
        <v>42612.149780092594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 s="6">
        <v>8500</v>
      </c>
      <c r="E1827" s="6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8268</v>
      </c>
      <c r="O1827" s="5">
        <f>$E1827/$D1827</f>
        <v>1.016</v>
      </c>
      <c r="P1827" s="6">
        <f>ROUND(E1827/L1827,2)</f>
        <v>105.32</v>
      </c>
      <c r="Q1827" t="str">
        <f>LEFT($N1827,FIND("/",$N1827)-1)</f>
        <v>film &amp; video</v>
      </c>
      <c r="R1827" t="str">
        <f>RIGHT($N1827,LEN($N1827)-FIND("/",$N1827))</f>
        <v>documentary</v>
      </c>
      <c r="S1827" s="10">
        <f>((($I1827/60)/60)/24)+DATE(1970,1,1)</f>
        <v>42217.626250000001</v>
      </c>
      <c r="T1827" s="10">
        <f>((($J1827/60)/60)/24)+DATE(1970,1,1)</f>
        <v>42184.626250000001</v>
      </c>
    </row>
    <row r="1828" spans="1:20" ht="32" x14ac:dyDescent="0.2">
      <c r="A1828">
        <v>2524</v>
      </c>
      <c r="B1828" s="3" t="s">
        <v>2524</v>
      </c>
      <c r="C1828" s="3" t="s">
        <v>6634</v>
      </c>
      <c r="D1828" s="6">
        <v>7500</v>
      </c>
      <c r="E1828" s="6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8299</v>
      </c>
      <c r="O1828" s="5">
        <f>$E1828/$D1828</f>
        <v>1.016</v>
      </c>
      <c r="P1828" s="6">
        <f>ROUND(E1828/L1828,2)</f>
        <v>177.21</v>
      </c>
      <c r="Q1828" t="str">
        <f>LEFT($N1828,FIND("/",$N1828)-1)</f>
        <v>music</v>
      </c>
      <c r="R1828" t="str">
        <f>RIGHT($N1828,LEN($N1828)-FIND("/",$N1828))</f>
        <v>classical music</v>
      </c>
      <c r="S1828" s="10">
        <f>((($I1828/60)/60)/24)+DATE(1970,1,1)</f>
        <v>41994.1875</v>
      </c>
      <c r="T1828" s="10">
        <f>((($J1828/60)/60)/24)+DATE(1970,1,1)</f>
        <v>41961.807372685187</v>
      </c>
    </row>
    <row r="1829" spans="1:20" ht="48" x14ac:dyDescent="0.2">
      <c r="A1829">
        <v>2208</v>
      </c>
      <c r="B1829" s="3" t="s">
        <v>2209</v>
      </c>
      <c r="C1829" s="3" t="s">
        <v>6318</v>
      </c>
      <c r="D1829" s="6">
        <v>1000</v>
      </c>
      <c r="E1829" s="6">
        <v>1016</v>
      </c>
      <c r="F1829" t="s">
        <v>8219</v>
      </c>
      <c r="G1829" t="s">
        <v>8224</v>
      </c>
      <c r="H1829" t="s">
        <v>8246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8279</v>
      </c>
      <c r="O1829" s="5">
        <f>$E1829/$D1829</f>
        <v>1.016</v>
      </c>
      <c r="P1829" s="6">
        <f>ROUND(E1829/L1829,2)</f>
        <v>42.33</v>
      </c>
      <c r="Q1829" t="str">
        <f>LEFT($N1829,FIND("/",$N1829)-1)</f>
        <v>music</v>
      </c>
      <c r="R1829" t="str">
        <f>RIGHT($N1829,LEN($N1829)-FIND("/",$N1829))</f>
        <v>electronic music</v>
      </c>
      <c r="S1829" s="10">
        <f>((($I1829/60)/60)/24)+DATE(1970,1,1)</f>
        <v>41006.166666666664</v>
      </c>
      <c r="T1829" s="10">
        <f>((($J1829/60)/60)/24)+DATE(1970,1,1)</f>
        <v>40946.882245370369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 s="6">
        <v>3000</v>
      </c>
      <c r="E1830" s="6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8270</v>
      </c>
      <c r="O1830" s="5">
        <f>$E1830/$D1830</f>
        <v>1.016</v>
      </c>
      <c r="P1830" s="6">
        <f>ROUND(E1830/L1830,2)</f>
        <v>203.2</v>
      </c>
      <c r="Q1830" t="str">
        <f>LEFT($N1830,FIND("/",$N1830)-1)</f>
        <v>theater</v>
      </c>
      <c r="R1830" t="str">
        <f>RIGHT($N1830,LEN($N1830)-FIND("/",$N1830))</f>
        <v>plays</v>
      </c>
      <c r="S1830" s="10">
        <f>((($I1830/60)/60)/24)+DATE(1970,1,1)</f>
        <v>42398.249305555553</v>
      </c>
      <c r="T1830" s="10">
        <f>((($J1830/60)/60)/24)+DATE(1970,1,1)</f>
        <v>42380.884872685187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 s="6">
        <v>10000</v>
      </c>
      <c r="E1831" s="6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8270</v>
      </c>
      <c r="O1831" s="5">
        <f>$E1831/$D1831</f>
        <v>1.0156000000000001</v>
      </c>
      <c r="P1831" s="6">
        <f>ROUND(E1831/L1831,2)</f>
        <v>137.24</v>
      </c>
      <c r="Q1831" t="str">
        <f>LEFT($N1831,FIND("/",$N1831)-1)</f>
        <v>theater</v>
      </c>
      <c r="R1831" t="str">
        <f>RIGHT($N1831,LEN($N1831)-FIND("/",$N1831))</f>
        <v>plays</v>
      </c>
      <c r="S1831" s="10">
        <f>((($I1831/60)/60)/24)+DATE(1970,1,1)</f>
        <v>41895.166666666664</v>
      </c>
      <c r="T1831" s="10">
        <f>((($J1831/60)/60)/24)+DATE(1970,1,1)</f>
        <v>41880.76357638889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 s="6">
        <v>25000</v>
      </c>
      <c r="E1832" s="6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8270</v>
      </c>
      <c r="O1832" s="5">
        <f>$E1832/$D1832</f>
        <v>1.01552</v>
      </c>
      <c r="P1832" s="6">
        <f>ROUND(E1832/L1832,2)</f>
        <v>119.19</v>
      </c>
      <c r="Q1832" t="str">
        <f>LEFT($N1832,FIND("/",$N1832)-1)</f>
        <v>theater</v>
      </c>
      <c r="R1832" t="str">
        <f>RIGHT($N1832,LEN($N1832)-FIND("/",$N1832))</f>
        <v>plays</v>
      </c>
      <c r="S1832" s="10">
        <f>((($I1832/60)/60)/24)+DATE(1970,1,1)</f>
        <v>41948.783842592595</v>
      </c>
      <c r="T1832" s="10">
        <f>((($J1832/60)/60)/24)+DATE(1970,1,1)</f>
        <v>41918.742175925923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 s="6">
        <v>2000</v>
      </c>
      <c r="E1833" s="6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8268</v>
      </c>
      <c r="O1833" s="5">
        <f>$E1833/$D1833</f>
        <v>1.0155000000000001</v>
      </c>
      <c r="P1833" s="6">
        <f>ROUND(E1833/L1833,2)</f>
        <v>92.32</v>
      </c>
      <c r="Q1833" t="str">
        <f>LEFT($N1833,FIND("/",$N1833)-1)</f>
        <v>film &amp; video</v>
      </c>
      <c r="R1833" t="str">
        <f>RIGHT($N1833,LEN($N1833)-FIND("/",$N1833))</f>
        <v>documentary</v>
      </c>
      <c r="S1833" s="10">
        <f>((($I1833/60)/60)/24)+DATE(1970,1,1)</f>
        <v>40866.912615740745</v>
      </c>
      <c r="T1833" s="10">
        <f>((($J1833/60)/60)/24)+DATE(1970,1,1)</f>
        <v>40806.870949074073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 s="6">
        <v>15000</v>
      </c>
      <c r="E1834" s="6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8297</v>
      </c>
      <c r="O1834" s="5">
        <f>$E1834/$D1834</f>
        <v>1.0153353333333335</v>
      </c>
      <c r="P1834" s="6">
        <f>ROUND(E1834/L1834,2)</f>
        <v>149.31</v>
      </c>
      <c r="Q1834" t="str">
        <f>LEFT($N1834,FIND("/",$N1834)-1)</f>
        <v>food</v>
      </c>
      <c r="R1834" t="str">
        <f>RIGHT($N1834,LEN($N1834)-FIND("/",$N1834))</f>
        <v>small batch</v>
      </c>
      <c r="S1834" s="10">
        <f>((($I1834/60)/60)/24)+DATE(1970,1,1)</f>
        <v>41940.132638888892</v>
      </c>
      <c r="T1834" s="10">
        <f>((($J1834/60)/60)/24)+DATE(1970,1,1)</f>
        <v>41902.07240740741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 s="6">
        <v>15000</v>
      </c>
      <c r="E1835" s="6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8275</v>
      </c>
      <c r="O1835" s="5">
        <f>$E1835/$D1835</f>
        <v>1.0153333333333334</v>
      </c>
      <c r="P1835" s="6">
        <f>ROUND(E1835/L1835,2)</f>
        <v>67.39</v>
      </c>
      <c r="Q1835" t="str">
        <f>LEFT($N1835,FIND("/",$N1835)-1)</f>
        <v>music</v>
      </c>
      <c r="R1835" t="str">
        <f>RIGHT($N1835,LEN($N1835)-FIND("/",$N1835))</f>
        <v>rock</v>
      </c>
      <c r="S1835" s="10">
        <f>((($I1835/60)/60)/24)+DATE(1970,1,1)</f>
        <v>41694.684108796297</v>
      </c>
      <c r="T1835" s="10">
        <f>((($J1835/60)/60)/24)+DATE(1970,1,1)</f>
        <v>41664.684108796297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 s="6">
        <v>4500</v>
      </c>
      <c r="E1836" s="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8270</v>
      </c>
      <c r="O1836" s="5">
        <f>$E1836/$D1836</f>
        <v>1.0153333333333334</v>
      </c>
      <c r="P1836" s="6">
        <f>ROUND(E1836/L1836,2)</f>
        <v>80.16</v>
      </c>
      <c r="Q1836" t="str">
        <f>LEFT($N1836,FIND("/",$N1836)-1)</f>
        <v>theater</v>
      </c>
      <c r="R1836" t="str">
        <f>RIGHT($N1836,LEN($N1836)-FIND("/",$N1836))</f>
        <v>plays</v>
      </c>
      <c r="S1836" s="10">
        <f>((($I1836/60)/60)/24)+DATE(1970,1,1)</f>
        <v>41864.207638888889</v>
      </c>
      <c r="T1836" s="10">
        <f>((($J1836/60)/60)/24)+DATE(1970,1,1)</f>
        <v>41841.26489583333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 s="6">
        <v>3000</v>
      </c>
      <c r="E1837" s="6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5">
        <f>$E1837/$D1837</f>
        <v>1.0153333333333334</v>
      </c>
      <c r="P1837" s="6">
        <f>ROUND(E1837/L1837,2)</f>
        <v>53.44</v>
      </c>
      <c r="Q1837" t="str">
        <f>LEFT($N1837,FIND("/",$N1837)-1)</f>
        <v>theater</v>
      </c>
      <c r="R1837" t="str">
        <f>RIGHT($N1837,LEN($N1837)-FIND("/",$N1837))</f>
        <v>plays</v>
      </c>
      <c r="S1837" s="10">
        <f>((($I1837/60)/60)/24)+DATE(1970,1,1)</f>
        <v>41908.946574074071</v>
      </c>
      <c r="T1837" s="10">
        <f>((($J1837/60)/60)/24)+DATE(1970,1,1)</f>
        <v>41878.946574074071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 s="6">
        <v>9000</v>
      </c>
      <c r="E1838" s="6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8275</v>
      </c>
      <c r="O1838" s="5">
        <f>$E1838/$D1838</f>
        <v>1.0152222222222222</v>
      </c>
      <c r="P1838" s="6">
        <f>ROUND(E1838/L1838,2)</f>
        <v>51.04</v>
      </c>
      <c r="Q1838" t="str">
        <f>LEFT($N1838,FIND("/",$N1838)-1)</f>
        <v>music</v>
      </c>
      <c r="R1838" t="str">
        <f>RIGHT($N1838,LEN($N1838)-FIND("/",$N1838))</f>
        <v>rock</v>
      </c>
      <c r="S1838" s="10">
        <f>((($I1838/60)/60)/24)+DATE(1970,1,1)</f>
        <v>41830.959490740745</v>
      </c>
      <c r="T1838" s="10">
        <f>((($J1838/60)/60)/24)+DATE(1970,1,1)</f>
        <v>41800.959490740745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 s="6">
        <v>3300</v>
      </c>
      <c r="E1839" s="6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8270</v>
      </c>
      <c r="O1839" s="5">
        <f>$E1839/$D1839</f>
        <v>1.0151515151515151</v>
      </c>
      <c r="P1839" s="6">
        <f>ROUND(E1839/L1839,2)</f>
        <v>145.65</v>
      </c>
      <c r="Q1839" t="str">
        <f>LEFT($N1839,FIND("/",$N1839)-1)</f>
        <v>theater</v>
      </c>
      <c r="R1839" t="str">
        <f>RIGHT($N1839,LEN($N1839)-FIND("/",$N1839))</f>
        <v>plays</v>
      </c>
      <c r="S1839" s="10">
        <f>((($I1839/60)/60)/24)+DATE(1970,1,1)</f>
        <v>42543.163194444445</v>
      </c>
      <c r="T1839" s="10">
        <f>((($J1839/60)/60)/24)+DATE(1970,1,1)</f>
        <v>42521.010370370372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 s="6">
        <v>75000</v>
      </c>
      <c r="E1840" s="6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8268</v>
      </c>
      <c r="O1840" s="5">
        <f>$E1840/$D1840</f>
        <v>1.0150693333333334</v>
      </c>
      <c r="P1840" s="6">
        <f>ROUND(E1840/L1840,2)</f>
        <v>154.41999999999999</v>
      </c>
      <c r="Q1840" t="str">
        <f>LEFT($N1840,FIND("/",$N1840)-1)</f>
        <v>film &amp; video</v>
      </c>
      <c r="R1840" t="str">
        <f>RIGHT($N1840,LEN($N1840)-FIND("/",$N1840))</f>
        <v>documentary</v>
      </c>
      <c r="S1840" s="10">
        <f>((($I1840/60)/60)/24)+DATE(1970,1,1)</f>
        <v>40845.165972222225</v>
      </c>
      <c r="T1840" s="10">
        <f>((($J1840/60)/60)/24)+DATE(1970,1,1)</f>
        <v>40812.803229166668</v>
      </c>
    </row>
    <row r="1841" spans="1:20" ht="48" x14ac:dyDescent="0.2">
      <c r="A1841">
        <v>3269</v>
      </c>
      <c r="B1841" s="3" t="s">
        <v>3269</v>
      </c>
      <c r="C1841" s="3" t="s">
        <v>7379</v>
      </c>
      <c r="D1841" s="6">
        <v>8000</v>
      </c>
      <c r="E1841" s="6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8270</v>
      </c>
      <c r="O1841" s="5">
        <f>$E1841/$D1841</f>
        <v>1.0149999999999999</v>
      </c>
      <c r="P1841" s="6">
        <f>ROUND(E1841/L1841,2)</f>
        <v>116</v>
      </c>
      <c r="Q1841" t="str">
        <f>LEFT($N1841,FIND("/",$N1841)-1)</f>
        <v>theater</v>
      </c>
      <c r="R1841" t="str">
        <f>RIGHT($N1841,LEN($N1841)-FIND("/",$N1841))</f>
        <v>plays</v>
      </c>
      <c r="S1841" s="10">
        <f>((($I1841/60)/60)/24)+DATE(1970,1,1)</f>
        <v>42171.458333333328</v>
      </c>
      <c r="T1841" s="10">
        <f>((($J1841/60)/60)/24)+DATE(1970,1,1)</f>
        <v>42137.395798611105</v>
      </c>
    </row>
    <row r="1842" spans="1:20" ht="48" x14ac:dyDescent="0.2">
      <c r="A1842">
        <v>3506</v>
      </c>
      <c r="B1842" s="3" t="s">
        <v>3505</v>
      </c>
      <c r="C1842" s="3" t="s">
        <v>7616</v>
      </c>
      <c r="D1842" s="6">
        <v>3000</v>
      </c>
      <c r="E1842" s="6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8270</v>
      </c>
      <c r="O1842" s="5">
        <f>$E1842/$D1842</f>
        <v>1.0149999999999999</v>
      </c>
      <c r="P1842" s="6">
        <f>ROUND(E1842/L1842,2)</f>
        <v>105</v>
      </c>
      <c r="Q1842" t="str">
        <f>LEFT($N1842,FIND("/",$N1842)-1)</f>
        <v>theater</v>
      </c>
      <c r="R1842" t="str">
        <f>RIGHT($N1842,LEN($N1842)-FIND("/",$N1842))</f>
        <v>plays</v>
      </c>
      <c r="S1842" s="10">
        <f>((($I1842/60)/60)/24)+DATE(1970,1,1)</f>
        <v>41874.734259259261</v>
      </c>
      <c r="T1842" s="10">
        <f>((($J1842/60)/60)/24)+DATE(1970,1,1)</f>
        <v>41829.734259259261</v>
      </c>
    </row>
    <row r="1843" spans="1:20" ht="48" x14ac:dyDescent="0.2">
      <c r="A1843">
        <v>1613</v>
      </c>
      <c r="B1843" s="3" t="s">
        <v>1614</v>
      </c>
      <c r="C1843" s="3" t="s">
        <v>5723</v>
      </c>
      <c r="D1843" s="6">
        <v>1000</v>
      </c>
      <c r="E1843" s="6">
        <v>1015</v>
      </c>
      <c r="F1843" t="s">
        <v>8219</v>
      </c>
      <c r="G1843" t="s">
        <v>8224</v>
      </c>
      <c r="H1843" t="s">
        <v>8246</v>
      </c>
      <c r="I1843">
        <v>1342921202</v>
      </c>
      <c r="J1843">
        <v>1340329202</v>
      </c>
      <c r="K1843" t="b">
        <v>0</v>
      </c>
      <c r="L1843">
        <v>26</v>
      </c>
      <c r="M1843" t="b">
        <v>1</v>
      </c>
      <c r="N1843" t="s">
        <v>8275</v>
      </c>
      <c r="O1843" s="5">
        <f>$E1843/$D1843</f>
        <v>1.0149999999999999</v>
      </c>
      <c r="P1843" s="6">
        <f>ROUND(E1843/L1843,2)</f>
        <v>39.04</v>
      </c>
      <c r="Q1843" t="str">
        <f>LEFT($N1843,FIND("/",$N1843)-1)</f>
        <v>music</v>
      </c>
      <c r="R1843" t="str">
        <f>RIGHT($N1843,LEN($N1843)-FIND("/",$N1843))</f>
        <v>rock</v>
      </c>
      <c r="S1843" s="10">
        <f>((($I1843/60)/60)/24)+DATE(1970,1,1)</f>
        <v>41112.069467592592</v>
      </c>
      <c r="T1843" s="10">
        <f>((($J1843/60)/60)/24)+DATE(1970,1,1)</f>
        <v>41082.069467592592</v>
      </c>
    </row>
    <row r="1844" spans="1:20" ht="48" x14ac:dyDescent="0.2">
      <c r="A1844">
        <v>2219</v>
      </c>
      <c r="B1844" s="3" t="s">
        <v>2220</v>
      </c>
      <c r="C1844" s="3" t="s">
        <v>6329</v>
      </c>
      <c r="D1844" s="6">
        <v>1000</v>
      </c>
      <c r="E1844" s="6">
        <v>1015</v>
      </c>
      <c r="F1844" t="s">
        <v>8219</v>
      </c>
      <c r="G1844" t="s">
        <v>8224</v>
      </c>
      <c r="H1844" t="s">
        <v>8246</v>
      </c>
      <c r="I1844">
        <v>1440004512</v>
      </c>
      <c r="J1844">
        <v>1437412512</v>
      </c>
      <c r="K1844" t="b">
        <v>0</v>
      </c>
      <c r="L1844">
        <v>19</v>
      </c>
      <c r="M1844" t="b">
        <v>1</v>
      </c>
      <c r="N1844" t="s">
        <v>8279</v>
      </c>
      <c r="O1844" s="5">
        <f>$E1844/$D1844</f>
        <v>1.0149999999999999</v>
      </c>
      <c r="P1844" s="6">
        <f>ROUND(E1844/L1844,2)</f>
        <v>53.42</v>
      </c>
      <c r="Q1844" t="str">
        <f>LEFT($N1844,FIND("/",$N1844)-1)</f>
        <v>music</v>
      </c>
      <c r="R1844" t="str">
        <f>RIGHT($N1844,LEN($N1844)-FIND("/",$N1844))</f>
        <v>electronic music</v>
      </c>
      <c r="S1844" s="10">
        <f>((($I1844/60)/60)/24)+DATE(1970,1,1)</f>
        <v>42235.718888888892</v>
      </c>
      <c r="T1844" s="10">
        <f>((($J1844/60)/60)/24)+DATE(1970,1,1)</f>
        <v>42205.718888888892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 s="6">
        <v>2000</v>
      </c>
      <c r="E1845" s="6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8270</v>
      </c>
      <c r="O1845" s="5">
        <f>$E1845/$D1845</f>
        <v>1.0149999999999999</v>
      </c>
      <c r="P1845" s="6">
        <f>ROUND(E1845/L1845,2)</f>
        <v>106.84</v>
      </c>
      <c r="Q1845" t="str">
        <f>LEFT($N1845,FIND("/",$N1845)-1)</f>
        <v>theater</v>
      </c>
      <c r="R1845" t="str">
        <f>RIGHT($N1845,LEN($N1845)-FIND("/",$N1845))</f>
        <v>plays</v>
      </c>
      <c r="S1845" s="10">
        <f>((($I1845/60)/60)/24)+DATE(1970,1,1)</f>
        <v>42525.738032407404</v>
      </c>
      <c r="T1845" s="10">
        <f>((($J1845/60)/60)/24)+DATE(1970,1,1)</f>
        <v>42505.738032407404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 s="6">
        <v>1750</v>
      </c>
      <c r="E1846" s="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8300</v>
      </c>
      <c r="O1846" s="5">
        <f>$E1846/$D1846</f>
        <v>1.0148571428571429</v>
      </c>
      <c r="P1846" s="6">
        <f>ROUND(E1846/L1846,2)</f>
        <v>35.520000000000003</v>
      </c>
      <c r="Q1846" t="str">
        <f>LEFT($N1846,FIND("/",$N1846)-1)</f>
        <v>technology</v>
      </c>
      <c r="R1846" t="str">
        <f>RIGHT($N1846,LEN($N1846)-FIND("/",$N1846))</f>
        <v>space exploration</v>
      </c>
      <c r="S1846" s="10">
        <f>((($I1846/60)/60)/24)+DATE(1970,1,1)</f>
        <v>41631.912662037037</v>
      </c>
      <c r="T1846" s="10">
        <f>((($J1846/60)/60)/24)+DATE(1970,1,1)</f>
        <v>41617.912662037037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 s="6">
        <v>5500</v>
      </c>
      <c r="E1847" s="6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8275</v>
      </c>
      <c r="O1847" s="5">
        <f>$E1847/$D1847</f>
        <v>1.0145454545454546</v>
      </c>
      <c r="P1847" s="6">
        <f>ROUND(E1847/L1847,2)</f>
        <v>113.88</v>
      </c>
      <c r="Q1847" t="str">
        <f>LEFT($N1847,FIND("/",$N1847)-1)</f>
        <v>music</v>
      </c>
      <c r="R1847" t="str">
        <f>RIGHT($N1847,LEN($N1847)-FIND("/",$N1847))</f>
        <v>rock</v>
      </c>
      <c r="S1847" s="10">
        <f>((($I1847/60)/60)/24)+DATE(1970,1,1)</f>
        <v>40993.996874999997</v>
      </c>
      <c r="T1847" s="10">
        <f>((($J1847/60)/60)/24)+DATE(1970,1,1)</f>
        <v>40973.038541666669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 s="6">
        <v>22000</v>
      </c>
      <c r="E1848" s="6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5">
        <f>$E1848/$D1848</f>
        <v>1.0144545454545455</v>
      </c>
      <c r="P1848" s="6">
        <f>ROUND(E1848/L1848,2)</f>
        <v>67.84</v>
      </c>
      <c r="Q1848" t="str">
        <f>LEFT($N1848,FIND("/",$N1848)-1)</f>
        <v>photography</v>
      </c>
      <c r="R1848" t="str">
        <f>RIGHT($N1848,LEN($N1848)-FIND("/",$N1848))</f>
        <v>photobooks</v>
      </c>
      <c r="S1848" s="10">
        <f>((($I1848/60)/60)/24)+DATE(1970,1,1)</f>
        <v>42454.916666666672</v>
      </c>
      <c r="T1848" s="10">
        <f>((($J1848/60)/60)/24)+DATE(1970,1,1)</f>
        <v>42426.542592592596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 s="6">
        <v>4500</v>
      </c>
      <c r="E1849" s="6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8270</v>
      </c>
      <c r="O1849" s="5">
        <f>$E1849/$D1849</f>
        <v>1.0144444444444445</v>
      </c>
      <c r="P1849" s="6">
        <f>ROUND(E1849/L1849,2)</f>
        <v>114.13</v>
      </c>
      <c r="Q1849" t="str">
        <f>LEFT($N1849,FIND("/",$N1849)-1)</f>
        <v>theater</v>
      </c>
      <c r="R1849" t="str">
        <f>RIGHT($N1849,LEN($N1849)-FIND("/",$N1849))</f>
        <v>plays</v>
      </c>
      <c r="S1849" s="10">
        <f>((($I1849/60)/60)/24)+DATE(1970,1,1)</f>
        <v>41881.200150462959</v>
      </c>
      <c r="T1849" s="10">
        <f>((($J1849/60)/60)/24)+DATE(1970,1,1)</f>
        <v>41851.200150462959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 s="6">
        <v>6000</v>
      </c>
      <c r="E1850" s="6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8268</v>
      </c>
      <c r="O1850" s="5">
        <f>$E1850/$D1850</f>
        <v>1.0143766666666667</v>
      </c>
      <c r="P1850" s="6">
        <f>ROUND(E1850/L1850,2)</f>
        <v>160.16</v>
      </c>
      <c r="Q1850" t="str">
        <f>LEFT($N1850,FIND("/",$N1850)-1)</f>
        <v>film &amp; video</v>
      </c>
      <c r="R1850" t="str">
        <f>RIGHT($N1850,LEN($N1850)-FIND("/",$N1850))</f>
        <v>documentary</v>
      </c>
      <c r="S1850" s="10">
        <f>((($I1850/60)/60)/24)+DATE(1970,1,1)</f>
        <v>41583.777662037035</v>
      </c>
      <c r="T1850" s="10">
        <f>((($J1850/60)/60)/24)+DATE(1970,1,1)</f>
        <v>41543.735995370371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 s="6">
        <v>350</v>
      </c>
      <c r="E1851" s="6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8270</v>
      </c>
      <c r="O1851" s="5">
        <f>$E1851/$D1851</f>
        <v>1.0142857142857142</v>
      </c>
      <c r="P1851" s="6">
        <f>ROUND(E1851/L1851,2)</f>
        <v>59.17</v>
      </c>
      <c r="Q1851" t="str">
        <f>LEFT($N1851,FIND("/",$N1851)-1)</f>
        <v>theater</v>
      </c>
      <c r="R1851" t="str">
        <f>RIGHT($N1851,LEN($N1851)-FIND("/",$N1851))</f>
        <v>plays</v>
      </c>
      <c r="S1851" s="10">
        <f>((($I1851/60)/60)/24)+DATE(1970,1,1)</f>
        <v>42245.165972222225</v>
      </c>
      <c r="T1851" s="10">
        <f>((($J1851/60)/60)/24)+DATE(1970,1,1)</f>
        <v>42230.662731481483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 s="6">
        <v>8000</v>
      </c>
      <c r="E1852" s="6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5">
        <f>$E1852/$D1852</f>
        <v>1.0142500000000001</v>
      </c>
      <c r="P1852" s="6">
        <f>ROUND(E1852/L1852,2)</f>
        <v>202.85</v>
      </c>
      <c r="Q1852" t="str">
        <f>LEFT($N1852,FIND("/",$N1852)-1)</f>
        <v>theater</v>
      </c>
      <c r="R1852" t="str">
        <f>RIGHT($N1852,LEN($N1852)-FIND("/",$N1852))</f>
        <v>plays</v>
      </c>
      <c r="S1852" s="10">
        <f>((($I1852/60)/60)/24)+DATE(1970,1,1)</f>
        <v>42094.178402777776</v>
      </c>
      <c r="T1852" s="10">
        <f>((($J1852/60)/60)/24)+DATE(1970,1,1)</f>
        <v>42064.220069444447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 s="6">
        <v>65000</v>
      </c>
      <c r="E1853" s="6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8292</v>
      </c>
      <c r="O1853" s="5">
        <f>$E1853/$D1853</f>
        <v>1.0142212307692309</v>
      </c>
      <c r="P1853" s="6">
        <f>ROUND(E1853/L1853,2)</f>
        <v>74.58</v>
      </c>
      <c r="Q1853" t="str">
        <f>LEFT($N1853,FIND("/",$N1853)-1)</f>
        <v>music</v>
      </c>
      <c r="R1853" t="str">
        <f>RIGHT($N1853,LEN($N1853)-FIND("/",$N1853))</f>
        <v>faith</v>
      </c>
      <c r="S1853" s="10">
        <f>((($I1853/60)/60)/24)+DATE(1970,1,1)</f>
        <v>42823.083333333328</v>
      </c>
      <c r="T1853" s="10">
        <f>((($J1853/60)/60)/24)+DATE(1970,1,1)</f>
        <v>42774.121342592596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 s="6">
        <v>7750</v>
      </c>
      <c r="E1854" s="6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8270</v>
      </c>
      <c r="O1854" s="5">
        <f>$E1854/$D1854</f>
        <v>1.0141935483870967</v>
      </c>
      <c r="P1854" s="6">
        <f>ROUND(E1854/L1854,2)</f>
        <v>302.31</v>
      </c>
      <c r="Q1854" t="str">
        <f>LEFT($N1854,FIND("/",$N1854)-1)</f>
        <v>theater</v>
      </c>
      <c r="R1854" t="str">
        <f>RIGHT($N1854,LEN($N1854)-FIND("/",$N1854))</f>
        <v>plays</v>
      </c>
      <c r="S1854" s="10">
        <f>((($I1854/60)/60)/24)+DATE(1970,1,1)</f>
        <v>41870.666666666664</v>
      </c>
      <c r="T1854" s="10">
        <f>((($J1854/60)/60)/24)+DATE(1970,1,1)</f>
        <v>41851.771354166667</v>
      </c>
    </row>
    <row r="1855" spans="1:20" ht="48" x14ac:dyDescent="0.2">
      <c r="A1855">
        <v>2798</v>
      </c>
      <c r="B1855" s="3" t="s">
        <v>2798</v>
      </c>
      <c r="C1855" s="3" t="s">
        <v>6908</v>
      </c>
      <c r="D1855" s="6">
        <v>5000</v>
      </c>
      <c r="E1855" s="6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8270</v>
      </c>
      <c r="O1855" s="5">
        <f>$E1855/$D1855</f>
        <v>1.014</v>
      </c>
      <c r="P1855" s="6">
        <f>ROUND(E1855/L1855,2)</f>
        <v>36.47</v>
      </c>
      <c r="Q1855" t="str">
        <f>LEFT($N1855,FIND("/",$N1855)-1)</f>
        <v>theater</v>
      </c>
      <c r="R1855" t="str">
        <f>RIGHT($N1855,LEN($N1855)-FIND("/",$N1855))</f>
        <v>plays</v>
      </c>
      <c r="S1855" s="10">
        <f>((($I1855/60)/60)/24)+DATE(1970,1,1)</f>
        <v>42216.666666666672</v>
      </c>
      <c r="T1855" s="10">
        <f>((($J1855/60)/60)/24)+DATE(1970,1,1)</f>
        <v>42201.675011574072</v>
      </c>
    </row>
    <row r="1856" spans="1:20" ht="48" x14ac:dyDescent="0.2">
      <c r="A1856">
        <v>2979</v>
      </c>
      <c r="B1856" s="3" t="s">
        <v>2979</v>
      </c>
      <c r="C1856" s="3" t="s">
        <v>7089</v>
      </c>
      <c r="D1856" s="6">
        <v>5000</v>
      </c>
      <c r="E1856" s="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8270</v>
      </c>
      <c r="O1856" s="5">
        <f>$E1856/$D1856</f>
        <v>1.014</v>
      </c>
      <c r="P1856" s="6">
        <f>ROUND(E1856/L1856,2)</f>
        <v>110.22</v>
      </c>
      <c r="Q1856" t="str">
        <f>LEFT($N1856,FIND("/",$N1856)-1)</f>
        <v>theater</v>
      </c>
      <c r="R1856" t="str">
        <f>RIGHT($N1856,LEN($N1856)-FIND("/",$N1856))</f>
        <v>plays</v>
      </c>
      <c r="S1856" s="10">
        <f>((($I1856/60)/60)/24)+DATE(1970,1,1)</f>
        <v>42010.25</v>
      </c>
      <c r="T1856" s="10">
        <f>((($J1856/60)/60)/24)+DATE(1970,1,1)</f>
        <v>41993.824340277773</v>
      </c>
    </row>
    <row r="1857" spans="1:20" ht="48" x14ac:dyDescent="0.2">
      <c r="A1857">
        <v>726</v>
      </c>
      <c r="B1857" s="3" t="s">
        <v>727</v>
      </c>
      <c r="C1857" s="3" t="s">
        <v>4836</v>
      </c>
      <c r="D1857" s="6">
        <v>2500</v>
      </c>
      <c r="E1857" s="6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8273</v>
      </c>
      <c r="O1857" s="5">
        <f>$E1857/$D1857</f>
        <v>1.014</v>
      </c>
      <c r="P1857" s="6">
        <f>ROUND(E1857/L1857,2)</f>
        <v>72.430000000000007</v>
      </c>
      <c r="Q1857" t="str">
        <f>LEFT($N1857,FIND("/",$N1857)-1)</f>
        <v>publishing</v>
      </c>
      <c r="R1857" t="str">
        <f>RIGHT($N1857,LEN($N1857)-FIND("/",$N1857))</f>
        <v>nonfiction</v>
      </c>
      <c r="S1857" s="10">
        <f>((($I1857/60)/60)/24)+DATE(1970,1,1)</f>
        <v>41376.042673611111</v>
      </c>
      <c r="T1857" s="10">
        <f>((($J1857/60)/60)/24)+DATE(1970,1,1)</f>
        <v>41346.042673611111</v>
      </c>
    </row>
    <row r="1858" spans="1:20" ht="48" x14ac:dyDescent="0.2">
      <c r="A1858">
        <v>3356</v>
      </c>
      <c r="B1858" s="3" t="s">
        <v>3355</v>
      </c>
      <c r="C1858" s="3" t="s">
        <v>7466</v>
      </c>
      <c r="D1858" s="6">
        <v>1500</v>
      </c>
      <c r="E1858" s="6">
        <v>1521</v>
      </c>
      <c r="F1858" t="s">
        <v>8219</v>
      </c>
      <c r="G1858" t="s">
        <v>8225</v>
      </c>
      <c r="H1858" t="s">
        <v>8247</v>
      </c>
      <c r="I1858">
        <v>1468611272</v>
      </c>
      <c r="J1858">
        <v>1466019272</v>
      </c>
      <c r="K1858" t="b">
        <v>0</v>
      </c>
      <c r="L1858">
        <v>27</v>
      </c>
      <c r="M1858" t="b">
        <v>1</v>
      </c>
      <c r="N1858" t="s">
        <v>8270</v>
      </c>
      <c r="O1858" s="5">
        <f>$E1858/$D1858</f>
        <v>1.014</v>
      </c>
      <c r="P1858" s="6">
        <f>ROUND(E1858/L1858,2)</f>
        <v>56.33</v>
      </c>
      <c r="Q1858" t="str">
        <f>LEFT($N1858,FIND("/",$N1858)-1)</f>
        <v>theater</v>
      </c>
      <c r="R1858" t="str">
        <f>RIGHT($N1858,LEN($N1858)-FIND("/",$N1858))</f>
        <v>plays</v>
      </c>
      <c r="S1858" s="10">
        <f>((($I1858/60)/60)/24)+DATE(1970,1,1)</f>
        <v>42566.815648148149</v>
      </c>
      <c r="T1858" s="10">
        <f>((($J1858/60)/60)/24)+DATE(1970,1,1)</f>
        <v>42536.815648148149</v>
      </c>
    </row>
    <row r="1859" spans="1:20" ht="32" x14ac:dyDescent="0.2">
      <c r="A1859">
        <v>1641</v>
      </c>
      <c r="B1859" s="3" t="s">
        <v>1642</v>
      </c>
      <c r="C1859" s="3" t="s">
        <v>5751</v>
      </c>
      <c r="D1859" s="6">
        <v>2500</v>
      </c>
      <c r="E1859" s="6">
        <v>2535</v>
      </c>
      <c r="F1859" t="s">
        <v>8219</v>
      </c>
      <c r="G1859" t="s">
        <v>8224</v>
      </c>
      <c r="H1859" t="s">
        <v>8246</v>
      </c>
      <c r="I1859">
        <v>1418998744</v>
      </c>
      <c r="J1859">
        <v>1416406744</v>
      </c>
      <c r="K1859" t="b">
        <v>0</v>
      </c>
      <c r="L1859">
        <v>26</v>
      </c>
      <c r="M1859" t="b">
        <v>1</v>
      </c>
      <c r="N1859" t="s">
        <v>8291</v>
      </c>
      <c r="O1859" s="5">
        <f>$E1859/$D1859</f>
        <v>1.014</v>
      </c>
      <c r="P1859" s="6">
        <f>ROUND(E1859/L1859,2)</f>
        <v>97.5</v>
      </c>
      <c r="Q1859" t="str">
        <f>LEFT($N1859,FIND("/",$N1859)-1)</f>
        <v>music</v>
      </c>
      <c r="R1859" t="str">
        <f>RIGHT($N1859,LEN($N1859)-FIND("/",$N1859))</f>
        <v>pop</v>
      </c>
      <c r="S1859" s="10">
        <f>((($I1859/60)/60)/24)+DATE(1970,1,1)</f>
        <v>41992.596574074079</v>
      </c>
      <c r="T1859" s="10">
        <f>((($J1859/60)/60)/24)+DATE(1970,1,1)</f>
        <v>41962.596574074079</v>
      </c>
    </row>
    <row r="1860" spans="1:20" ht="48" x14ac:dyDescent="0.2">
      <c r="A1860">
        <v>1844</v>
      </c>
      <c r="B1860" s="3" t="s">
        <v>1845</v>
      </c>
      <c r="C1860" s="3" t="s">
        <v>5954</v>
      </c>
      <c r="D1860" s="6">
        <v>1500</v>
      </c>
      <c r="E1860" s="6">
        <v>1521</v>
      </c>
      <c r="F1860" t="s">
        <v>8219</v>
      </c>
      <c r="G1860" t="s">
        <v>8224</v>
      </c>
      <c r="H1860" t="s">
        <v>8246</v>
      </c>
      <c r="I1860">
        <v>1307761200</v>
      </c>
      <c r="J1860">
        <v>1304464914</v>
      </c>
      <c r="K1860" t="b">
        <v>0</v>
      </c>
      <c r="L1860">
        <v>20</v>
      </c>
      <c r="M1860" t="b">
        <v>1</v>
      </c>
      <c r="N1860" t="s">
        <v>8275</v>
      </c>
      <c r="O1860" s="5">
        <f>$E1860/$D1860</f>
        <v>1.014</v>
      </c>
      <c r="P1860" s="6">
        <f>ROUND(E1860/L1860,2)</f>
        <v>76.05</v>
      </c>
      <c r="Q1860" t="str">
        <f>LEFT($N1860,FIND("/",$N1860)-1)</f>
        <v>music</v>
      </c>
      <c r="R1860" t="str">
        <f>RIGHT($N1860,LEN($N1860)-FIND("/",$N1860))</f>
        <v>rock</v>
      </c>
      <c r="S1860" s="10">
        <f>((($I1860/60)/60)/24)+DATE(1970,1,1)</f>
        <v>40705.125</v>
      </c>
      <c r="T1860" s="10">
        <f>((($J1860/60)/60)/24)+DATE(1970,1,1)</f>
        <v>40666.973541666666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 s="6">
        <v>26000</v>
      </c>
      <c r="E1861" s="6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8268</v>
      </c>
      <c r="O1861" s="5">
        <f>$E1861/$D1861</f>
        <v>1.0138461538461538</v>
      </c>
      <c r="P1861" s="6">
        <f>ROUND(E1861/L1861,2)</f>
        <v>201.22</v>
      </c>
      <c r="Q1861" t="str">
        <f>LEFT($N1861,FIND("/",$N1861)-1)</f>
        <v>film &amp; video</v>
      </c>
      <c r="R1861" t="str">
        <f>RIGHT($N1861,LEN($N1861)-FIND("/",$N1861))</f>
        <v>documentary</v>
      </c>
      <c r="S1861" s="10">
        <f>((($I1861/60)/60)/24)+DATE(1970,1,1)</f>
        <v>41749.667986111112</v>
      </c>
      <c r="T1861" s="10">
        <f>((($J1861/60)/60)/24)+DATE(1970,1,1)</f>
        <v>41719.667986111112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 s="6">
        <v>9000</v>
      </c>
      <c r="E1862" s="6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5">
        <f>$E1862/$D1862</f>
        <v>1.0137777777777779</v>
      </c>
      <c r="P1862" s="6">
        <f>ROUND(E1862/L1862,2)</f>
        <v>126.72</v>
      </c>
      <c r="Q1862" t="str">
        <f>LEFT($N1862,FIND("/",$N1862)-1)</f>
        <v>theater</v>
      </c>
      <c r="R1862" t="str">
        <f>RIGHT($N1862,LEN($N1862)-FIND("/",$N1862))</f>
        <v>plays</v>
      </c>
      <c r="S1862" s="10">
        <f>((($I1862/60)/60)/24)+DATE(1970,1,1)</f>
        <v>42718.665972222225</v>
      </c>
      <c r="T1862" s="10">
        <f>((($J1862/60)/60)/24)+DATE(1970,1,1)</f>
        <v>42697.082673611112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6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8268</v>
      </c>
      <c r="O1863" s="5">
        <f>$E1863/$D1863</f>
        <v>1.0137499999999999</v>
      </c>
      <c r="P1863" s="6">
        <f>ROUND(E1863/L1863,2)</f>
        <v>139.83000000000001</v>
      </c>
      <c r="Q1863" t="str">
        <f>LEFT($N1863,FIND("/",$N1863)-1)</f>
        <v>film &amp; video</v>
      </c>
      <c r="R1863" t="str">
        <f>RIGHT($N1863,LEN($N1863)-FIND("/",$N1863))</f>
        <v>documentary</v>
      </c>
      <c r="S1863" s="10">
        <f>((($I1863/60)/60)/24)+DATE(1970,1,1)</f>
        <v>42208.132638888885</v>
      </c>
      <c r="T1863" s="10">
        <f>((($J1863/60)/60)/24)+DATE(1970,1,1)</f>
        <v>42163.897916666669</v>
      </c>
    </row>
    <row r="1864" spans="1:20" ht="48" x14ac:dyDescent="0.2">
      <c r="A1864">
        <v>3326</v>
      </c>
      <c r="B1864" s="3" t="s">
        <v>3326</v>
      </c>
      <c r="C1864" s="3" t="s">
        <v>7436</v>
      </c>
      <c r="D1864" s="6">
        <v>8000</v>
      </c>
      <c r="E1864" s="6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8270</v>
      </c>
      <c r="O1864" s="5">
        <f>$E1864/$D1864</f>
        <v>1.0137499999999999</v>
      </c>
      <c r="P1864" s="6">
        <f>ROUND(E1864/L1864,2)</f>
        <v>142.28</v>
      </c>
      <c r="Q1864" t="str">
        <f>LEFT($N1864,FIND("/",$N1864)-1)</f>
        <v>theater</v>
      </c>
      <c r="R1864" t="str">
        <f>RIGHT($N1864,LEN($N1864)-FIND("/",$N1864))</f>
        <v>plays</v>
      </c>
      <c r="S1864" s="10">
        <f>((($I1864/60)/60)/24)+DATE(1970,1,1)</f>
        <v>42071.67251157407</v>
      </c>
      <c r="T1864" s="10">
        <f>((($J1864/60)/60)/24)+DATE(1970,1,1)</f>
        <v>42041.714178240742</v>
      </c>
    </row>
    <row r="1865" spans="1:20" ht="48" x14ac:dyDescent="0.2">
      <c r="A1865">
        <v>2938</v>
      </c>
      <c r="B1865" s="3" t="s">
        <v>2938</v>
      </c>
      <c r="C1865" s="3" t="s">
        <v>7048</v>
      </c>
      <c r="D1865" s="6">
        <v>4000</v>
      </c>
      <c r="E1865" s="6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8304</v>
      </c>
      <c r="O1865" s="5">
        <f>$E1865/$D1865</f>
        <v>1.0137499999999999</v>
      </c>
      <c r="P1865" s="6">
        <f>ROUND(E1865/L1865,2)</f>
        <v>126.72</v>
      </c>
      <c r="Q1865" t="str">
        <f>LEFT($N1865,FIND("/",$N1865)-1)</f>
        <v>theater</v>
      </c>
      <c r="R1865" t="str">
        <f>RIGHT($N1865,LEN($N1865)-FIND("/",$N1865))</f>
        <v>musical</v>
      </c>
      <c r="S1865" s="10">
        <f>((($I1865/60)/60)/24)+DATE(1970,1,1)</f>
        <v>42034.703865740739</v>
      </c>
      <c r="T1865" s="10">
        <f>((($J1865/60)/60)/24)+DATE(1970,1,1)</f>
        <v>42004.703865740739</v>
      </c>
    </row>
    <row r="1866" spans="1:20" ht="64" x14ac:dyDescent="0.2">
      <c r="A1866">
        <v>796</v>
      </c>
      <c r="B1866" s="3" t="s">
        <v>797</v>
      </c>
      <c r="C1866" s="3" t="s">
        <v>4906</v>
      </c>
      <c r="D1866" s="6">
        <v>10000</v>
      </c>
      <c r="E1866" s="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8275</v>
      </c>
      <c r="O1866" s="5">
        <f>$E1866/$D1866</f>
        <v>1.0135000000000001</v>
      </c>
      <c r="P1866" s="6">
        <f>ROUND(E1866/L1866,2)</f>
        <v>112.61</v>
      </c>
      <c r="Q1866" t="str">
        <f>LEFT($N1866,FIND("/",$N1866)-1)</f>
        <v>music</v>
      </c>
      <c r="R1866" t="str">
        <f>RIGHT($N1866,LEN($N1866)-FIND("/",$N1866))</f>
        <v>rock</v>
      </c>
      <c r="S1866" s="10">
        <f>((($I1866/60)/60)/24)+DATE(1970,1,1)</f>
        <v>41532.881944444445</v>
      </c>
      <c r="T1866" s="10">
        <f>((($J1866/60)/60)/24)+DATE(1970,1,1)</f>
        <v>41502.882928240739</v>
      </c>
    </row>
    <row r="1867" spans="1:20" ht="48" x14ac:dyDescent="0.2">
      <c r="A1867">
        <v>3519</v>
      </c>
      <c r="B1867" s="3" t="s">
        <v>3518</v>
      </c>
      <c r="C1867" s="3" t="s">
        <v>7629</v>
      </c>
      <c r="D1867" s="6">
        <v>2000</v>
      </c>
      <c r="E1867" s="6">
        <v>2027</v>
      </c>
      <c r="F1867" t="s">
        <v>8219</v>
      </c>
      <c r="G1867" t="s">
        <v>8225</v>
      </c>
      <c r="H1867" t="s">
        <v>8247</v>
      </c>
      <c r="I1867">
        <v>1425478950</v>
      </c>
      <c r="J1867">
        <v>1422886950</v>
      </c>
      <c r="K1867" t="b">
        <v>0</v>
      </c>
      <c r="L1867">
        <v>28</v>
      </c>
      <c r="M1867" t="b">
        <v>1</v>
      </c>
      <c r="N1867" t="s">
        <v>8270</v>
      </c>
      <c r="O1867" s="5">
        <f>$E1867/$D1867</f>
        <v>1.0135000000000001</v>
      </c>
      <c r="P1867" s="6">
        <f>ROUND(E1867/L1867,2)</f>
        <v>72.39</v>
      </c>
      <c r="Q1867" t="str">
        <f>LEFT($N1867,FIND("/",$N1867)-1)</f>
        <v>theater</v>
      </c>
      <c r="R1867" t="str">
        <f>RIGHT($N1867,LEN($N1867)-FIND("/",$N1867))</f>
        <v>plays</v>
      </c>
      <c r="S1867" s="10">
        <f>((($I1867/60)/60)/24)+DATE(1970,1,1)</f>
        <v>42067.598958333328</v>
      </c>
      <c r="T1867" s="10">
        <f>((($J1867/60)/60)/24)+DATE(1970,1,1)</f>
        <v>42037.598958333328</v>
      </c>
    </row>
    <row r="1868" spans="1:20" ht="48" x14ac:dyDescent="0.2">
      <c r="A1868">
        <v>40</v>
      </c>
      <c r="B1868" s="3" t="s">
        <v>42</v>
      </c>
      <c r="C1868" s="3" t="s">
        <v>4151</v>
      </c>
      <c r="D1868" s="6">
        <v>2000</v>
      </c>
      <c r="E1868" s="6">
        <v>2027</v>
      </c>
      <c r="F1868" t="s">
        <v>8219</v>
      </c>
      <c r="G1868" t="s">
        <v>8224</v>
      </c>
      <c r="H1868" t="s">
        <v>8246</v>
      </c>
      <c r="I1868">
        <v>1403150400</v>
      </c>
      <c r="J1868">
        <v>1401426488</v>
      </c>
      <c r="K1868" t="b">
        <v>0</v>
      </c>
      <c r="L1868">
        <v>16</v>
      </c>
      <c r="M1868" t="b">
        <v>1</v>
      </c>
      <c r="N1868" t="s">
        <v>8264</v>
      </c>
      <c r="O1868" s="5">
        <f>$E1868/$D1868</f>
        <v>1.0135000000000001</v>
      </c>
      <c r="P1868" s="6">
        <f>ROUND(E1868/L1868,2)</f>
        <v>126.69</v>
      </c>
      <c r="Q1868" t="str">
        <f>LEFT($N1868,FIND("/",$N1868)-1)</f>
        <v>film &amp; video</v>
      </c>
      <c r="R1868" t="str">
        <f>RIGHT($N1868,LEN($N1868)-FIND("/",$N1868))</f>
        <v>television</v>
      </c>
      <c r="S1868" s="10">
        <f>((($I1868/60)/60)/24)+DATE(1970,1,1)</f>
        <v>41809.166666666664</v>
      </c>
      <c r="T1868" s="10">
        <f>((($J1868/60)/60)/24)+DATE(1970,1,1)</f>
        <v>41789.21398148148</v>
      </c>
    </row>
    <row r="1869" spans="1:20" ht="48" x14ac:dyDescent="0.2">
      <c r="A1869">
        <v>802</v>
      </c>
      <c r="B1869" s="3" t="s">
        <v>803</v>
      </c>
      <c r="C1869" s="3" t="s">
        <v>4912</v>
      </c>
      <c r="D1869" s="6">
        <v>6000</v>
      </c>
      <c r="E1869" s="6">
        <v>6080</v>
      </c>
      <c r="F1869" t="s">
        <v>8219</v>
      </c>
      <c r="G1869" t="s">
        <v>8224</v>
      </c>
      <c r="H1869" t="s">
        <v>8246</v>
      </c>
      <c r="I1869">
        <v>1347854700</v>
      </c>
      <c r="J1869">
        <v>1343867524</v>
      </c>
      <c r="K1869" t="b">
        <v>0</v>
      </c>
      <c r="L1869">
        <v>75</v>
      </c>
      <c r="M1869" t="b">
        <v>1</v>
      </c>
      <c r="N1869" t="s">
        <v>8275</v>
      </c>
      <c r="O1869" s="5">
        <f>$E1869/$D1869</f>
        <v>1.0133333333333334</v>
      </c>
      <c r="P1869" s="6">
        <f>ROUND(E1869/L1869,2)</f>
        <v>81.069999999999993</v>
      </c>
      <c r="Q1869" t="str">
        <f>LEFT($N1869,FIND("/",$N1869)-1)</f>
        <v>music</v>
      </c>
      <c r="R1869" t="str">
        <f>RIGHT($N1869,LEN($N1869)-FIND("/",$N1869))</f>
        <v>rock</v>
      </c>
      <c r="S1869" s="10">
        <f>((($I1869/60)/60)/24)+DATE(1970,1,1)</f>
        <v>41169.170138888891</v>
      </c>
      <c r="T1869" s="10">
        <f>((($J1869/60)/60)/24)+DATE(1970,1,1)</f>
        <v>41123.022268518522</v>
      </c>
    </row>
    <row r="1870" spans="1:20" ht="48" x14ac:dyDescent="0.2">
      <c r="A1870">
        <v>363</v>
      </c>
      <c r="B1870" s="3" t="s">
        <v>364</v>
      </c>
      <c r="C1870" s="3" t="s">
        <v>4473</v>
      </c>
      <c r="D1870" s="6">
        <v>8925</v>
      </c>
      <c r="E1870" s="6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>
        <v>1268934736</v>
      </c>
      <c r="K1870" t="b">
        <v>0</v>
      </c>
      <c r="L1870">
        <v>26</v>
      </c>
      <c r="M1870" t="b">
        <v>1</v>
      </c>
      <c r="N1870" t="s">
        <v>8268</v>
      </c>
      <c r="O1870" s="5">
        <f>$E1870/$D1870</f>
        <v>1.0133333333333334</v>
      </c>
      <c r="P1870" s="6">
        <f>ROUND(E1870/L1870,2)</f>
        <v>347.85</v>
      </c>
      <c r="Q1870" t="str">
        <f>LEFT($N1870,FIND("/",$N1870)-1)</f>
        <v>film &amp; video</v>
      </c>
      <c r="R1870" t="str">
        <f>RIGHT($N1870,LEN($N1870)-FIND("/",$N1870))</f>
        <v>documentary</v>
      </c>
      <c r="S1870" s="10">
        <f>((($I1870/60)/60)/24)+DATE(1970,1,1)</f>
        <v>40300.806944444441</v>
      </c>
      <c r="T1870" s="10">
        <f>((($J1870/60)/60)/24)+DATE(1970,1,1)</f>
        <v>40255.744629629626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 s="6">
        <v>85000</v>
      </c>
      <c r="E1871" s="6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8268</v>
      </c>
      <c r="O1871" s="5">
        <f>$E1871/$D1871</f>
        <v>1.0133294117647058</v>
      </c>
      <c r="P1871" s="6">
        <f>ROUND(E1871/L1871,2)</f>
        <v>589.95000000000005</v>
      </c>
      <c r="Q1871" t="str">
        <f>LEFT($N1871,FIND("/",$N1871)-1)</f>
        <v>film &amp; video</v>
      </c>
      <c r="R1871" t="str">
        <f>RIGHT($N1871,LEN($N1871)-FIND("/",$N1871))</f>
        <v>documentary</v>
      </c>
      <c r="S1871" s="10">
        <f>((($I1871/60)/60)/24)+DATE(1970,1,1)</f>
        <v>40915.774409722224</v>
      </c>
      <c r="T1871" s="10">
        <f>((($J1871/60)/60)/24)+DATE(1970,1,1)</f>
        <v>40870.774409722224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 s="6">
        <v>10000</v>
      </c>
      <c r="E1872" s="6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8270</v>
      </c>
      <c r="O1872" s="5">
        <f>$E1872/$D1872</f>
        <v>1.0133000000000001</v>
      </c>
      <c r="P1872" s="6">
        <f>ROUND(E1872/L1872,2)</f>
        <v>99.34</v>
      </c>
      <c r="Q1872" t="str">
        <f>LEFT($N1872,FIND("/",$N1872)-1)</f>
        <v>theater</v>
      </c>
      <c r="R1872" t="str">
        <f>RIGHT($N1872,LEN($N1872)-FIND("/",$N1872))</f>
        <v>plays</v>
      </c>
      <c r="S1872" s="10">
        <f>((($I1872/60)/60)/24)+DATE(1970,1,1)</f>
        <v>42593.165972222225</v>
      </c>
      <c r="T1872" s="10">
        <f>((($J1872/60)/60)/24)+DATE(1970,1,1)</f>
        <v>42561.783877314811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 s="6">
        <v>15500</v>
      </c>
      <c r="E1873" s="6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8270</v>
      </c>
      <c r="O1873" s="5">
        <f>$E1873/$D1873</f>
        <v>1.0132258064516129</v>
      </c>
      <c r="P1873" s="6">
        <f>ROUND(E1873/L1873,2)</f>
        <v>54.91</v>
      </c>
      <c r="Q1873" t="str">
        <f>LEFT($N1873,FIND("/",$N1873)-1)</f>
        <v>theater</v>
      </c>
      <c r="R1873" t="str">
        <f>RIGHT($N1873,LEN($N1873)-FIND("/",$N1873))</f>
        <v>plays</v>
      </c>
      <c r="S1873" s="10">
        <f>((($I1873/60)/60)/24)+DATE(1970,1,1)</f>
        <v>42444.875</v>
      </c>
      <c r="T1873" s="10">
        <f>((($J1873/60)/60)/24)+DATE(1970,1,1)</f>
        <v>42400.704537037032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 s="6">
        <v>5000</v>
      </c>
      <c r="E1874" s="6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8276</v>
      </c>
      <c r="O1874" s="5">
        <f>$E1874/$D1874</f>
        <v>1.0132000000000001</v>
      </c>
      <c r="P1874" s="6">
        <f>ROUND(E1874/L1874,2)</f>
        <v>53.89</v>
      </c>
      <c r="Q1874" t="str">
        <f>LEFT($N1874,FIND("/",$N1874)-1)</f>
        <v>music</v>
      </c>
      <c r="R1874" t="str">
        <f>RIGHT($N1874,LEN($N1874)-FIND("/",$N1874))</f>
        <v>metal</v>
      </c>
      <c r="S1874" s="10">
        <f>((($I1874/60)/60)/24)+DATE(1970,1,1)</f>
        <v>41953.88035879629</v>
      </c>
      <c r="T1874" s="10">
        <f>((($J1874/60)/60)/24)+DATE(1970,1,1)</f>
        <v>41923.838692129626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 s="6">
        <v>2658</v>
      </c>
      <c r="E1875" s="6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5">
        <f>$E1875/$D1875</f>
        <v>1.0131677953348381</v>
      </c>
      <c r="P1875" s="6">
        <f>ROUND(E1875/L1875,2)</f>
        <v>299.22000000000003</v>
      </c>
      <c r="Q1875" t="str">
        <f>LEFT($N1875,FIND("/",$N1875)-1)</f>
        <v>photography</v>
      </c>
      <c r="R1875" t="str">
        <f>RIGHT($N1875,LEN($N1875)-FIND("/",$N1875))</f>
        <v>photobooks</v>
      </c>
      <c r="S1875" s="10">
        <f>((($I1875/60)/60)/24)+DATE(1970,1,1)</f>
        <v>42193.770833333328</v>
      </c>
      <c r="T1875" s="10">
        <f>((($J1875/60)/60)/24)+DATE(1970,1,1)</f>
        <v>42161.770833333328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 s="6">
        <v>38000</v>
      </c>
      <c r="E1876" s="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8268</v>
      </c>
      <c r="O1876" s="5">
        <f>$E1876/$D1876</f>
        <v>1.013157894736842</v>
      </c>
      <c r="P1876" s="6">
        <f>ROUND(E1876/L1876,2)</f>
        <v>287.31</v>
      </c>
      <c r="Q1876" t="str">
        <f>LEFT($N1876,FIND("/",$N1876)-1)</f>
        <v>film &amp; video</v>
      </c>
      <c r="R1876" t="str">
        <f>RIGHT($N1876,LEN($N1876)-FIND("/",$N1876))</f>
        <v>documentary</v>
      </c>
      <c r="S1876" s="10">
        <f>((($I1876/60)/60)/24)+DATE(1970,1,1)</f>
        <v>41049.793032407404</v>
      </c>
      <c r="T1876" s="10">
        <f>((($J1876/60)/60)/24)+DATE(1970,1,1)</f>
        <v>41019.793032407404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 s="6">
        <v>50000</v>
      </c>
      <c r="E1877" s="6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8278</v>
      </c>
      <c r="O1877" s="5">
        <f>$E1877/$D1877</f>
        <v>1.0130622</v>
      </c>
      <c r="P1877" s="6">
        <f>ROUND(E1877/L1877,2)</f>
        <v>82.5</v>
      </c>
      <c r="Q1877" t="str">
        <f>LEFT($N1877,FIND("/",$N1877)-1)</f>
        <v>music</v>
      </c>
      <c r="R1877" t="str">
        <f>RIGHT($N1877,LEN($N1877)-FIND("/",$N1877))</f>
        <v>indie rock</v>
      </c>
      <c r="S1877" s="10">
        <f>((($I1877/60)/60)/24)+DATE(1970,1,1)</f>
        <v>41880.041666666664</v>
      </c>
      <c r="T1877" s="10">
        <f>((($J1877/60)/60)/24)+DATE(1970,1,1)</f>
        <v>41851.962916666671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 s="6">
        <v>4000</v>
      </c>
      <c r="E1878" s="6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8264</v>
      </c>
      <c r="O1878" s="5">
        <f>$E1878/$D1878</f>
        <v>1.0129975</v>
      </c>
      <c r="P1878" s="6">
        <f>ROUND(E1878/L1878,2)</f>
        <v>76.45</v>
      </c>
      <c r="Q1878" t="str">
        <f>LEFT($N1878,FIND("/",$N1878)-1)</f>
        <v>film &amp; video</v>
      </c>
      <c r="R1878" t="str">
        <f>RIGHT($N1878,LEN($N1878)-FIND("/",$N1878))</f>
        <v>television</v>
      </c>
      <c r="S1878" s="10">
        <f>((($I1878/60)/60)/24)+DATE(1970,1,1)</f>
        <v>41872.292997685188</v>
      </c>
      <c r="T1878" s="10">
        <f>((($J1878/60)/60)/24)+DATE(1970,1,1)</f>
        <v>41842.292997685188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 s="6">
        <v>6000</v>
      </c>
      <c r="E1879" s="6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8278</v>
      </c>
      <c r="O1879" s="5">
        <f>$E1879/$D1879</f>
        <v>1.0128333333333333</v>
      </c>
      <c r="P1879" s="6">
        <f>ROUND(E1879/L1879,2)</f>
        <v>110.49</v>
      </c>
      <c r="Q1879" t="str">
        <f>LEFT($N1879,FIND("/",$N1879)-1)</f>
        <v>music</v>
      </c>
      <c r="R1879" t="str">
        <f>RIGHT($N1879,LEN($N1879)-FIND("/",$N1879))</f>
        <v>indie rock</v>
      </c>
      <c r="S1879" s="10">
        <f>((($I1879/60)/60)/24)+DATE(1970,1,1)</f>
        <v>40823.707546296297</v>
      </c>
      <c r="T1879" s="10">
        <f>((($J1879/60)/60)/24)+DATE(1970,1,1)</f>
        <v>40763.707546296297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 s="6">
        <v>20000</v>
      </c>
      <c r="E1880" s="6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8273</v>
      </c>
      <c r="O1880" s="5">
        <f>$E1880/$D1880</f>
        <v>1.0126500000000001</v>
      </c>
      <c r="P1880" s="6">
        <f>ROUND(E1880/L1880,2)</f>
        <v>168.78</v>
      </c>
      <c r="Q1880" t="str">
        <f>LEFT($N1880,FIND("/",$N1880)-1)</f>
        <v>publishing</v>
      </c>
      <c r="R1880" t="str">
        <f>RIGHT($N1880,LEN($N1880)-FIND("/",$N1880))</f>
        <v>nonfiction</v>
      </c>
      <c r="S1880" s="10">
        <f>((($I1880/60)/60)/24)+DATE(1970,1,1)</f>
        <v>42412.74009259259</v>
      </c>
      <c r="T1880" s="10">
        <f>((($J1880/60)/60)/24)+DATE(1970,1,1)</f>
        <v>42382.74009259259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 s="6">
        <v>13000</v>
      </c>
      <c r="E1881" s="6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5">
        <f>$E1881/$D1881</f>
        <v>1.012576923076923</v>
      </c>
      <c r="P1881" s="6">
        <f>ROUND(E1881/L1881,2)</f>
        <v>70.77</v>
      </c>
      <c r="Q1881" t="str">
        <f>LEFT($N1881,FIND("/",$N1881)-1)</f>
        <v>theater</v>
      </c>
      <c r="R1881" t="str">
        <f>RIGHT($N1881,LEN($N1881)-FIND("/",$N1881))</f>
        <v>plays</v>
      </c>
      <c r="S1881" s="10">
        <f>((($I1881/60)/60)/24)+DATE(1970,1,1)</f>
        <v>42089.044085648144</v>
      </c>
      <c r="T1881" s="10">
        <f>((($J1881/60)/60)/24)+DATE(1970,1,1)</f>
        <v>42059.085752314815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 s="6">
        <v>2000</v>
      </c>
      <c r="E1882" s="6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8275</v>
      </c>
      <c r="O1882" s="5">
        <f>$E1882/$D1882</f>
        <v>1.0125</v>
      </c>
      <c r="P1882" s="6">
        <f>ROUND(E1882/L1882,2)</f>
        <v>38.94</v>
      </c>
      <c r="Q1882" t="str">
        <f>LEFT($N1882,FIND("/",$N1882)-1)</f>
        <v>music</v>
      </c>
      <c r="R1882" t="str">
        <f>RIGHT($N1882,LEN($N1882)-FIND("/",$N1882))</f>
        <v>rock</v>
      </c>
      <c r="S1882" s="10">
        <f>((($I1882/60)/60)/24)+DATE(1970,1,1)</f>
        <v>41668.342905092592</v>
      </c>
      <c r="T1882" s="10">
        <f>((($J1882/60)/60)/24)+DATE(1970,1,1)</f>
        <v>41638.342905092592</v>
      </c>
    </row>
    <row r="1883" spans="1:20" ht="48" x14ac:dyDescent="0.2">
      <c r="A1883">
        <v>1856</v>
      </c>
      <c r="B1883" s="3" t="s">
        <v>1857</v>
      </c>
      <c r="C1883" s="3" t="s">
        <v>5966</v>
      </c>
      <c r="D1883" s="6">
        <v>2000</v>
      </c>
      <c r="E1883" s="6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8275</v>
      </c>
      <c r="O1883" s="5">
        <f>$E1883/$D1883</f>
        <v>1.0125</v>
      </c>
      <c r="P1883" s="6">
        <f>ROUND(E1883/L1883,2)</f>
        <v>53.29</v>
      </c>
      <c r="Q1883" t="str">
        <f>LEFT($N1883,FIND("/",$N1883)-1)</f>
        <v>music</v>
      </c>
      <c r="R1883" t="str">
        <f>RIGHT($N1883,LEN($N1883)-FIND("/",$N1883))</f>
        <v>rock</v>
      </c>
      <c r="S1883" s="10">
        <f>((($I1883/60)/60)/24)+DATE(1970,1,1)</f>
        <v>41838.854999999996</v>
      </c>
      <c r="T1883" s="10">
        <f>((($J1883/60)/60)/24)+DATE(1970,1,1)</f>
        <v>41817.854999999996</v>
      </c>
    </row>
    <row r="1884" spans="1:20" ht="48" x14ac:dyDescent="0.2">
      <c r="A1884">
        <v>3809</v>
      </c>
      <c r="B1884" s="3" t="s">
        <v>3806</v>
      </c>
      <c r="C1884" s="3" t="s">
        <v>7919</v>
      </c>
      <c r="D1884" s="6">
        <v>2000</v>
      </c>
      <c r="E1884" s="6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8270</v>
      </c>
      <c r="O1884" s="5">
        <f>$E1884/$D1884</f>
        <v>1.0125</v>
      </c>
      <c r="P1884" s="6">
        <f>ROUND(E1884/L1884,2)</f>
        <v>53.29</v>
      </c>
      <c r="Q1884" t="str">
        <f>LEFT($N1884,FIND("/",$N1884)-1)</f>
        <v>theater</v>
      </c>
      <c r="R1884" t="str">
        <f>RIGHT($N1884,LEN($N1884)-FIND("/",$N1884))</f>
        <v>plays</v>
      </c>
      <c r="S1884" s="10">
        <f>((($I1884/60)/60)/24)+DATE(1970,1,1)</f>
        <v>41850.958333333336</v>
      </c>
      <c r="T1884" s="10">
        <f>((($J1884/60)/60)/24)+DATE(1970,1,1)</f>
        <v>41800.526701388888</v>
      </c>
    </row>
    <row r="1885" spans="1:20" ht="48" x14ac:dyDescent="0.2">
      <c r="A1885">
        <v>3327</v>
      </c>
      <c r="B1885" s="3" t="s">
        <v>3327</v>
      </c>
      <c r="C1885" s="3" t="s">
        <v>7437</v>
      </c>
      <c r="D1885" s="6">
        <v>800</v>
      </c>
      <c r="E1885" s="6">
        <v>810</v>
      </c>
      <c r="F1885" t="s">
        <v>8219</v>
      </c>
      <c r="G1885" t="s">
        <v>8225</v>
      </c>
      <c r="H1885" t="s">
        <v>8247</v>
      </c>
      <c r="I1885">
        <v>1462697966</v>
      </c>
      <c r="J1885">
        <v>1460105966</v>
      </c>
      <c r="K1885" t="b">
        <v>0</v>
      </c>
      <c r="L1885">
        <v>33</v>
      </c>
      <c r="M1885" t="b">
        <v>1</v>
      </c>
      <c r="N1885" t="s">
        <v>8270</v>
      </c>
      <c r="O1885" s="5">
        <f>$E1885/$D1885</f>
        <v>1.0125</v>
      </c>
      <c r="P1885" s="6">
        <f>ROUND(E1885/L1885,2)</f>
        <v>24.55</v>
      </c>
      <c r="Q1885" t="str">
        <f>LEFT($N1885,FIND("/",$N1885)-1)</f>
        <v>theater</v>
      </c>
      <c r="R1885" t="str">
        <f>RIGHT($N1885,LEN($N1885)-FIND("/",$N1885))</f>
        <v>plays</v>
      </c>
      <c r="S1885" s="10">
        <f>((($I1885/60)/60)/24)+DATE(1970,1,1)</f>
        <v>42498.374606481477</v>
      </c>
      <c r="T1885" s="10">
        <f>((($J1885/60)/60)/24)+DATE(1970,1,1)</f>
        <v>42468.374606481477</v>
      </c>
    </row>
    <row r="1886" spans="1:20" ht="48" x14ac:dyDescent="0.2">
      <c r="A1886">
        <v>3839</v>
      </c>
      <c r="B1886" s="3" t="s">
        <v>3836</v>
      </c>
      <c r="C1886" s="3" t="s">
        <v>7948</v>
      </c>
      <c r="D1886" s="6">
        <v>2000</v>
      </c>
      <c r="E1886" s="6">
        <v>2025</v>
      </c>
      <c r="F1886" t="s">
        <v>8219</v>
      </c>
      <c r="G1886" t="s">
        <v>8224</v>
      </c>
      <c r="H1886" t="s">
        <v>8246</v>
      </c>
      <c r="I1886">
        <v>1438226724</v>
      </c>
      <c r="J1886">
        <v>1433042724</v>
      </c>
      <c r="K1886" t="b">
        <v>0</v>
      </c>
      <c r="L1886">
        <v>32</v>
      </c>
      <c r="M1886" t="b">
        <v>1</v>
      </c>
      <c r="N1886" t="s">
        <v>8270</v>
      </c>
      <c r="O1886" s="5">
        <f>$E1886/$D1886</f>
        <v>1.0125</v>
      </c>
      <c r="P1886" s="6">
        <f>ROUND(E1886/L1886,2)</f>
        <v>63.28</v>
      </c>
      <c r="Q1886" t="str">
        <f>LEFT($N1886,FIND("/",$N1886)-1)</f>
        <v>theater</v>
      </c>
      <c r="R1886" t="str">
        <f>RIGHT($N1886,LEN($N1886)-FIND("/",$N1886))</f>
        <v>plays</v>
      </c>
      <c r="S1886" s="10">
        <f>((($I1886/60)/60)/24)+DATE(1970,1,1)</f>
        <v>42215.142638888887</v>
      </c>
      <c r="T1886" s="10">
        <f>((($J1886/60)/60)/24)+DATE(1970,1,1)</f>
        <v>42155.142638888887</v>
      </c>
    </row>
    <row r="1887" spans="1:20" ht="32" x14ac:dyDescent="0.2">
      <c r="A1887">
        <v>1608</v>
      </c>
      <c r="B1887" s="3" t="s">
        <v>1609</v>
      </c>
      <c r="C1887" s="3" t="s">
        <v>5718</v>
      </c>
      <c r="D1887" s="6">
        <v>1200</v>
      </c>
      <c r="E1887" s="6">
        <v>1215</v>
      </c>
      <c r="F1887" t="s">
        <v>8219</v>
      </c>
      <c r="G1887" t="s">
        <v>8224</v>
      </c>
      <c r="H1887" t="s">
        <v>8246</v>
      </c>
      <c r="I1887">
        <v>1388553960</v>
      </c>
      <c r="J1887">
        <v>1385754986</v>
      </c>
      <c r="K1887" t="b">
        <v>0</v>
      </c>
      <c r="L1887">
        <v>23</v>
      </c>
      <c r="M1887" t="b">
        <v>1</v>
      </c>
      <c r="N1887" t="s">
        <v>8275</v>
      </c>
      <c r="O1887" s="5">
        <f>$E1887/$D1887</f>
        <v>1.0125</v>
      </c>
      <c r="P1887" s="6">
        <f>ROUND(E1887/L1887,2)</f>
        <v>52.83</v>
      </c>
      <c r="Q1887" t="str">
        <f>LEFT($N1887,FIND("/",$N1887)-1)</f>
        <v>music</v>
      </c>
      <c r="R1887" t="str">
        <f>RIGHT($N1887,LEN($N1887)-FIND("/",$N1887))</f>
        <v>rock</v>
      </c>
      <c r="S1887" s="10">
        <f>((($I1887/60)/60)/24)+DATE(1970,1,1)</f>
        <v>41640.226388888892</v>
      </c>
      <c r="T1887" s="10">
        <f>((($J1887/60)/60)/24)+DATE(1970,1,1)</f>
        <v>41607.83085648148</v>
      </c>
    </row>
    <row r="1888" spans="1:20" ht="48" x14ac:dyDescent="0.2">
      <c r="A1888">
        <v>2300</v>
      </c>
      <c r="B1888" s="3" t="s">
        <v>2301</v>
      </c>
      <c r="C1888" s="3" t="s">
        <v>6410</v>
      </c>
      <c r="D1888" s="6">
        <v>800</v>
      </c>
      <c r="E1888" s="6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8275</v>
      </c>
      <c r="O1888" s="5">
        <f>$E1888/$D1888</f>
        <v>1.0125</v>
      </c>
      <c r="P1888" s="6">
        <f>ROUND(E1888/L1888,2)</f>
        <v>115.71</v>
      </c>
      <c r="Q1888" t="str">
        <f>LEFT($N1888,FIND("/",$N1888)-1)</f>
        <v>music</v>
      </c>
      <c r="R1888" t="str">
        <f>RIGHT($N1888,LEN($N1888)-FIND("/",$N1888))</f>
        <v>rock</v>
      </c>
      <c r="S1888" s="10">
        <f>((($I1888/60)/60)/24)+DATE(1970,1,1)</f>
        <v>41088.727037037039</v>
      </c>
      <c r="T1888" s="10">
        <f>((($J1888/60)/60)/24)+DATE(1970,1,1)</f>
        <v>41074.727037037039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 s="6">
        <v>25000</v>
      </c>
      <c r="E1889" s="6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8268</v>
      </c>
      <c r="O1889" s="5">
        <f>$E1889/$D1889</f>
        <v>1.01248</v>
      </c>
      <c r="P1889" s="6">
        <f>ROUND(E1889/L1889,2)</f>
        <v>200.89</v>
      </c>
      <c r="Q1889" t="str">
        <f>LEFT($N1889,FIND("/",$N1889)-1)</f>
        <v>film &amp; video</v>
      </c>
      <c r="R1889" t="str">
        <f>RIGHT($N1889,LEN($N1889)-FIND("/",$N1889))</f>
        <v>documentary</v>
      </c>
      <c r="S1889" s="10">
        <f>((($I1889/60)/60)/24)+DATE(1970,1,1)</f>
        <v>41143.77238425926</v>
      </c>
      <c r="T1889" s="10">
        <f>((($J1889/60)/60)/24)+DATE(1970,1,1)</f>
        <v>41113.77238425926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 s="6">
        <v>15000</v>
      </c>
      <c r="E1890" s="6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8287</v>
      </c>
      <c r="O1890" s="5">
        <f>$E1890/$D1890</f>
        <v>1.012446</v>
      </c>
      <c r="P1890" s="6">
        <f>ROUND(E1890/L1890,2)</f>
        <v>44.67</v>
      </c>
      <c r="Q1890" t="str">
        <f>LEFT($N1890,FIND("/",$N1890)-1)</f>
        <v>publishing</v>
      </c>
      <c r="R1890" t="str">
        <f>RIGHT($N1890,LEN($N1890)-FIND("/",$N1890))</f>
        <v>radio &amp; podcasts</v>
      </c>
      <c r="S1890" s="10">
        <f>((($I1890/60)/60)/24)+DATE(1970,1,1)</f>
        <v>41933</v>
      </c>
      <c r="T1890" s="10">
        <f>((($J1890/60)/60)/24)+DATE(1970,1,1)</f>
        <v>41899.645300925928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 s="6">
        <v>650</v>
      </c>
      <c r="E1891" s="6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8270</v>
      </c>
      <c r="O1891" s="5">
        <f>$E1891/$D1891</f>
        <v>1.0123076923076924</v>
      </c>
      <c r="P1891" s="6">
        <f>ROUND(E1891/L1891,2)</f>
        <v>41.13</v>
      </c>
      <c r="Q1891" t="str">
        <f>LEFT($N1891,FIND("/",$N1891)-1)</f>
        <v>theater</v>
      </c>
      <c r="R1891" t="str">
        <f>RIGHT($N1891,LEN($N1891)-FIND("/",$N1891))</f>
        <v>plays</v>
      </c>
      <c r="S1891" s="10">
        <f>((($I1891/60)/60)/24)+DATE(1970,1,1)</f>
        <v>42115.723692129628</v>
      </c>
      <c r="T1891" s="10">
        <f>((($J1891/60)/60)/24)+DATE(1970,1,1)</f>
        <v>42088.723692129628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 s="6">
        <v>18000</v>
      </c>
      <c r="E1892" s="6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8278</v>
      </c>
      <c r="O1892" s="5">
        <f>$E1892/$D1892</f>
        <v>1.0122777777777778</v>
      </c>
      <c r="P1892" s="6">
        <f>ROUND(E1892/L1892,2)</f>
        <v>109.11</v>
      </c>
      <c r="Q1892" t="str">
        <f>LEFT($N1892,FIND("/",$N1892)-1)</f>
        <v>music</v>
      </c>
      <c r="R1892" t="str">
        <f>RIGHT($N1892,LEN($N1892)-FIND("/",$N1892))</f>
        <v>indie rock</v>
      </c>
      <c r="S1892" s="10">
        <f>((($I1892/60)/60)/24)+DATE(1970,1,1)</f>
        <v>41859.75</v>
      </c>
      <c r="T1892" s="10">
        <f>((($J1892/60)/60)/24)+DATE(1970,1,1)</f>
        <v>41834.695277777777</v>
      </c>
    </row>
    <row r="1893" spans="1:20" ht="48" x14ac:dyDescent="0.2">
      <c r="A1893">
        <v>7</v>
      </c>
      <c r="B1893" s="3" t="s">
        <v>9</v>
      </c>
      <c r="C1893" s="3" t="s">
        <v>4118</v>
      </c>
      <c r="D1893" s="6">
        <v>9000</v>
      </c>
      <c r="E1893" s="6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8264</v>
      </c>
      <c r="O1893" s="5">
        <f>$E1893/$D1893</f>
        <v>1.0122222222222221</v>
      </c>
      <c r="P1893" s="6">
        <f>ROUND(E1893/L1893,2)</f>
        <v>159.82</v>
      </c>
      <c r="Q1893" t="str">
        <f>LEFT($N1893,FIND("/",$N1893)-1)</f>
        <v>film &amp; video</v>
      </c>
      <c r="R1893" t="str">
        <f>RIGHT($N1893,LEN($N1893)-FIND("/",$N1893))</f>
        <v>television</v>
      </c>
      <c r="S1893" s="10">
        <f>((($I1893/60)/60)/24)+DATE(1970,1,1)</f>
        <v>42556.047071759262</v>
      </c>
      <c r="T1893" s="10">
        <f>((($J1893/60)/60)/24)+DATE(1970,1,1)</f>
        <v>42516.047071759262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 s="6">
        <v>1500</v>
      </c>
      <c r="E1894" s="6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5">
        <f>$E1894/$D1894</f>
        <v>1.012</v>
      </c>
      <c r="P1894" s="6">
        <f>ROUND(E1894/L1894,2)</f>
        <v>79.89</v>
      </c>
      <c r="Q1894" t="str">
        <f>LEFT($N1894,FIND("/",$N1894)-1)</f>
        <v>theater</v>
      </c>
      <c r="R1894" t="str">
        <f>RIGHT($N1894,LEN($N1894)-FIND("/",$N1894))</f>
        <v>plays</v>
      </c>
      <c r="S1894" s="10">
        <f>((($I1894/60)/60)/24)+DATE(1970,1,1)</f>
        <v>41950.770833333336</v>
      </c>
      <c r="T1894" s="10">
        <f>((($J1894/60)/60)/24)+DATE(1970,1,1)</f>
        <v>41927.873784722222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 s="6">
        <v>420</v>
      </c>
      <c r="E1895" s="6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8279</v>
      </c>
      <c r="O1895" s="5">
        <f>$E1895/$D1895</f>
        <v>1.0119047619047619</v>
      </c>
      <c r="P1895" s="6">
        <f>ROUND(E1895/L1895,2)</f>
        <v>47.22</v>
      </c>
      <c r="Q1895" t="str">
        <f>LEFT($N1895,FIND("/",$N1895)-1)</f>
        <v>music</v>
      </c>
      <c r="R1895" t="str">
        <f>RIGHT($N1895,LEN($N1895)-FIND("/",$N1895))</f>
        <v>electronic music</v>
      </c>
      <c r="S1895" s="10">
        <f>((($I1895/60)/60)/24)+DATE(1970,1,1)</f>
        <v>42310.333333333328</v>
      </c>
      <c r="T1895" s="10">
        <f>((($J1895/60)/60)/24)+DATE(1970,1,1)</f>
        <v>42299.776770833334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 s="6">
        <v>10000</v>
      </c>
      <c r="E1896" s="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8268</v>
      </c>
      <c r="O1896" s="5">
        <f>$E1896/$D1896</f>
        <v>1.0119</v>
      </c>
      <c r="P1896" s="6">
        <f>ROUND(E1896/L1896,2)</f>
        <v>146.65</v>
      </c>
      <c r="Q1896" t="str">
        <f>LEFT($N1896,FIND("/",$N1896)-1)</f>
        <v>film &amp; video</v>
      </c>
      <c r="R1896" t="str">
        <f>RIGHT($N1896,LEN($N1896)-FIND("/",$N1896))</f>
        <v>documentary</v>
      </c>
      <c r="S1896" s="10">
        <f>((($I1896/60)/60)/24)+DATE(1970,1,1)</f>
        <v>42139.791666666672</v>
      </c>
      <c r="T1896" s="10">
        <f>((($J1896/60)/60)/24)+DATE(1970,1,1)</f>
        <v>42101.682372685187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 s="6">
        <v>45000</v>
      </c>
      <c r="E1897" s="6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8268</v>
      </c>
      <c r="O1897" s="5">
        <f>$E1897/$D1897</f>
        <v>1.0118888888888888</v>
      </c>
      <c r="P1897" s="6">
        <f>ROUND(E1897/L1897,2)</f>
        <v>254.39</v>
      </c>
      <c r="Q1897" t="str">
        <f>LEFT($N1897,FIND("/",$N1897)-1)</f>
        <v>film &amp; video</v>
      </c>
      <c r="R1897" t="str">
        <f>RIGHT($N1897,LEN($N1897)-FIND("/",$N1897))</f>
        <v>documentary</v>
      </c>
      <c r="S1897" s="10">
        <f>((($I1897/60)/60)/24)+DATE(1970,1,1)</f>
        <v>40231.916666666664</v>
      </c>
      <c r="T1897" s="10">
        <f>((($J1897/60)/60)/24)+DATE(1970,1,1)</f>
        <v>40194.920046296298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 s="6">
        <v>8000</v>
      </c>
      <c r="E1898" s="6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8275</v>
      </c>
      <c r="O1898" s="5">
        <f>$E1898/$D1898</f>
        <v>1.0118750000000001</v>
      </c>
      <c r="P1898" s="6">
        <f>ROUND(E1898/L1898,2)</f>
        <v>74.95</v>
      </c>
      <c r="Q1898" t="str">
        <f>LEFT($N1898,FIND("/",$N1898)-1)</f>
        <v>music</v>
      </c>
      <c r="R1898" t="str">
        <f>RIGHT($N1898,LEN($N1898)-FIND("/",$N1898))</f>
        <v>rock</v>
      </c>
      <c r="S1898" s="10">
        <f>((($I1898/60)/60)/24)+DATE(1970,1,1)</f>
        <v>41609.889664351853</v>
      </c>
      <c r="T1898" s="10">
        <f>((($J1898/60)/60)/24)+DATE(1970,1,1)</f>
        <v>41579.847997685189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 s="6">
        <v>3000</v>
      </c>
      <c r="E1899" s="6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8268</v>
      </c>
      <c r="O1899" s="5">
        <f>$E1899/$D1899</f>
        <v>1.0116833333333335</v>
      </c>
      <c r="P1899" s="6">
        <f>ROUND(E1899/L1899,2)</f>
        <v>97.9</v>
      </c>
      <c r="Q1899" t="str">
        <f>LEFT($N1899,FIND("/",$N1899)-1)</f>
        <v>film &amp; video</v>
      </c>
      <c r="R1899" t="str">
        <f>RIGHT($N1899,LEN($N1899)-FIND("/",$N1899))</f>
        <v>documentary</v>
      </c>
      <c r="S1899" s="10">
        <f>((($I1899/60)/60)/24)+DATE(1970,1,1)</f>
        <v>42077.086898148147</v>
      </c>
      <c r="T1899" s="10">
        <f>((($J1899/60)/60)/24)+DATE(1970,1,1)</f>
        <v>42047.128564814819</v>
      </c>
    </row>
    <row r="1900" spans="1:20" ht="48" x14ac:dyDescent="0.2">
      <c r="A1900">
        <v>3008</v>
      </c>
      <c r="B1900" s="3" t="s">
        <v>3008</v>
      </c>
      <c r="C1900" s="3" t="s">
        <v>7118</v>
      </c>
      <c r="D1900" s="6">
        <v>3000</v>
      </c>
      <c r="E1900" s="6">
        <v>3035</v>
      </c>
      <c r="F1900" t="s">
        <v>8219</v>
      </c>
      <c r="G1900" t="s">
        <v>8224</v>
      </c>
      <c r="H1900" t="s">
        <v>8246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8302</v>
      </c>
      <c r="O1900" s="5">
        <f>$E1900/$D1900</f>
        <v>1.0116666666666667</v>
      </c>
      <c r="P1900" s="6">
        <f>ROUND(E1900/L1900,2)</f>
        <v>116.73</v>
      </c>
      <c r="Q1900" t="str">
        <f>LEFT($N1900,FIND("/",$N1900)-1)</f>
        <v>theater</v>
      </c>
      <c r="R1900" t="str">
        <f>RIGHT($N1900,LEN($N1900)-FIND("/",$N1900))</f>
        <v>spaces</v>
      </c>
      <c r="S1900" s="10">
        <f>((($I1900/60)/60)/24)+DATE(1970,1,1)</f>
        <v>42390.212025462963</v>
      </c>
      <c r="T1900" s="10">
        <f>((($J1900/60)/60)/24)+DATE(1970,1,1)</f>
        <v>42360.212025462963</v>
      </c>
    </row>
    <row r="1901" spans="1:20" ht="32" x14ac:dyDescent="0.2">
      <c r="A1901">
        <v>2789</v>
      </c>
      <c r="B1901" s="3" t="s">
        <v>2789</v>
      </c>
      <c r="C1901" s="3" t="s">
        <v>6899</v>
      </c>
      <c r="D1901" s="6">
        <v>3000</v>
      </c>
      <c r="E1901" s="6">
        <v>3035</v>
      </c>
      <c r="F1901" t="s">
        <v>8219</v>
      </c>
      <c r="G1901" t="s">
        <v>8224</v>
      </c>
      <c r="H1901" t="s">
        <v>8246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8270</v>
      </c>
      <c r="O1901" s="5">
        <f>$E1901/$D1901</f>
        <v>1.0116666666666667</v>
      </c>
      <c r="P1901" s="6">
        <f>ROUND(E1901/L1901,2)</f>
        <v>126.46</v>
      </c>
      <c r="Q1901" t="str">
        <f>LEFT($N1901,FIND("/",$N1901)-1)</f>
        <v>theater</v>
      </c>
      <c r="R1901" t="str">
        <f>RIGHT($N1901,LEN($N1901)-FIND("/",$N1901))</f>
        <v>plays</v>
      </c>
      <c r="S1901" s="10">
        <f>((($I1901/60)/60)/24)+DATE(1970,1,1)</f>
        <v>42075.166666666672</v>
      </c>
      <c r="T1901" s="10">
        <f>((($J1901/60)/60)/24)+DATE(1970,1,1)</f>
        <v>42056.013124999998</v>
      </c>
    </row>
    <row r="1902" spans="1:20" ht="48" x14ac:dyDescent="0.2">
      <c r="A1902">
        <v>3003</v>
      </c>
      <c r="B1902" s="3" t="s">
        <v>3003</v>
      </c>
      <c r="C1902" s="3" t="s">
        <v>7113</v>
      </c>
      <c r="D1902" s="6">
        <v>3000</v>
      </c>
      <c r="E1902" s="6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>
        <v>1454098976</v>
      </c>
      <c r="K1902" t="b">
        <v>0</v>
      </c>
      <c r="L1902">
        <v>17</v>
      </c>
      <c r="M1902" t="b">
        <v>1</v>
      </c>
      <c r="N1902" t="s">
        <v>8302</v>
      </c>
      <c r="O1902" s="5">
        <f>$E1902/$D1902</f>
        <v>1.0116666666666667</v>
      </c>
      <c r="P1902" s="6">
        <f>ROUND(E1902/L1902,2)</f>
        <v>178.53</v>
      </c>
      <c r="Q1902" t="str">
        <f>LEFT($N1902,FIND("/",$N1902)-1)</f>
        <v>theater</v>
      </c>
      <c r="R1902" t="str">
        <f>RIGHT($N1902,LEN($N1902)-FIND("/",$N1902))</f>
        <v>spaces</v>
      </c>
      <c r="S1902" s="10">
        <f>((($I1902/60)/60)/24)+DATE(1970,1,1)</f>
        <v>42430.249305555553</v>
      </c>
      <c r="T1902" s="10">
        <f>((($J1902/60)/60)/24)+DATE(1970,1,1)</f>
        <v>42398.849259259259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 s="6">
        <v>1650</v>
      </c>
      <c r="E1903" s="6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5">
        <f>$E1903/$D1903</f>
        <v>1.0115151515151515</v>
      </c>
      <c r="P1903" s="6">
        <f>ROUND(E1903/L1903,2)</f>
        <v>45.11</v>
      </c>
      <c r="Q1903" t="str">
        <f>LEFT($N1903,FIND("/",$N1903)-1)</f>
        <v>theater</v>
      </c>
      <c r="R1903" t="str">
        <f>RIGHT($N1903,LEN($N1903)-FIND("/",$N1903))</f>
        <v>plays</v>
      </c>
      <c r="S1903" s="10">
        <f>((($I1903/60)/60)/24)+DATE(1970,1,1)</f>
        <v>42753.50136574074</v>
      </c>
      <c r="T1903" s="10">
        <f>((($J1903/60)/60)/24)+DATE(1970,1,1)</f>
        <v>42733.50136574074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 s="6">
        <v>10000</v>
      </c>
      <c r="E1904" s="6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8270</v>
      </c>
      <c r="O1904" s="5">
        <f>$E1904/$D1904</f>
        <v>1.0115000000000001</v>
      </c>
      <c r="P1904" s="6">
        <f>ROUND(E1904/L1904,2)</f>
        <v>103.21</v>
      </c>
      <c r="Q1904" t="str">
        <f>LEFT($N1904,FIND("/",$N1904)-1)</f>
        <v>theater</v>
      </c>
      <c r="R1904" t="str">
        <f>RIGHT($N1904,LEN($N1904)-FIND("/",$N1904))</f>
        <v>plays</v>
      </c>
      <c r="S1904" s="10">
        <f>((($I1904/60)/60)/24)+DATE(1970,1,1)</f>
        <v>42067.791238425925</v>
      </c>
      <c r="T1904" s="10">
        <f>((($J1904/60)/60)/24)+DATE(1970,1,1)</f>
        <v>42037.791238425925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 s="6">
        <v>15000</v>
      </c>
      <c r="E1905" s="6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8297</v>
      </c>
      <c r="O1905" s="5">
        <f>$E1905/$D1905</f>
        <v>1.0114333333333334</v>
      </c>
      <c r="P1905" s="6">
        <f>ROUND(E1905/L1905,2)</f>
        <v>123.35</v>
      </c>
      <c r="Q1905" t="str">
        <f>LEFT($N1905,FIND("/",$N1905)-1)</f>
        <v>food</v>
      </c>
      <c r="R1905" t="str">
        <f>RIGHT($N1905,LEN($N1905)-FIND("/",$N1905))</f>
        <v>small batch</v>
      </c>
      <c r="S1905" s="10">
        <f>((($I1905/60)/60)/24)+DATE(1970,1,1)</f>
        <v>41819.896805555552</v>
      </c>
      <c r="T1905" s="10">
        <f>((($J1905/60)/60)/24)+DATE(1970,1,1)</f>
        <v>41789.896805555552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 s="6">
        <v>3500</v>
      </c>
      <c r="E1906" s="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8279</v>
      </c>
      <c r="O1906" s="5">
        <f>$E1906/$D1906</f>
        <v>1.0114285714285713</v>
      </c>
      <c r="P1906" s="6">
        <f>ROUND(E1906/L1906,2)</f>
        <v>51.3</v>
      </c>
      <c r="Q1906" t="str">
        <f>LEFT($N1906,FIND("/",$N1906)-1)</f>
        <v>music</v>
      </c>
      <c r="R1906" t="str">
        <f>RIGHT($N1906,LEN($N1906)-FIND("/",$N1906))</f>
        <v>electronic music</v>
      </c>
      <c r="S1906" s="10">
        <f>((($I1906/60)/60)/24)+DATE(1970,1,1)</f>
        <v>41482.060601851852</v>
      </c>
      <c r="T1906" s="10">
        <f>((($J1906/60)/60)/24)+DATE(1970,1,1)</f>
        <v>41452.060601851852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 s="6">
        <v>3000</v>
      </c>
      <c r="E1907" s="6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8270</v>
      </c>
      <c r="O1907" s="5">
        <f>$E1907/$D1907</f>
        <v>1.0113333333333334</v>
      </c>
      <c r="P1907" s="6">
        <f>ROUND(E1907/L1907,2)</f>
        <v>131.91</v>
      </c>
      <c r="Q1907" t="str">
        <f>LEFT($N1907,FIND("/",$N1907)-1)</f>
        <v>theater</v>
      </c>
      <c r="R1907" t="str">
        <f>RIGHT($N1907,LEN($N1907)-FIND("/",$N1907))</f>
        <v>plays</v>
      </c>
      <c r="S1907" s="10">
        <f>((($I1907/60)/60)/24)+DATE(1970,1,1)</f>
        <v>41876.864675925928</v>
      </c>
      <c r="T1907" s="10">
        <f>((($J1907/60)/60)/24)+DATE(1970,1,1)</f>
        <v>41862.864675925928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 s="6">
        <v>4500</v>
      </c>
      <c r="E1908" s="6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8304</v>
      </c>
      <c r="O1908" s="5">
        <f>$E1908/$D1908</f>
        <v>1.0111111111111111</v>
      </c>
      <c r="P1908" s="6">
        <f>ROUND(E1908/L1908,2)</f>
        <v>267.64999999999998</v>
      </c>
      <c r="Q1908" t="str">
        <f>LEFT($N1908,FIND("/",$N1908)-1)</f>
        <v>theater</v>
      </c>
      <c r="R1908" t="str">
        <f>RIGHT($N1908,LEN($N1908)-FIND("/",$N1908))</f>
        <v>musical</v>
      </c>
      <c r="S1908" s="10">
        <f>((($I1908/60)/60)/24)+DATE(1970,1,1)</f>
        <v>41801.814791666664</v>
      </c>
      <c r="T1908" s="10">
        <f>((($J1908/60)/60)/24)+DATE(1970,1,1)</f>
        <v>41771.814791666664</v>
      </c>
    </row>
    <row r="1909" spans="1:20" ht="48" x14ac:dyDescent="0.2">
      <c r="A1909">
        <v>3351</v>
      </c>
      <c r="B1909" s="3" t="s">
        <v>3350</v>
      </c>
      <c r="C1909" s="3" t="s">
        <v>7461</v>
      </c>
      <c r="D1909" s="6">
        <v>5000</v>
      </c>
      <c r="E1909" s="6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8270</v>
      </c>
      <c r="O1909" s="5">
        <f>$E1909/$D1909</f>
        <v>1.0109999999999999</v>
      </c>
      <c r="P1909" s="6">
        <f>ROUND(E1909/L1909,2)</f>
        <v>93.61</v>
      </c>
      <c r="Q1909" t="str">
        <f>LEFT($N1909,FIND("/",$N1909)-1)</f>
        <v>theater</v>
      </c>
      <c r="R1909" t="str">
        <f>RIGHT($N1909,LEN($N1909)-FIND("/",$N1909))</f>
        <v>plays</v>
      </c>
      <c r="S1909" s="10">
        <f>((($I1909/60)/60)/24)+DATE(1970,1,1)</f>
        <v>41843.458333333336</v>
      </c>
      <c r="T1909" s="10">
        <f>((($J1909/60)/60)/24)+DATE(1970,1,1)</f>
        <v>41806.395428240743</v>
      </c>
    </row>
    <row r="1910" spans="1:20" ht="48" x14ac:dyDescent="0.2">
      <c r="A1910">
        <v>1211</v>
      </c>
      <c r="B1910" s="3" t="s">
        <v>1212</v>
      </c>
      <c r="C1910" s="3" t="s">
        <v>5321</v>
      </c>
      <c r="D1910" s="6">
        <v>1000</v>
      </c>
      <c r="E1910" s="6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8284</v>
      </c>
      <c r="O1910" s="5">
        <f>$E1910/$D1910</f>
        <v>1.0109999999999999</v>
      </c>
      <c r="P1910" s="6">
        <f>ROUND(E1910/L1910,2)</f>
        <v>168.5</v>
      </c>
      <c r="Q1910" t="str">
        <f>LEFT($N1910,FIND("/",$N1910)-1)</f>
        <v>photography</v>
      </c>
      <c r="R1910" t="str">
        <f>RIGHT($N1910,LEN($N1910)-FIND("/",$N1910))</f>
        <v>photobooks</v>
      </c>
      <c r="S1910" s="10">
        <f>((($I1910/60)/60)/24)+DATE(1970,1,1)</f>
        <v>42530.866446759261</v>
      </c>
      <c r="T1910" s="10">
        <f>((($J1910/60)/60)/24)+DATE(1970,1,1)</f>
        <v>42515.866446759261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 s="6">
        <v>750</v>
      </c>
      <c r="E1911" s="6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5">
        <f>$E1911/$D1911</f>
        <v>1.0106666666666666</v>
      </c>
      <c r="P1911" s="6">
        <f>ROUND(E1911/L1911,2)</f>
        <v>42.11</v>
      </c>
      <c r="Q1911" t="str">
        <f>LEFT($N1911,FIND("/",$N1911)-1)</f>
        <v>music</v>
      </c>
      <c r="R1911" t="str">
        <f>RIGHT($N1911,LEN($N1911)-FIND("/",$N1911))</f>
        <v>rock</v>
      </c>
      <c r="S1911" s="10">
        <f>((($I1911/60)/60)/24)+DATE(1970,1,1)</f>
        <v>41513.688530092593</v>
      </c>
      <c r="T1911" s="10">
        <f>((($J1911/60)/60)/24)+DATE(1970,1,1)</f>
        <v>41453.688530092593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 s="6">
        <v>30000</v>
      </c>
      <c r="E1912" s="6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8268</v>
      </c>
      <c r="O1912" s="5">
        <f>$E1912/$D1912</f>
        <v>1.0105</v>
      </c>
      <c r="P1912" s="6">
        <f>ROUND(E1912/L1912,2)</f>
        <v>125.79</v>
      </c>
      <c r="Q1912" t="str">
        <f>LEFT($N1912,FIND("/",$N1912)-1)</f>
        <v>film &amp; video</v>
      </c>
      <c r="R1912" t="str">
        <f>RIGHT($N1912,LEN($N1912)-FIND("/",$N1912))</f>
        <v>documentary</v>
      </c>
      <c r="S1912" s="10">
        <f>((($I1912/60)/60)/24)+DATE(1970,1,1)</f>
        <v>41630.208333333336</v>
      </c>
      <c r="T1912" s="10">
        <f>((($J1912/60)/60)/24)+DATE(1970,1,1)</f>
        <v>41598.17597222222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 s="6">
        <v>8000</v>
      </c>
      <c r="E1913" s="6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5">
        <f>$E1913/$D1913</f>
        <v>1.0105</v>
      </c>
      <c r="P1913" s="6">
        <f>ROUND(E1913/L1913,2)</f>
        <v>104.99</v>
      </c>
      <c r="Q1913" t="str">
        <f>LEFT($N1913,FIND("/",$N1913)-1)</f>
        <v>theater</v>
      </c>
      <c r="R1913" t="str">
        <f>RIGHT($N1913,LEN($N1913)-FIND("/",$N1913))</f>
        <v>plays</v>
      </c>
      <c r="S1913" s="10">
        <f>((($I1913/60)/60)/24)+DATE(1970,1,1)</f>
        <v>42083.705555555556</v>
      </c>
      <c r="T1913" s="10">
        <f>((($J1913/60)/60)/24)+DATE(1970,1,1)</f>
        <v>42053.732627314821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 s="6">
        <v>16000</v>
      </c>
      <c r="E1914" s="6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5">
        <f>$E1914/$D1914</f>
        <v>1.0103500000000001</v>
      </c>
      <c r="P1914" s="6">
        <f>ROUND(E1914/L1914,2)</f>
        <v>39.92</v>
      </c>
      <c r="Q1914" t="str">
        <f>LEFT($N1914,FIND("/",$N1914)-1)</f>
        <v>photography</v>
      </c>
      <c r="R1914" t="str">
        <f>RIGHT($N1914,LEN($N1914)-FIND("/",$N1914))</f>
        <v>photobooks</v>
      </c>
      <c r="S1914" s="10">
        <f>((($I1914/60)/60)/24)+DATE(1970,1,1)</f>
        <v>41839.385162037033</v>
      </c>
      <c r="T1914" s="10">
        <f>((($J1914/60)/60)/24)+DATE(1970,1,1)</f>
        <v>41809.385162037033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 s="6">
        <v>5000</v>
      </c>
      <c r="E1915" s="6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8294</v>
      </c>
      <c r="O1915" s="5">
        <f>$E1915/$D1915</f>
        <v>1.0102</v>
      </c>
      <c r="P1915" s="6">
        <f>ROUND(E1915/L1915,2)</f>
        <v>41.74</v>
      </c>
      <c r="Q1915" t="str">
        <f>LEFT($N1915,FIND("/",$N1915)-1)</f>
        <v>technology</v>
      </c>
      <c r="R1915" t="str">
        <f>RIGHT($N1915,LEN($N1915)-FIND("/",$N1915))</f>
        <v>hardware</v>
      </c>
      <c r="S1915" s="10">
        <f>((($I1915/60)/60)/24)+DATE(1970,1,1)</f>
        <v>42333.659155092595</v>
      </c>
      <c r="T1915" s="10">
        <f>((($J1915/60)/60)/24)+DATE(1970,1,1)</f>
        <v>42303.617488425924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 s="6">
        <v>5000</v>
      </c>
      <c r="E1916" s="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8304</v>
      </c>
      <c r="O1916" s="5">
        <f>$E1916/$D1916</f>
        <v>1.010154</v>
      </c>
      <c r="P1916" s="6">
        <f>ROUND(E1916/L1916,2)</f>
        <v>55.5</v>
      </c>
      <c r="Q1916" t="str">
        <f>LEFT($N1916,FIND("/",$N1916)-1)</f>
        <v>theater</v>
      </c>
      <c r="R1916" t="str">
        <f>RIGHT($N1916,LEN($N1916)-FIND("/",$N1916))</f>
        <v>musical</v>
      </c>
      <c r="S1916" s="10">
        <f>((($I1916/60)/60)/24)+DATE(1970,1,1)</f>
        <v>41764.525300925925</v>
      </c>
      <c r="T1916" s="10">
        <f>((($J1916/60)/60)/24)+DATE(1970,1,1)</f>
        <v>41739.525300925925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 s="6">
        <v>7500</v>
      </c>
      <c r="E1917" s="6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8300</v>
      </c>
      <c r="O1917" s="5">
        <f>$E1917/$D1917</f>
        <v>1.0101333333333333</v>
      </c>
      <c r="P1917" s="6">
        <f>ROUND(E1917/L1917,2)</f>
        <v>270.57</v>
      </c>
      <c r="Q1917" t="str">
        <f>LEFT($N1917,FIND("/",$N1917)-1)</f>
        <v>technology</v>
      </c>
      <c r="R1917" t="str">
        <f>RIGHT($N1917,LEN($N1917)-FIND("/",$N1917))</f>
        <v>space exploration</v>
      </c>
      <c r="S1917" s="10">
        <f>((($I1917/60)/60)/24)+DATE(1970,1,1)</f>
        <v>41173.81821759259</v>
      </c>
      <c r="T1917" s="10">
        <f>((($J1917/60)/60)/24)+DATE(1970,1,1)</f>
        <v>41143.81821759259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 s="6">
        <v>1500</v>
      </c>
      <c r="E1918" s="6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8278</v>
      </c>
      <c r="O1918" s="5">
        <f>$E1918/$D1918</f>
        <v>1.0100533333333332</v>
      </c>
      <c r="P1918" s="6">
        <f>ROUND(E1918/L1918,2)</f>
        <v>38.85</v>
      </c>
      <c r="Q1918" t="str">
        <f>LEFT($N1918,FIND("/",$N1918)-1)</f>
        <v>music</v>
      </c>
      <c r="R1918" t="str">
        <f>RIGHT($N1918,LEN($N1918)-FIND("/",$N1918))</f>
        <v>indie rock</v>
      </c>
      <c r="S1918" s="10">
        <f>((($I1918/60)/60)/24)+DATE(1970,1,1)</f>
        <v>41052.645185185182</v>
      </c>
      <c r="T1918" s="10">
        <f>((($J1918/60)/60)/24)+DATE(1970,1,1)</f>
        <v>41022.645185185182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 s="6">
        <v>8000</v>
      </c>
      <c r="E1919" s="6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8275</v>
      </c>
      <c r="O1919" s="5">
        <f>$E1919/$D1919</f>
        <v>1.01004125</v>
      </c>
      <c r="P1919" s="6">
        <f>ROUND(E1919/L1919,2)</f>
        <v>87.83</v>
      </c>
      <c r="Q1919" t="str">
        <f>LEFT($N1919,FIND("/",$N1919)-1)</f>
        <v>music</v>
      </c>
      <c r="R1919" t="str">
        <f>RIGHT($N1919,LEN($N1919)-FIND("/",$N1919))</f>
        <v>rock</v>
      </c>
      <c r="S1919" s="10">
        <f>((($I1919/60)/60)/24)+DATE(1970,1,1)</f>
        <v>40626.069884259261</v>
      </c>
      <c r="T1919" s="10">
        <f>((($J1919/60)/60)/24)+DATE(1970,1,1)</f>
        <v>40536.111550925925</v>
      </c>
    </row>
    <row r="1920" spans="1:20" ht="64" x14ac:dyDescent="0.2">
      <c r="A1920">
        <v>3150</v>
      </c>
      <c r="B1920" s="3" t="s">
        <v>3150</v>
      </c>
      <c r="C1920" s="3" t="s">
        <v>7260</v>
      </c>
      <c r="D1920" s="6">
        <v>3500</v>
      </c>
      <c r="E1920" s="6">
        <v>3535</v>
      </c>
      <c r="F1920" t="s">
        <v>8219</v>
      </c>
      <c r="G1920" t="s">
        <v>8224</v>
      </c>
      <c r="H1920" t="s">
        <v>8246</v>
      </c>
      <c r="I1920">
        <v>1295928000</v>
      </c>
      <c r="J1920">
        <v>1288160403</v>
      </c>
      <c r="K1920" t="b">
        <v>1</v>
      </c>
      <c r="L1920">
        <v>104</v>
      </c>
      <c r="M1920" t="b">
        <v>1</v>
      </c>
      <c r="N1920" t="s">
        <v>8270</v>
      </c>
      <c r="O1920" s="5">
        <f>$E1920/$D1920</f>
        <v>1.01</v>
      </c>
      <c r="P1920" s="6">
        <f>ROUND(E1920/L1920,2)</f>
        <v>33.99</v>
      </c>
      <c r="Q1920" t="str">
        <f>LEFT($N1920,FIND("/",$N1920)-1)</f>
        <v>theater</v>
      </c>
      <c r="R1920" t="str">
        <f>RIGHT($N1920,LEN($N1920)-FIND("/",$N1920))</f>
        <v>plays</v>
      </c>
      <c r="S1920" s="10">
        <f>((($I1920/60)/60)/24)+DATE(1970,1,1)</f>
        <v>40568.166666666664</v>
      </c>
      <c r="T1920" s="10">
        <f>((($J1920/60)/60)/24)+DATE(1970,1,1)</f>
        <v>40478.263923611114</v>
      </c>
    </row>
    <row r="1921" spans="1:20" ht="48" x14ac:dyDescent="0.2">
      <c r="A1921">
        <v>3618</v>
      </c>
      <c r="B1921" s="3" t="s">
        <v>3616</v>
      </c>
      <c r="C1921" s="3" t="s">
        <v>7728</v>
      </c>
      <c r="D1921" s="6">
        <v>2000</v>
      </c>
      <c r="E1921" s="6">
        <v>2020</v>
      </c>
      <c r="F1921" t="s">
        <v>8219</v>
      </c>
      <c r="G1921" t="s">
        <v>8225</v>
      </c>
      <c r="H1921" t="s">
        <v>8247</v>
      </c>
      <c r="I1921">
        <v>1433343850</v>
      </c>
      <c r="J1921">
        <v>1430751850</v>
      </c>
      <c r="K1921" t="b">
        <v>0</v>
      </c>
      <c r="L1921">
        <v>56</v>
      </c>
      <c r="M1921" t="b">
        <v>1</v>
      </c>
      <c r="N1921" t="s">
        <v>8270</v>
      </c>
      <c r="O1921" s="5">
        <f>$E1921/$D1921</f>
        <v>1.01</v>
      </c>
      <c r="P1921" s="6">
        <f>ROUND(E1921/L1921,2)</f>
        <v>36.07</v>
      </c>
      <c r="Q1921" t="str">
        <f>LEFT($N1921,FIND("/",$N1921)-1)</f>
        <v>theater</v>
      </c>
      <c r="R1921" t="str">
        <f>RIGHT($N1921,LEN($N1921)-FIND("/",$N1921))</f>
        <v>plays</v>
      </c>
      <c r="S1921" s="10">
        <f>((($I1921/60)/60)/24)+DATE(1970,1,1)</f>
        <v>42158.627893518518</v>
      </c>
      <c r="T1921" s="10">
        <f>((($J1921/60)/60)/24)+DATE(1970,1,1)</f>
        <v>42128.627893518518</v>
      </c>
    </row>
    <row r="1922" spans="1:20" ht="48" x14ac:dyDescent="0.2">
      <c r="A1922">
        <v>54</v>
      </c>
      <c r="B1922" s="3" t="s">
        <v>56</v>
      </c>
      <c r="C1922" s="3" t="s">
        <v>4165</v>
      </c>
      <c r="D1922" s="6">
        <v>10000</v>
      </c>
      <c r="E1922" s="6">
        <v>10100</v>
      </c>
      <c r="F1922" t="s">
        <v>8219</v>
      </c>
      <c r="G1922" t="s">
        <v>8224</v>
      </c>
      <c r="H1922" t="s">
        <v>8246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8264</v>
      </c>
      <c r="O1922" s="5">
        <f>$E1922/$D1922</f>
        <v>1.01</v>
      </c>
      <c r="P1922" s="6">
        <f>ROUND(E1922/L1922,2)</f>
        <v>194.23</v>
      </c>
      <c r="Q1922" t="str">
        <f>LEFT($N1922,FIND("/",$N1922)-1)</f>
        <v>film &amp; video</v>
      </c>
      <c r="R1922" t="str">
        <f>RIGHT($N1922,LEN($N1922)-FIND("/",$N1922))</f>
        <v>television</v>
      </c>
      <c r="S1922" s="10">
        <f>((($I1922/60)/60)/24)+DATE(1970,1,1)</f>
        <v>42363.713206018518</v>
      </c>
      <c r="T1922" s="10">
        <f>((($J1922/60)/60)/24)+DATE(1970,1,1)</f>
        <v>42333.713206018518</v>
      </c>
    </row>
    <row r="1923" spans="1:20" ht="16" x14ac:dyDescent="0.2">
      <c r="A1923">
        <v>3467</v>
      </c>
      <c r="B1923" s="3" t="s">
        <v>3466</v>
      </c>
      <c r="C1923" s="3" t="s">
        <v>7577</v>
      </c>
      <c r="D1923" s="6">
        <v>3000</v>
      </c>
      <c r="E1923" s="6">
        <v>3030</v>
      </c>
      <c r="F1923" t="s">
        <v>8219</v>
      </c>
      <c r="G1923" t="s">
        <v>8224</v>
      </c>
      <c r="H1923" t="s">
        <v>8246</v>
      </c>
      <c r="I1923">
        <v>1426864032</v>
      </c>
      <c r="J1923">
        <v>1424275632</v>
      </c>
      <c r="K1923" t="b">
        <v>0</v>
      </c>
      <c r="L1923">
        <v>47</v>
      </c>
      <c r="M1923" t="b">
        <v>1</v>
      </c>
      <c r="N1923" t="s">
        <v>8270</v>
      </c>
      <c r="O1923" s="5">
        <f>$E1923/$D1923</f>
        <v>1.01</v>
      </c>
      <c r="P1923" s="6">
        <f>ROUND(E1923/L1923,2)</f>
        <v>64.47</v>
      </c>
      <c r="Q1923" t="str">
        <f>LEFT($N1923,FIND("/",$N1923)-1)</f>
        <v>theater</v>
      </c>
      <c r="R1923" t="str">
        <f>RIGHT($N1923,LEN($N1923)-FIND("/",$N1923))</f>
        <v>plays</v>
      </c>
      <c r="S1923" s="10">
        <f>((($I1923/60)/60)/24)+DATE(1970,1,1)</f>
        <v>42083.630000000005</v>
      </c>
      <c r="T1923" s="10">
        <f>((($J1923/60)/60)/24)+DATE(1970,1,1)</f>
        <v>42053.671666666662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 s="6">
        <v>4000</v>
      </c>
      <c r="E1924" s="6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8270</v>
      </c>
      <c r="O1924" s="5">
        <f>$E1924/$D1924</f>
        <v>1.01</v>
      </c>
      <c r="P1924" s="6">
        <f>ROUND(E1924/L1924,2)</f>
        <v>98.54</v>
      </c>
      <c r="Q1924" t="str">
        <f>LEFT($N1924,FIND("/",$N1924)-1)</f>
        <v>theater</v>
      </c>
      <c r="R1924" t="str">
        <f>RIGHT($N1924,LEN($N1924)-FIND("/",$N1924))</f>
        <v>plays</v>
      </c>
      <c r="S1924" s="10">
        <f>((($I1924/60)/60)/24)+DATE(1970,1,1)</f>
        <v>41839.208333333336</v>
      </c>
      <c r="T1924" s="10">
        <f>((($J1924/60)/60)/24)+DATE(1970,1,1)</f>
        <v>41829.788252314815</v>
      </c>
    </row>
    <row r="1925" spans="1:20" ht="48" x14ac:dyDescent="0.2">
      <c r="A1925">
        <v>3474</v>
      </c>
      <c r="B1925" s="3" t="s">
        <v>3473</v>
      </c>
      <c r="C1925" s="3" t="s">
        <v>7584</v>
      </c>
      <c r="D1925" s="6">
        <v>2000</v>
      </c>
      <c r="E1925" s="6">
        <v>2020</v>
      </c>
      <c r="F1925" t="s">
        <v>8219</v>
      </c>
      <c r="G1925" t="s">
        <v>8225</v>
      </c>
      <c r="H1925" t="s">
        <v>8247</v>
      </c>
      <c r="I1925">
        <v>1469016131</v>
      </c>
      <c r="J1925">
        <v>1466424131</v>
      </c>
      <c r="K1925" t="b">
        <v>0</v>
      </c>
      <c r="L1925">
        <v>39</v>
      </c>
      <c r="M1925" t="b">
        <v>1</v>
      </c>
      <c r="N1925" t="s">
        <v>8270</v>
      </c>
      <c r="O1925" s="5">
        <f>$E1925/$D1925</f>
        <v>1.01</v>
      </c>
      <c r="P1925" s="6">
        <f>ROUND(E1925/L1925,2)</f>
        <v>51.79</v>
      </c>
      <c r="Q1925" t="str">
        <f>LEFT($N1925,FIND("/",$N1925)-1)</f>
        <v>theater</v>
      </c>
      <c r="R1925" t="str">
        <f>RIGHT($N1925,LEN($N1925)-FIND("/",$N1925))</f>
        <v>plays</v>
      </c>
      <c r="S1925" s="10">
        <f>((($I1925/60)/60)/24)+DATE(1970,1,1)</f>
        <v>42571.501516203702</v>
      </c>
      <c r="T1925" s="10">
        <f>((($J1925/60)/60)/24)+DATE(1970,1,1)</f>
        <v>42541.501516203702</v>
      </c>
    </row>
    <row r="1926" spans="1:20" ht="16" x14ac:dyDescent="0.2">
      <c r="A1926">
        <v>1826</v>
      </c>
      <c r="B1926" s="3" t="s">
        <v>1827</v>
      </c>
      <c r="C1926" s="3" t="s">
        <v>5936</v>
      </c>
      <c r="D1926" s="6">
        <v>2000</v>
      </c>
      <c r="E1926" s="6">
        <v>2020</v>
      </c>
      <c r="F1926" t="s">
        <v>8219</v>
      </c>
      <c r="G1926" t="s">
        <v>8224</v>
      </c>
      <c r="H1926" t="s">
        <v>8246</v>
      </c>
      <c r="I1926">
        <v>1392675017</v>
      </c>
      <c r="J1926">
        <v>1390083017</v>
      </c>
      <c r="K1926" t="b">
        <v>0</v>
      </c>
      <c r="L1926">
        <v>38</v>
      </c>
      <c r="M1926" t="b">
        <v>1</v>
      </c>
      <c r="N1926" t="s">
        <v>8275</v>
      </c>
      <c r="O1926" s="5">
        <f>$E1926/$D1926</f>
        <v>1.01</v>
      </c>
      <c r="P1926" s="6">
        <f>ROUND(E1926/L1926,2)</f>
        <v>53.16</v>
      </c>
      <c r="Q1926" t="str">
        <f>LEFT($N1926,FIND("/",$N1926)-1)</f>
        <v>music</v>
      </c>
      <c r="R1926" t="str">
        <f>RIGHT($N1926,LEN($N1926)-FIND("/",$N1926))</f>
        <v>rock</v>
      </c>
      <c r="S1926" s="10">
        <f>((($I1926/60)/60)/24)+DATE(1970,1,1)</f>
        <v>41687.923807870371</v>
      </c>
      <c r="T1926" s="10">
        <f>((($J1926/60)/60)/24)+DATE(1970,1,1)</f>
        <v>41657.923807870371</v>
      </c>
    </row>
    <row r="1927" spans="1:20" ht="48" x14ac:dyDescent="0.2">
      <c r="A1927">
        <v>3320</v>
      </c>
      <c r="B1927" s="3" t="s">
        <v>3320</v>
      </c>
      <c r="C1927" s="3" t="s">
        <v>7430</v>
      </c>
      <c r="D1927" s="6">
        <v>2500</v>
      </c>
      <c r="E1927" s="6">
        <v>2525</v>
      </c>
      <c r="F1927" t="s">
        <v>8219</v>
      </c>
      <c r="G1927" t="s">
        <v>8224</v>
      </c>
      <c r="H1927" t="s">
        <v>8246</v>
      </c>
      <c r="I1927">
        <v>1466557557</v>
      </c>
      <c r="J1927">
        <v>1463965557</v>
      </c>
      <c r="K1927" t="b">
        <v>0</v>
      </c>
      <c r="L1927">
        <v>38</v>
      </c>
      <c r="M1927" t="b">
        <v>1</v>
      </c>
      <c r="N1927" t="s">
        <v>8270</v>
      </c>
      <c r="O1927" s="5">
        <f>$E1927/$D1927</f>
        <v>1.01</v>
      </c>
      <c r="P1927" s="6">
        <f>ROUND(E1927/L1927,2)</f>
        <v>66.45</v>
      </c>
      <c r="Q1927" t="str">
        <f>LEFT($N1927,FIND("/",$N1927)-1)</f>
        <v>theater</v>
      </c>
      <c r="R1927" t="str">
        <f>RIGHT($N1927,LEN($N1927)-FIND("/",$N1927))</f>
        <v>plays</v>
      </c>
      <c r="S1927" s="10">
        <f>((($I1927/60)/60)/24)+DATE(1970,1,1)</f>
        <v>42543.045798611114</v>
      </c>
      <c r="T1927" s="10">
        <f>((($J1927/60)/60)/24)+DATE(1970,1,1)</f>
        <v>42513.045798611114</v>
      </c>
    </row>
    <row r="1928" spans="1:20" ht="48" x14ac:dyDescent="0.2">
      <c r="A1928">
        <v>3437</v>
      </c>
      <c r="B1928" s="3" t="s">
        <v>3436</v>
      </c>
      <c r="C1928" s="3" t="s">
        <v>7547</v>
      </c>
      <c r="D1928" s="6">
        <v>3000</v>
      </c>
      <c r="E1928" s="6">
        <v>3030</v>
      </c>
      <c r="F1928" t="s">
        <v>8219</v>
      </c>
      <c r="G1928" t="s">
        <v>8224</v>
      </c>
      <c r="H1928" t="s">
        <v>8246</v>
      </c>
      <c r="I1928">
        <v>1440003820</v>
      </c>
      <c r="J1928">
        <v>1437411820</v>
      </c>
      <c r="K1928" t="b">
        <v>0</v>
      </c>
      <c r="L1928">
        <v>36</v>
      </c>
      <c r="M1928" t="b">
        <v>1</v>
      </c>
      <c r="N1928" t="s">
        <v>8270</v>
      </c>
      <c r="O1928" s="5">
        <f>$E1928/$D1928</f>
        <v>1.01</v>
      </c>
      <c r="P1928" s="6">
        <f>ROUND(E1928/L1928,2)</f>
        <v>84.17</v>
      </c>
      <c r="Q1928" t="str">
        <f>LEFT($N1928,FIND("/",$N1928)-1)</f>
        <v>theater</v>
      </c>
      <c r="R1928" t="str">
        <f>RIGHT($N1928,LEN($N1928)-FIND("/",$N1928))</f>
        <v>plays</v>
      </c>
      <c r="S1928" s="10">
        <f>((($I1928/60)/60)/24)+DATE(1970,1,1)</f>
        <v>42235.710879629631</v>
      </c>
      <c r="T1928" s="10">
        <f>((($J1928/60)/60)/24)+DATE(1970,1,1)</f>
        <v>42205.710879629631</v>
      </c>
    </row>
    <row r="1929" spans="1:20" ht="48" x14ac:dyDescent="0.2">
      <c r="A1929">
        <v>1284</v>
      </c>
      <c r="B1929" s="3" t="s">
        <v>1285</v>
      </c>
      <c r="C1929" s="3" t="s">
        <v>5394</v>
      </c>
      <c r="D1929" s="6">
        <v>2000</v>
      </c>
      <c r="E1929" s="6">
        <v>2020</v>
      </c>
      <c r="F1929" t="s">
        <v>8219</v>
      </c>
      <c r="G1929" t="s">
        <v>8224</v>
      </c>
      <c r="H1929" t="s">
        <v>8246</v>
      </c>
      <c r="I1929">
        <v>1483203540</v>
      </c>
      <c r="J1929">
        <v>1481175482</v>
      </c>
      <c r="K1929" t="b">
        <v>0</v>
      </c>
      <c r="L1929">
        <v>31</v>
      </c>
      <c r="M1929" t="b">
        <v>1</v>
      </c>
      <c r="N1929" t="s">
        <v>8270</v>
      </c>
      <c r="O1929" s="5">
        <f>$E1929/$D1929</f>
        <v>1.01</v>
      </c>
      <c r="P1929" s="6">
        <f>ROUND(E1929/L1929,2)</f>
        <v>65.16</v>
      </c>
      <c r="Q1929" t="str">
        <f>LEFT($N1929,FIND("/",$N1929)-1)</f>
        <v>theater</v>
      </c>
      <c r="R1929" t="str">
        <f>RIGHT($N1929,LEN($N1929)-FIND("/",$N1929))</f>
        <v>plays</v>
      </c>
      <c r="S1929" s="10">
        <f>((($I1929/60)/60)/24)+DATE(1970,1,1)</f>
        <v>42735.707638888889</v>
      </c>
      <c r="T1929" s="10">
        <f>((($J1929/60)/60)/24)+DATE(1970,1,1)</f>
        <v>42712.23474537037</v>
      </c>
    </row>
    <row r="1930" spans="1:20" ht="48" x14ac:dyDescent="0.2">
      <c r="A1930">
        <v>3357</v>
      </c>
      <c r="B1930" s="3" t="s">
        <v>3356</v>
      </c>
      <c r="C1930" s="3" t="s">
        <v>7467</v>
      </c>
      <c r="D1930" s="6">
        <v>2000</v>
      </c>
      <c r="E1930" s="6">
        <v>2020</v>
      </c>
      <c r="F1930" t="s">
        <v>8219</v>
      </c>
      <c r="G1930" t="s">
        <v>8225</v>
      </c>
      <c r="H1930" t="s">
        <v>8247</v>
      </c>
      <c r="I1930">
        <v>1406887310</v>
      </c>
      <c r="J1930">
        <v>1404295310</v>
      </c>
      <c r="K1930" t="b">
        <v>0</v>
      </c>
      <c r="L1930">
        <v>21</v>
      </c>
      <c r="M1930" t="b">
        <v>1</v>
      </c>
      <c r="N1930" t="s">
        <v>8270</v>
      </c>
      <c r="O1930" s="5">
        <f>$E1930/$D1930</f>
        <v>1.01</v>
      </c>
      <c r="P1930" s="6">
        <f>ROUND(E1930/L1930,2)</f>
        <v>96.19</v>
      </c>
      <c r="Q1930" t="str">
        <f>LEFT($N1930,FIND("/",$N1930)-1)</f>
        <v>theater</v>
      </c>
      <c r="R1930" t="str">
        <f>RIGHT($N1930,LEN($N1930)-FIND("/",$N1930))</f>
        <v>plays</v>
      </c>
      <c r="S1930" s="10">
        <f>((($I1930/60)/60)/24)+DATE(1970,1,1)</f>
        <v>41852.417939814812</v>
      </c>
      <c r="T1930" s="10">
        <f>((($J1930/60)/60)/24)+DATE(1970,1,1)</f>
        <v>41822.417939814812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 s="6">
        <v>2100</v>
      </c>
      <c r="E1931" s="6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8270</v>
      </c>
      <c r="O1931" s="5">
        <f>$E1931/$D1931</f>
        <v>1.0095190476190474</v>
      </c>
      <c r="P1931" s="6">
        <f>ROUND(E1931/L1931,2)</f>
        <v>78.52</v>
      </c>
      <c r="Q1931" t="str">
        <f>LEFT($N1931,FIND("/",$N1931)-1)</f>
        <v>theater</v>
      </c>
      <c r="R1931" t="str">
        <f>RIGHT($N1931,LEN($N1931)-FIND("/",$N1931))</f>
        <v>plays</v>
      </c>
      <c r="S1931" s="10">
        <f>((($I1931/60)/60)/24)+DATE(1970,1,1)</f>
        <v>42535.904861111107</v>
      </c>
      <c r="T1931" s="10">
        <f>((($J1931/60)/60)/24)+DATE(1970,1,1)</f>
        <v>42497.275706018518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 s="6">
        <v>6000</v>
      </c>
      <c r="E1932" s="6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5">
        <f>$E1932/$D1932</f>
        <v>1.0093333333333334</v>
      </c>
      <c r="P1932" s="6">
        <f>ROUND(E1932/L1932,2)</f>
        <v>147.71</v>
      </c>
      <c r="Q1932" t="str">
        <f>LEFT($N1932,FIND("/",$N1932)-1)</f>
        <v>film &amp; video</v>
      </c>
      <c r="R1932" t="str">
        <f>RIGHT($N1932,LEN($N1932)-FIND("/",$N1932))</f>
        <v>television</v>
      </c>
      <c r="S1932" s="10">
        <f>((($I1932/60)/60)/24)+DATE(1970,1,1)</f>
        <v>41833.582638888889</v>
      </c>
      <c r="T1932" s="10">
        <f>((($J1932/60)/60)/24)+DATE(1970,1,1)</f>
        <v>41808.02648148148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 s="6">
        <v>5000</v>
      </c>
      <c r="E1933" s="6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8275</v>
      </c>
      <c r="O1933" s="5">
        <f>$E1933/$D1933</f>
        <v>1.009304</v>
      </c>
      <c r="P1933" s="6">
        <f>ROUND(E1933/L1933,2)</f>
        <v>109.71</v>
      </c>
      <c r="Q1933" t="str">
        <f>LEFT($N1933,FIND("/",$N1933)-1)</f>
        <v>music</v>
      </c>
      <c r="R1933" t="str">
        <f>RIGHT($N1933,LEN($N1933)-FIND("/",$N1933))</f>
        <v>rock</v>
      </c>
      <c r="S1933" s="10">
        <f>((($I1933/60)/60)/24)+DATE(1970,1,1)</f>
        <v>41554.056921296295</v>
      </c>
      <c r="T1933" s="10">
        <f>((($J1933/60)/60)/24)+DATE(1970,1,1)</f>
        <v>41524.056921296295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 s="6">
        <v>4000</v>
      </c>
      <c r="E1934" s="6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8275</v>
      </c>
      <c r="O1934" s="5">
        <f>$E1934/$D1934</f>
        <v>1.00925</v>
      </c>
      <c r="P1934" s="6">
        <f>ROUND(E1934/L1934,2)</f>
        <v>45.88</v>
      </c>
      <c r="Q1934" t="str">
        <f>LEFT($N1934,FIND("/",$N1934)-1)</f>
        <v>music</v>
      </c>
      <c r="R1934" t="str">
        <f>RIGHT($N1934,LEN($N1934)-FIND("/",$N1934))</f>
        <v>rock</v>
      </c>
      <c r="S1934" s="10">
        <f>((($I1934/60)/60)/24)+DATE(1970,1,1)</f>
        <v>41807.737060185187</v>
      </c>
      <c r="T1934" s="10">
        <f>((($J1934/60)/60)/24)+DATE(1970,1,1)</f>
        <v>41774.737060185187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 s="6">
        <v>10000</v>
      </c>
      <c r="E1935" s="6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5">
        <f>$E1935/$D1935</f>
        <v>1.0092000000000001</v>
      </c>
      <c r="P1935" s="6">
        <f>ROUND(E1935/L1935,2)</f>
        <v>162.77000000000001</v>
      </c>
      <c r="Q1935" t="str">
        <f>LEFT($N1935,FIND("/",$N1935)-1)</f>
        <v>theater</v>
      </c>
      <c r="R1935" t="str">
        <f>RIGHT($N1935,LEN($N1935)-FIND("/",$N1935))</f>
        <v>musical</v>
      </c>
      <c r="S1935" s="10">
        <f>((($I1935/60)/60)/24)+DATE(1970,1,1)</f>
        <v>42131.584074074075</v>
      </c>
      <c r="T1935" s="10">
        <f>((($J1935/60)/60)/24)+DATE(1970,1,1)</f>
        <v>42101.584074074075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 s="6">
        <v>48000</v>
      </c>
      <c r="E1936" s="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8278</v>
      </c>
      <c r="O1936" s="5">
        <f>$E1936/$D1936</f>
        <v>1.0090416666666666</v>
      </c>
      <c r="P1936" s="6">
        <f>ROUND(E1936/L1936,2)</f>
        <v>526.46</v>
      </c>
      <c r="Q1936" t="str">
        <f>LEFT($N1936,FIND("/",$N1936)-1)</f>
        <v>music</v>
      </c>
      <c r="R1936" t="str">
        <f>RIGHT($N1936,LEN($N1936)-FIND("/",$N1936))</f>
        <v>indie rock</v>
      </c>
      <c r="S1936" s="10">
        <f>((($I1936/60)/60)/24)+DATE(1970,1,1)</f>
        <v>41184.777812500004</v>
      </c>
      <c r="T1936" s="10">
        <f>((($J1936/60)/60)/24)+DATE(1970,1,1)</f>
        <v>41136.777812500004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 s="6">
        <v>18500</v>
      </c>
      <c r="E1937" s="6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8268</v>
      </c>
      <c r="O1937" s="5">
        <f>$E1937/$D1937</f>
        <v>1.009027027027027</v>
      </c>
      <c r="P1937" s="6">
        <f>ROUND(E1937/L1937,2)</f>
        <v>90.62</v>
      </c>
      <c r="Q1937" t="str">
        <f>LEFT($N1937,FIND("/",$N1937)-1)</f>
        <v>film &amp; video</v>
      </c>
      <c r="R1937" t="str">
        <f>RIGHT($N1937,LEN($N1937)-FIND("/",$N1937))</f>
        <v>documentary</v>
      </c>
      <c r="S1937" s="10">
        <f>((($I1937/60)/60)/24)+DATE(1970,1,1)</f>
        <v>40794.125</v>
      </c>
      <c r="T1937" s="10">
        <f>((($J1937/60)/60)/24)+DATE(1970,1,1)</f>
        <v>40763.717256944445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 s="6">
        <v>3350</v>
      </c>
      <c r="E1938" s="6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8278</v>
      </c>
      <c r="O1938" s="5">
        <f>$E1938/$D1938</f>
        <v>1.008955223880597</v>
      </c>
      <c r="P1938" s="6">
        <f>ROUND(E1938/L1938,2)</f>
        <v>41.73</v>
      </c>
      <c r="Q1938" t="str">
        <f>LEFT($N1938,FIND("/",$N1938)-1)</f>
        <v>music</v>
      </c>
      <c r="R1938" t="str">
        <f>RIGHT($N1938,LEN($N1938)-FIND("/",$N1938))</f>
        <v>indie rock</v>
      </c>
      <c r="S1938" s="10">
        <f>((($I1938/60)/60)/24)+DATE(1970,1,1)</f>
        <v>41100.991666666669</v>
      </c>
      <c r="T1938" s="10">
        <f>((($J1938/60)/60)/24)+DATE(1970,1,1)</f>
        <v>41067.949212962965</v>
      </c>
    </row>
    <row r="1939" spans="1:20" ht="64" x14ac:dyDescent="0.2">
      <c r="A1939">
        <v>3182</v>
      </c>
      <c r="B1939" s="3" t="s">
        <v>3182</v>
      </c>
      <c r="C1939" s="3" t="s">
        <v>7292</v>
      </c>
      <c r="D1939" s="6">
        <v>7000</v>
      </c>
      <c r="E1939" s="6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8270</v>
      </c>
      <c r="O1939" s="5">
        <f>$E1939/$D1939</f>
        <v>1.0088571428571429</v>
      </c>
      <c r="P1939" s="6">
        <f>ROUND(E1939/L1939,2)</f>
        <v>46.77</v>
      </c>
      <c r="Q1939" t="str">
        <f>LEFT($N1939,FIND("/",$N1939)-1)</f>
        <v>theater</v>
      </c>
      <c r="R1939" t="str">
        <f>RIGHT($N1939,LEN($N1939)-FIND("/",$N1939))</f>
        <v>plays</v>
      </c>
      <c r="S1939" s="10">
        <f>((($I1939/60)/60)/24)+DATE(1970,1,1)</f>
        <v>40939.708333333336</v>
      </c>
      <c r="T1939" s="10">
        <f>((($J1939/60)/60)/24)+DATE(1970,1,1)</f>
        <v>40883.949317129627</v>
      </c>
    </row>
    <row r="1940" spans="1:20" ht="48" x14ac:dyDescent="0.2">
      <c r="A1940">
        <v>2935</v>
      </c>
      <c r="B1940" s="3" t="s">
        <v>2935</v>
      </c>
      <c r="C1940" s="3" t="s">
        <v>7045</v>
      </c>
      <c r="D1940" s="6">
        <v>3500</v>
      </c>
      <c r="E1940" s="6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8304</v>
      </c>
      <c r="O1940" s="5">
        <f>$E1940/$D1940</f>
        <v>1.0088571428571429</v>
      </c>
      <c r="P1940" s="6">
        <f>ROUND(E1940/L1940,2)</f>
        <v>90.54</v>
      </c>
      <c r="Q1940" t="str">
        <f>LEFT($N1940,FIND("/",$N1940)-1)</f>
        <v>theater</v>
      </c>
      <c r="R1940" t="str">
        <f>RIGHT($N1940,LEN($N1940)-FIND("/",$N1940))</f>
        <v>musical</v>
      </c>
      <c r="S1940" s="10">
        <f>((($I1940/60)/60)/24)+DATE(1970,1,1)</f>
        <v>42611.708333333328</v>
      </c>
      <c r="T1940" s="10">
        <f>((($J1940/60)/60)/24)+DATE(1970,1,1)</f>
        <v>42553.583425925928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 s="6">
        <v>8000</v>
      </c>
      <c r="E1941" s="6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8278</v>
      </c>
      <c r="O1941" s="5">
        <f>$E1941/$D1941</f>
        <v>1.00880375</v>
      </c>
      <c r="P1941" s="6">
        <f>ROUND(E1941/L1941,2)</f>
        <v>116.96</v>
      </c>
      <c r="Q1941" t="str">
        <f>LEFT($N1941,FIND("/",$N1941)-1)</f>
        <v>music</v>
      </c>
      <c r="R1941" t="str">
        <f>RIGHT($N1941,LEN($N1941)-FIND("/",$N1941))</f>
        <v>indie rock</v>
      </c>
      <c r="S1941" s="10">
        <f>((($I1941/60)/60)/24)+DATE(1970,1,1)</f>
        <v>41640.964537037034</v>
      </c>
      <c r="T1941" s="10">
        <f>((($J1941/60)/60)/24)+DATE(1970,1,1)</f>
        <v>41591.964537037034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 s="6">
        <v>10000</v>
      </c>
      <c r="E1942" s="6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8302</v>
      </c>
      <c r="O1942" s="5">
        <f>$E1942/$D1942</f>
        <v>1.0087999999999999</v>
      </c>
      <c r="P1942" s="6">
        <f>ROUND(E1942/L1942,2)</f>
        <v>162.71</v>
      </c>
      <c r="Q1942" t="str">
        <f>LEFT($N1942,FIND("/",$N1942)-1)</f>
        <v>theater</v>
      </c>
      <c r="R1942" t="str">
        <f>RIGHT($N1942,LEN($N1942)-FIND("/",$N1942))</f>
        <v>spaces</v>
      </c>
      <c r="S1942" s="10">
        <f>((($I1942/60)/60)/24)+DATE(1970,1,1)</f>
        <v>42609.95380787037</v>
      </c>
      <c r="T1942" s="10">
        <f>((($J1942/60)/60)/24)+DATE(1970,1,1)</f>
        <v>42564.95380787037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 s="6">
        <v>4000</v>
      </c>
      <c r="E1943" s="6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8270</v>
      </c>
      <c r="O1943" s="5">
        <f>$E1943/$D1943</f>
        <v>1.00875</v>
      </c>
      <c r="P1943" s="6">
        <f>ROUND(E1943/L1943,2)</f>
        <v>72.05</v>
      </c>
      <c r="Q1943" t="str">
        <f>LEFT($N1943,FIND("/",$N1943)-1)</f>
        <v>theater</v>
      </c>
      <c r="R1943" t="str">
        <f>RIGHT($N1943,LEN($N1943)-FIND("/",$N1943))</f>
        <v>plays</v>
      </c>
      <c r="S1943" s="10">
        <f>((($I1943/60)/60)/24)+DATE(1970,1,1)</f>
        <v>41782.83457175926</v>
      </c>
      <c r="T1943" s="10">
        <f>((($J1943/60)/60)/24)+DATE(1970,1,1)</f>
        <v>41752.83457175926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 s="6">
        <v>13000</v>
      </c>
      <c r="E1944" s="6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5">
        <f>$E1944/$D1944</f>
        <v>1.0086153846153847</v>
      </c>
      <c r="P1944" s="6">
        <f>ROUND(E1944/L1944,2)</f>
        <v>211.48</v>
      </c>
      <c r="Q1944" t="str">
        <f>LEFT($N1944,FIND("/",$N1944)-1)</f>
        <v>photography</v>
      </c>
      <c r="R1944" t="str">
        <f>RIGHT($N1944,LEN($N1944)-FIND("/",$N1944))</f>
        <v>photobooks</v>
      </c>
      <c r="S1944" s="10">
        <f>((($I1944/60)/60)/24)+DATE(1970,1,1)</f>
        <v>42168.506377314814</v>
      </c>
      <c r="T1944" s="10">
        <f>((($J1944/60)/60)/24)+DATE(1970,1,1)</f>
        <v>42138.506377314814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 s="6">
        <v>3500</v>
      </c>
      <c r="E1945" s="6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8270</v>
      </c>
      <c r="O1945" s="5">
        <f>$E1945/$D1945</f>
        <v>1.0085714285714287</v>
      </c>
      <c r="P1945" s="6">
        <f>ROUND(E1945/L1945,2)</f>
        <v>88.25</v>
      </c>
      <c r="Q1945" t="str">
        <f>LEFT($N1945,FIND("/",$N1945)-1)</f>
        <v>theater</v>
      </c>
      <c r="R1945" t="str">
        <f>RIGHT($N1945,LEN($N1945)-FIND("/",$N1945))</f>
        <v>plays</v>
      </c>
      <c r="S1945" s="10">
        <f>((($I1945/60)/60)/24)+DATE(1970,1,1)</f>
        <v>41841.165972222225</v>
      </c>
      <c r="T1945" s="10">
        <f>((($J1945/60)/60)/24)+DATE(1970,1,1)</f>
        <v>41820.62809027778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 s="6">
        <v>3000</v>
      </c>
      <c r="E1946" s="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8275</v>
      </c>
      <c r="O1946" s="5">
        <f>$E1946/$D1946</f>
        <v>1.0085533333333332</v>
      </c>
      <c r="P1946" s="6">
        <f>ROUND(E1946/L1946,2)</f>
        <v>63.03</v>
      </c>
      <c r="Q1946" t="str">
        <f>LEFT($N1946,FIND("/",$N1946)-1)</f>
        <v>music</v>
      </c>
      <c r="R1946" t="str">
        <f>RIGHT($N1946,LEN($N1946)-FIND("/",$N1946))</f>
        <v>rock</v>
      </c>
      <c r="S1946" s="10">
        <f>((($I1946/60)/60)/24)+DATE(1970,1,1)</f>
        <v>41038.083379629628</v>
      </c>
      <c r="T1946" s="10">
        <f>((($J1946/60)/60)/24)+DATE(1970,1,1)</f>
        <v>40978.125046296293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 s="6">
        <v>10000</v>
      </c>
      <c r="E1947" s="6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8270</v>
      </c>
      <c r="O1947" s="5">
        <f>$E1947/$D1947</f>
        <v>1.0085</v>
      </c>
      <c r="P1947" s="6">
        <f>ROUND(E1947/L1947,2)</f>
        <v>63.83</v>
      </c>
      <c r="Q1947" t="str">
        <f>LEFT($N1947,FIND("/",$N1947)-1)</f>
        <v>theater</v>
      </c>
      <c r="R1947" t="str">
        <f>RIGHT($N1947,LEN($N1947)-FIND("/",$N1947))</f>
        <v>plays</v>
      </c>
      <c r="S1947" s="10">
        <f>((($I1947/60)/60)/24)+DATE(1970,1,1)</f>
        <v>42783.670138888891</v>
      </c>
      <c r="T1947" s="10">
        <f>((($J1947/60)/60)/24)+DATE(1970,1,1)</f>
        <v>42753.205625000002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 s="6">
        <v>6500</v>
      </c>
      <c r="E1948" s="6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8299</v>
      </c>
      <c r="O1948" s="5">
        <f>$E1948/$D1948</f>
        <v>1.0084615384615385</v>
      </c>
      <c r="P1948" s="6">
        <f>ROUND(E1948/L1948,2)</f>
        <v>43.7</v>
      </c>
      <c r="Q1948" t="str">
        <f>LEFT($N1948,FIND("/",$N1948)-1)</f>
        <v>music</v>
      </c>
      <c r="R1948" t="str">
        <f>RIGHT($N1948,LEN($N1948)-FIND("/",$N1948))</f>
        <v>classical music</v>
      </c>
      <c r="S1948" s="10">
        <f>((($I1948/60)/60)/24)+DATE(1970,1,1)</f>
        <v>42285.165972222225</v>
      </c>
      <c r="T1948" s="10">
        <f>((($J1948/60)/60)/24)+DATE(1970,1,1)</f>
        <v>42228.634328703702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 s="6">
        <v>35000</v>
      </c>
      <c r="E1949" s="6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8297</v>
      </c>
      <c r="O1949" s="5">
        <f>$E1949/$D1949</f>
        <v>1.0084571428571429</v>
      </c>
      <c r="P1949" s="6">
        <f>ROUND(E1949/L1949,2)</f>
        <v>271.51</v>
      </c>
      <c r="Q1949" t="str">
        <f>LEFT($N1949,FIND("/",$N1949)-1)</f>
        <v>food</v>
      </c>
      <c r="R1949" t="str">
        <f>RIGHT($N1949,LEN($N1949)-FIND("/",$N1949))</f>
        <v>small batch</v>
      </c>
      <c r="S1949" s="10">
        <f>((($I1949/60)/60)/24)+DATE(1970,1,1)</f>
        <v>42805.201481481476</v>
      </c>
      <c r="T1949" s="10">
        <f>((($J1949/60)/60)/24)+DATE(1970,1,1)</f>
        <v>42770.201481481476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 s="6">
        <v>15000</v>
      </c>
      <c r="E1950" s="6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8270</v>
      </c>
      <c r="O1950" s="5">
        <f>$E1950/$D1950</f>
        <v>1.0084</v>
      </c>
      <c r="P1950" s="6">
        <f>ROUND(E1950/L1950,2)</f>
        <v>256.37</v>
      </c>
      <c r="Q1950" t="str">
        <f>LEFT($N1950,FIND("/",$N1950)-1)</f>
        <v>theater</v>
      </c>
      <c r="R1950" t="str">
        <f>RIGHT($N1950,LEN($N1950)-FIND("/",$N1950))</f>
        <v>plays</v>
      </c>
      <c r="S1950" s="10">
        <f>((($I1950/60)/60)/24)+DATE(1970,1,1)</f>
        <v>42806.875</v>
      </c>
      <c r="T1950" s="10">
        <f>((($J1950/60)/60)/24)+DATE(1970,1,1)</f>
        <v>42772.833379629628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 s="6">
        <v>100000</v>
      </c>
      <c r="E1951" s="6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5">
        <f>$E1951/$D1951</f>
        <v>1.00824</v>
      </c>
      <c r="P1951" s="6">
        <f>ROUND(E1951/L1951,2)</f>
        <v>1008.24</v>
      </c>
      <c r="Q1951" t="str">
        <f>LEFT($N1951,FIND("/",$N1951)-1)</f>
        <v>theater</v>
      </c>
      <c r="R1951" t="str">
        <f>RIGHT($N1951,LEN($N1951)-FIND("/",$N1951))</f>
        <v>plays</v>
      </c>
      <c r="S1951" s="10">
        <f>((($I1951/60)/60)/24)+DATE(1970,1,1)</f>
        <v>42146.710752314815</v>
      </c>
      <c r="T1951" s="10">
        <f>((($J1951/60)/60)/24)+DATE(1970,1,1)</f>
        <v>42116.710752314815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 s="6">
        <v>5000</v>
      </c>
      <c r="E1952" s="6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8299</v>
      </c>
      <c r="O1952" s="5">
        <f>$E1952/$D1952</f>
        <v>1.0082</v>
      </c>
      <c r="P1952" s="6">
        <f>ROUND(E1952/L1952,2)</f>
        <v>88.44</v>
      </c>
      <c r="Q1952" t="str">
        <f>LEFT($N1952,FIND("/",$N1952)-1)</f>
        <v>music</v>
      </c>
      <c r="R1952" t="str">
        <f>RIGHT($N1952,LEN($N1952)-FIND("/",$N1952))</f>
        <v>classical music</v>
      </c>
      <c r="S1952" s="10">
        <f>((($I1952/60)/60)/24)+DATE(1970,1,1)</f>
        <v>41098.520474537036</v>
      </c>
      <c r="T1952" s="10">
        <f>((($J1952/60)/60)/24)+DATE(1970,1,1)</f>
        <v>41068.520474537036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 s="6">
        <v>30000</v>
      </c>
      <c r="E1953" s="6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8268</v>
      </c>
      <c r="O1953" s="5">
        <f>$E1953/$D1953</f>
        <v>1.0080333333333333</v>
      </c>
      <c r="P1953" s="6">
        <f>ROUND(E1953/L1953,2)</f>
        <v>95.7</v>
      </c>
      <c r="Q1953" t="str">
        <f>LEFT($N1953,FIND("/",$N1953)-1)</f>
        <v>film &amp; video</v>
      </c>
      <c r="R1953" t="str">
        <f>RIGHT($N1953,LEN($N1953)-FIND("/",$N1953))</f>
        <v>documentary</v>
      </c>
      <c r="S1953" s="10">
        <f>((($I1953/60)/60)/24)+DATE(1970,1,1)</f>
        <v>41619.676886574074</v>
      </c>
      <c r="T1953" s="10">
        <f>((($J1953/60)/60)/24)+DATE(1970,1,1)</f>
        <v>41589.676886574074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 s="6">
        <v>2500</v>
      </c>
      <c r="E1954" s="6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8270</v>
      </c>
      <c r="O1954" s="5">
        <f>$E1954/$D1954</f>
        <v>1.008</v>
      </c>
      <c r="P1954" s="6">
        <f>ROUND(E1954/L1954,2)</f>
        <v>35.49</v>
      </c>
      <c r="Q1954" t="str">
        <f>LEFT($N1954,FIND("/",$N1954)-1)</f>
        <v>theater</v>
      </c>
      <c r="R1954" t="str">
        <f>RIGHT($N1954,LEN($N1954)-FIND("/",$N1954))</f>
        <v>plays</v>
      </c>
      <c r="S1954" s="10">
        <f>((($I1954/60)/60)/24)+DATE(1970,1,1)</f>
        <v>42174.041851851856</v>
      </c>
      <c r="T1954" s="10">
        <f>((($J1954/60)/60)/24)+DATE(1970,1,1)</f>
        <v>42144.041851851856</v>
      </c>
    </row>
    <row r="1955" spans="1:20" ht="48" x14ac:dyDescent="0.2">
      <c r="A1955">
        <v>3721</v>
      </c>
      <c r="B1955" s="3" t="s">
        <v>3718</v>
      </c>
      <c r="C1955" s="3" t="s">
        <v>7831</v>
      </c>
      <c r="D1955" s="6">
        <v>5000</v>
      </c>
      <c r="E1955" s="6">
        <v>5040</v>
      </c>
      <c r="F1955" t="s">
        <v>8219</v>
      </c>
      <c r="G1955" t="s">
        <v>8224</v>
      </c>
      <c r="H1955" t="s">
        <v>8246</v>
      </c>
      <c r="I1955">
        <v>1415230084</v>
      </c>
      <c r="J1955">
        <v>1413412084</v>
      </c>
      <c r="K1955" t="b">
        <v>0</v>
      </c>
      <c r="L1955">
        <v>44</v>
      </c>
      <c r="M1955" t="b">
        <v>1</v>
      </c>
      <c r="N1955" t="s">
        <v>8270</v>
      </c>
      <c r="O1955" s="5">
        <f>$E1955/$D1955</f>
        <v>1.008</v>
      </c>
      <c r="P1955" s="6">
        <f>ROUND(E1955/L1955,2)</f>
        <v>114.55</v>
      </c>
      <c r="Q1955" t="str">
        <f>LEFT($N1955,FIND("/",$N1955)-1)</f>
        <v>theater</v>
      </c>
      <c r="R1955" t="str">
        <f>RIGHT($N1955,LEN($N1955)-FIND("/",$N1955))</f>
        <v>plays</v>
      </c>
      <c r="S1955" s="10">
        <f>((($I1955/60)/60)/24)+DATE(1970,1,1)</f>
        <v>41948.977824074071</v>
      </c>
      <c r="T1955" s="10">
        <f>((($J1955/60)/60)/24)+DATE(1970,1,1)</f>
        <v>41927.936157407406</v>
      </c>
    </row>
    <row r="1956" spans="1:20" ht="48" x14ac:dyDescent="0.2">
      <c r="A1956">
        <v>3699</v>
      </c>
      <c r="B1956" s="3" t="s">
        <v>3696</v>
      </c>
      <c r="C1956" s="3" t="s">
        <v>7809</v>
      </c>
      <c r="D1956" s="6">
        <v>2500</v>
      </c>
      <c r="E1956" s="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8270</v>
      </c>
      <c r="O1956" s="5">
        <f>$E1956/$D1956</f>
        <v>1.008</v>
      </c>
      <c r="P1956" s="6">
        <f>ROUND(E1956/L1956,2)</f>
        <v>63</v>
      </c>
      <c r="Q1956" t="str">
        <f>LEFT($N1956,FIND("/",$N1956)-1)</f>
        <v>theater</v>
      </c>
      <c r="R1956" t="str">
        <f>RIGHT($N1956,LEN($N1956)-FIND("/",$N1956))</f>
        <v>plays</v>
      </c>
      <c r="S1956" s="10">
        <f>((($I1956/60)/60)/24)+DATE(1970,1,1)</f>
        <v>41927.602037037039</v>
      </c>
      <c r="T1956" s="10">
        <f>((($J1956/60)/60)/24)+DATE(1970,1,1)</f>
        <v>41897.602037037039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 s="6">
        <v>12000</v>
      </c>
      <c r="E1957" s="6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8270</v>
      </c>
      <c r="O1957" s="5">
        <f>$E1957/$D1957</f>
        <v>1.0079166666666666</v>
      </c>
      <c r="P1957" s="6">
        <f>ROUND(E1957/L1957,2)</f>
        <v>60.48</v>
      </c>
      <c r="Q1957" t="str">
        <f>LEFT($N1957,FIND("/",$N1957)-1)</f>
        <v>theater</v>
      </c>
      <c r="R1957" t="str">
        <f>RIGHT($N1957,LEN($N1957)-FIND("/",$N1957))</f>
        <v>plays</v>
      </c>
      <c r="S1957" s="10">
        <f>((($I1957/60)/60)/24)+DATE(1970,1,1)</f>
        <v>42098.846724537041</v>
      </c>
      <c r="T1957" s="10">
        <f>((($J1957/60)/60)/24)+DATE(1970,1,1)</f>
        <v>42068.888391203705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 s="6">
        <v>8500</v>
      </c>
      <c r="E1958" s="6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8297</v>
      </c>
      <c r="O1958" s="5">
        <f>$E1958/$D1958</f>
        <v>1.0078823529411765</v>
      </c>
      <c r="P1958" s="6">
        <f>ROUND(E1958/L1958,2)</f>
        <v>125.99</v>
      </c>
      <c r="Q1958" t="str">
        <f>LEFT($N1958,FIND("/",$N1958)-1)</f>
        <v>food</v>
      </c>
      <c r="R1958" t="str">
        <f>RIGHT($N1958,LEN($N1958)-FIND("/",$N1958))</f>
        <v>small batch</v>
      </c>
      <c r="S1958" s="10">
        <f>((($I1958/60)/60)/24)+DATE(1970,1,1)</f>
        <v>42738.178472222222</v>
      </c>
      <c r="T1958" s="10">
        <f>((($J1958/60)/60)/24)+DATE(1970,1,1)</f>
        <v>42704.187118055561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 s="6">
        <v>35000</v>
      </c>
      <c r="E1959" s="6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8270</v>
      </c>
      <c r="O1959" s="5">
        <f>$E1959/$D1959</f>
        <v>1.0078754285714286</v>
      </c>
      <c r="P1959" s="6">
        <f>ROUND(E1959/L1959,2)</f>
        <v>131.13999999999999</v>
      </c>
      <c r="Q1959" t="str">
        <f>LEFT($N1959,FIND("/",$N1959)-1)</f>
        <v>theater</v>
      </c>
      <c r="R1959" t="str">
        <f>RIGHT($N1959,LEN($N1959)-FIND("/",$N1959))</f>
        <v>plays</v>
      </c>
      <c r="S1959" s="10">
        <f>((($I1959/60)/60)/24)+DATE(1970,1,1)</f>
        <v>42276.165972222225</v>
      </c>
      <c r="T1959" s="10">
        <f>((($J1959/60)/60)/24)+DATE(1970,1,1)</f>
        <v>42252.474351851852</v>
      </c>
    </row>
    <row r="1960" spans="1:20" ht="48" x14ac:dyDescent="0.2">
      <c r="A1960">
        <v>3727</v>
      </c>
      <c r="B1960" s="3" t="s">
        <v>3724</v>
      </c>
      <c r="C1960" s="3" t="s">
        <v>7837</v>
      </c>
      <c r="D1960" s="6">
        <v>2000</v>
      </c>
      <c r="E1960" s="6">
        <v>2015</v>
      </c>
      <c r="F1960" t="s">
        <v>8219</v>
      </c>
      <c r="G1960" t="s">
        <v>8224</v>
      </c>
      <c r="H1960" t="s">
        <v>8246</v>
      </c>
      <c r="I1960">
        <v>1476939300</v>
      </c>
      <c r="J1960">
        <v>1474273294</v>
      </c>
      <c r="K1960" t="b">
        <v>0</v>
      </c>
      <c r="L1960">
        <v>33</v>
      </c>
      <c r="M1960" t="b">
        <v>1</v>
      </c>
      <c r="N1960" t="s">
        <v>8270</v>
      </c>
      <c r="O1960" s="5">
        <f>$E1960/$D1960</f>
        <v>1.0075000000000001</v>
      </c>
      <c r="P1960" s="6">
        <f>ROUND(E1960/L1960,2)</f>
        <v>61.06</v>
      </c>
      <c r="Q1960" t="str">
        <f>LEFT($N1960,FIND("/",$N1960)-1)</f>
        <v>theater</v>
      </c>
      <c r="R1960" t="str">
        <f>RIGHT($N1960,LEN($N1960)-FIND("/",$N1960))</f>
        <v>plays</v>
      </c>
      <c r="S1960" s="10">
        <f>((($I1960/60)/60)/24)+DATE(1970,1,1)</f>
        <v>42663.204861111109</v>
      </c>
      <c r="T1960" s="10">
        <f>((($J1960/60)/60)/24)+DATE(1970,1,1)</f>
        <v>42632.348310185189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 s="6">
        <v>2000</v>
      </c>
      <c r="E1961" s="6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8278</v>
      </c>
      <c r="O1961" s="5">
        <f>$E1961/$D1961</f>
        <v>1.0075000000000001</v>
      </c>
      <c r="P1961" s="6">
        <f>ROUND(E1961/L1961,2)</f>
        <v>91.59</v>
      </c>
      <c r="Q1961" t="str">
        <f>LEFT($N1961,FIND("/",$N1961)-1)</f>
        <v>music</v>
      </c>
      <c r="R1961" t="str">
        <f>RIGHT($N1961,LEN($N1961)-FIND("/",$N1961))</f>
        <v>indie rock</v>
      </c>
      <c r="S1961" s="10">
        <f>((($I1961/60)/60)/24)+DATE(1970,1,1)</f>
        <v>41137.130150462966</v>
      </c>
      <c r="T1961" s="10">
        <f>((($J1961/60)/60)/24)+DATE(1970,1,1)</f>
        <v>41107.130150462966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 s="6">
        <v>2000</v>
      </c>
      <c r="E1962" s="6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5">
        <f>$E1962/$D1962</f>
        <v>1.0075000000000001</v>
      </c>
      <c r="P1962" s="6">
        <f>ROUND(E1962/L1962,2)</f>
        <v>95.95</v>
      </c>
      <c r="Q1962" t="str">
        <f>LEFT($N1962,FIND("/",$N1962)-1)</f>
        <v>theater</v>
      </c>
      <c r="R1962" t="str">
        <f>RIGHT($N1962,LEN($N1962)-FIND("/",$N1962))</f>
        <v>plays</v>
      </c>
      <c r="S1962" s="10">
        <f>((($I1962/60)/60)/24)+DATE(1970,1,1)</f>
        <v>42253.57430555555</v>
      </c>
      <c r="T1962" s="10">
        <f>((($J1962/60)/60)/24)+DATE(1970,1,1)</f>
        <v>42227.824212962965</v>
      </c>
    </row>
    <row r="1963" spans="1:20" ht="48" x14ac:dyDescent="0.2">
      <c r="A1963">
        <v>1651</v>
      </c>
      <c r="B1963" s="3" t="s">
        <v>1652</v>
      </c>
      <c r="C1963" s="3" t="s">
        <v>5761</v>
      </c>
      <c r="D1963" s="6">
        <v>2000</v>
      </c>
      <c r="E1963" s="6">
        <v>2015</v>
      </c>
      <c r="F1963" t="s">
        <v>8219</v>
      </c>
      <c r="G1963" t="s">
        <v>8224</v>
      </c>
      <c r="H1963" t="s">
        <v>8246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8291</v>
      </c>
      <c r="O1963" s="5">
        <f>$E1963/$D1963</f>
        <v>1.0075000000000001</v>
      </c>
      <c r="P1963" s="6">
        <f>ROUND(E1963/L1963,2)</f>
        <v>100.75</v>
      </c>
      <c r="Q1963" t="str">
        <f>LEFT($N1963,FIND("/",$N1963)-1)</f>
        <v>music</v>
      </c>
      <c r="R1963" t="str">
        <f>RIGHT($N1963,LEN($N1963)-FIND("/",$N1963))</f>
        <v>pop</v>
      </c>
      <c r="S1963" s="10">
        <f>((($I1963/60)/60)/24)+DATE(1970,1,1)</f>
        <v>40659.290972222225</v>
      </c>
      <c r="T1963" s="10">
        <f>((($J1963/60)/60)/24)+DATE(1970,1,1)</f>
        <v>40625.900694444441</v>
      </c>
    </row>
    <row r="1964" spans="1:20" ht="48" x14ac:dyDescent="0.2">
      <c r="A1964">
        <v>3717</v>
      </c>
      <c r="B1964" s="3" t="s">
        <v>3714</v>
      </c>
      <c r="C1964" s="3" t="s">
        <v>7827</v>
      </c>
      <c r="D1964" s="6">
        <v>4000</v>
      </c>
      <c r="E1964" s="6">
        <v>4030</v>
      </c>
      <c r="F1964" t="s">
        <v>8219</v>
      </c>
      <c r="G1964" t="s">
        <v>8225</v>
      </c>
      <c r="H1964" t="s">
        <v>8247</v>
      </c>
      <c r="I1964">
        <v>1431204449</v>
      </c>
      <c r="J1964">
        <v>1428526049</v>
      </c>
      <c r="K1964" t="b">
        <v>0</v>
      </c>
      <c r="L1964">
        <v>13</v>
      </c>
      <c r="M1964" t="b">
        <v>1</v>
      </c>
      <c r="N1964" t="s">
        <v>8270</v>
      </c>
      <c r="O1964" s="5">
        <f>$E1964/$D1964</f>
        <v>1.0075000000000001</v>
      </c>
      <c r="P1964" s="6">
        <f>ROUND(E1964/L1964,2)</f>
        <v>310</v>
      </c>
      <c r="Q1964" t="str">
        <f>LEFT($N1964,FIND("/",$N1964)-1)</f>
        <v>theater</v>
      </c>
      <c r="R1964" t="str">
        <f>RIGHT($N1964,LEN($N1964)-FIND("/",$N1964))</f>
        <v>plays</v>
      </c>
      <c r="S1964" s="10">
        <f>((($I1964/60)/60)/24)+DATE(1970,1,1)</f>
        <v>42133.866307870368</v>
      </c>
      <c r="T1964" s="10">
        <f>((($J1964/60)/60)/24)+DATE(1970,1,1)</f>
        <v>42102.866307870368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 s="6">
        <v>3500</v>
      </c>
      <c r="E1965" s="6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5">
        <f>$E1965/$D1965</f>
        <v>1.0074285714285713</v>
      </c>
      <c r="P1965" s="6">
        <f>ROUND(E1965/L1965,2)</f>
        <v>76.650000000000006</v>
      </c>
      <c r="Q1965" t="str">
        <f>LEFT($N1965,FIND("/",$N1965)-1)</f>
        <v>theater</v>
      </c>
      <c r="R1965" t="str">
        <f>RIGHT($N1965,LEN($N1965)-FIND("/",$N1965))</f>
        <v>plays</v>
      </c>
      <c r="S1965" s="10">
        <f>((($I1965/60)/60)/24)+DATE(1970,1,1)</f>
        <v>42583.957638888889</v>
      </c>
      <c r="T1965" s="10">
        <f>((($J1965/60)/60)/24)+DATE(1970,1,1)</f>
        <v>42559.431203703702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 s="6">
        <v>1500</v>
      </c>
      <c r="E1966" s="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8268</v>
      </c>
      <c r="O1966" s="5">
        <f>$E1966/$D1966</f>
        <v>1.0073333333333334</v>
      </c>
      <c r="P1966" s="6">
        <f>ROUND(E1966/L1966,2)</f>
        <v>215.86</v>
      </c>
      <c r="Q1966" t="str">
        <f>LEFT($N1966,FIND("/",$N1966)-1)</f>
        <v>film &amp; video</v>
      </c>
      <c r="R1966" t="str">
        <f>RIGHT($N1966,LEN($N1966)-FIND("/",$N1966))</f>
        <v>documentary</v>
      </c>
      <c r="S1966" s="10">
        <f>((($I1966/60)/60)/24)+DATE(1970,1,1)</f>
        <v>40954.650868055556</v>
      </c>
      <c r="T1966" s="10">
        <f>((($J1966/60)/60)/24)+DATE(1970,1,1)</f>
        <v>40924.650868055556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 s="6">
        <v>3910</v>
      </c>
      <c r="E1967" s="6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5">
        <f>$E1967/$D1967</f>
        <v>1.007161125319693</v>
      </c>
      <c r="P1967" s="6">
        <f>ROUND(E1967/L1967,2)</f>
        <v>53.95</v>
      </c>
      <c r="Q1967" t="str">
        <f>LEFT($N1967,FIND("/",$N1967)-1)</f>
        <v>theater</v>
      </c>
      <c r="R1967" t="str">
        <f>RIGHT($N1967,LEN($N1967)-FIND("/",$N1967))</f>
        <v>spaces</v>
      </c>
      <c r="S1967" s="10">
        <f>((($I1967/60)/60)/24)+DATE(1970,1,1)</f>
        <v>41810.917361111111</v>
      </c>
      <c r="T1967" s="10">
        <f>((($J1967/60)/60)/24)+DATE(1970,1,1)</f>
        <v>41780.745254629634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 s="6">
        <v>4200</v>
      </c>
      <c r="E1968" s="6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8302</v>
      </c>
      <c r="O1968" s="5">
        <f>$E1968/$D1968</f>
        <v>1.0071428571428571</v>
      </c>
      <c r="P1968" s="6">
        <f>ROUND(E1968/L1968,2)</f>
        <v>103.17</v>
      </c>
      <c r="Q1968" t="str">
        <f>LEFT($N1968,FIND("/",$N1968)-1)</f>
        <v>theater</v>
      </c>
      <c r="R1968" t="str">
        <f>RIGHT($N1968,LEN($N1968)-FIND("/",$N1968))</f>
        <v>spaces</v>
      </c>
      <c r="S1968" s="10">
        <f>((($I1968/60)/60)/24)+DATE(1970,1,1)</f>
        <v>42205.916666666672</v>
      </c>
      <c r="T1968" s="10">
        <f>((($J1968/60)/60)/24)+DATE(1970,1,1)</f>
        <v>42163.29833333334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 s="6">
        <v>700</v>
      </c>
      <c r="E1969" s="6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8270</v>
      </c>
      <c r="O1969" s="5">
        <f>$E1969/$D1969</f>
        <v>1.0071428571428571</v>
      </c>
      <c r="P1969" s="6">
        <f>ROUND(E1969/L1969,2)</f>
        <v>33.57</v>
      </c>
      <c r="Q1969" t="str">
        <f>LEFT($N1969,FIND("/",$N1969)-1)</f>
        <v>theater</v>
      </c>
      <c r="R1969" t="str">
        <f>RIGHT($N1969,LEN($N1969)-FIND("/",$N1969))</f>
        <v>plays</v>
      </c>
      <c r="S1969" s="10">
        <f>((($I1969/60)/60)/24)+DATE(1970,1,1)</f>
        <v>41851.698599537034</v>
      </c>
      <c r="T1969" s="10">
        <f>((($J1969/60)/60)/24)+DATE(1970,1,1)</f>
        <v>41821.698599537034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 s="6">
        <v>5000</v>
      </c>
      <c r="E1970" s="6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8270</v>
      </c>
      <c r="O1970" s="5">
        <f>$E1970/$D1970</f>
        <v>1.0071379999999999</v>
      </c>
      <c r="P1970" s="6">
        <f>ROUND(E1970/L1970,2)</f>
        <v>25.69</v>
      </c>
      <c r="Q1970" t="str">
        <f>LEFT($N1970,FIND("/",$N1970)-1)</f>
        <v>theater</v>
      </c>
      <c r="R1970" t="str">
        <f>RIGHT($N1970,LEN($N1970)-FIND("/",$N1970))</f>
        <v>plays</v>
      </c>
      <c r="S1970" s="10">
        <f>((($I1970/60)/60)/24)+DATE(1970,1,1)</f>
        <v>41857.897222222222</v>
      </c>
      <c r="T1970" s="10">
        <f>((($J1970/60)/60)/24)+DATE(1970,1,1)</f>
        <v>41827.909942129627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 s="6">
        <v>6000</v>
      </c>
      <c r="E1971" s="6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8278</v>
      </c>
      <c r="O1971" s="5">
        <f>$E1971/$D1971</f>
        <v>1.0070033333333335</v>
      </c>
      <c r="P1971" s="6">
        <f>ROUND(E1971/L1971,2)</f>
        <v>53.47</v>
      </c>
      <c r="Q1971" t="str">
        <f>LEFT($N1971,FIND("/",$N1971)-1)</f>
        <v>music</v>
      </c>
      <c r="R1971" t="str">
        <f>RIGHT($N1971,LEN($N1971)-FIND("/",$N1971))</f>
        <v>indie rock</v>
      </c>
      <c r="S1971" s="10">
        <f>((($I1971/60)/60)/24)+DATE(1970,1,1)</f>
        <v>40544.207638888889</v>
      </c>
      <c r="T1971" s="10">
        <f>((($J1971/60)/60)/24)+DATE(1970,1,1)</f>
        <v>40502.815868055557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 s="6">
        <v>4000</v>
      </c>
      <c r="E1972" s="6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8278</v>
      </c>
      <c r="O1972" s="5">
        <f>$E1972/$D1972</f>
        <v>1.0069999999999999</v>
      </c>
      <c r="P1972" s="6">
        <f>ROUND(E1972/L1972,2)</f>
        <v>115.09</v>
      </c>
      <c r="Q1972" t="str">
        <f>LEFT($N1972,FIND("/",$N1972)-1)</f>
        <v>music</v>
      </c>
      <c r="R1972" t="str">
        <f>RIGHT($N1972,LEN($N1972)-FIND("/",$N1972))</f>
        <v>indie rock</v>
      </c>
      <c r="S1972" s="10">
        <f>((($I1972/60)/60)/24)+DATE(1970,1,1)</f>
        <v>40891.207638888889</v>
      </c>
      <c r="T1972" s="10">
        <f>((($J1972/60)/60)/24)+DATE(1970,1,1)</f>
        <v>40860.67050925926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 s="6">
        <v>6000</v>
      </c>
      <c r="E1973" s="6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8275</v>
      </c>
      <c r="O1973" s="5">
        <f>$E1973/$D1973</f>
        <v>1.0069333333333335</v>
      </c>
      <c r="P1973" s="6">
        <f>ROUND(E1973/L1973,2)</f>
        <v>137.31</v>
      </c>
      <c r="Q1973" t="str">
        <f>LEFT($N1973,FIND("/",$N1973)-1)</f>
        <v>music</v>
      </c>
      <c r="R1973" t="str">
        <f>RIGHT($N1973,LEN($N1973)-FIND("/",$N1973))</f>
        <v>rock</v>
      </c>
      <c r="S1973" s="10">
        <f>((($I1973/60)/60)/24)+DATE(1970,1,1)</f>
        <v>40756.291666666664</v>
      </c>
      <c r="T1973" s="10">
        <f>((($J1973/60)/60)/24)+DATE(1970,1,1)</f>
        <v>40747.012881944444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 s="6">
        <v>19000</v>
      </c>
      <c r="E1974" s="6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8284</v>
      </c>
      <c r="O1974" s="5">
        <f>$E1974/$D1974</f>
        <v>1.0067894736842105</v>
      </c>
      <c r="P1974" s="6">
        <f>ROUND(E1974/L1974,2)</f>
        <v>135.66999999999999</v>
      </c>
      <c r="Q1974" t="str">
        <f>LEFT($N1974,FIND("/",$N1974)-1)</f>
        <v>photography</v>
      </c>
      <c r="R1974" t="str">
        <f>RIGHT($N1974,LEN($N1974)-FIND("/",$N1974))</f>
        <v>photobooks</v>
      </c>
      <c r="S1974" s="10">
        <f>((($I1974/60)/60)/24)+DATE(1970,1,1)</f>
        <v>42082.587037037039</v>
      </c>
      <c r="T1974" s="10">
        <f>((($J1974/60)/60)/24)+DATE(1970,1,1)</f>
        <v>42052.628703703704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 s="6">
        <v>2000</v>
      </c>
      <c r="E1975" s="6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8291</v>
      </c>
      <c r="O1975" s="5">
        <f>$E1975/$D1975</f>
        <v>1.0067349999999999</v>
      </c>
      <c r="P1975" s="6">
        <f>ROUND(E1975/L1975,2)</f>
        <v>26.15</v>
      </c>
      <c r="Q1975" t="str">
        <f>LEFT($N1975,FIND("/",$N1975)-1)</f>
        <v>music</v>
      </c>
      <c r="R1975" t="str">
        <f>RIGHT($N1975,LEN($N1975)-FIND("/",$N1975))</f>
        <v>pop</v>
      </c>
      <c r="S1975" s="10">
        <f>((($I1975/60)/60)/24)+DATE(1970,1,1)</f>
        <v>42583.54414351852</v>
      </c>
      <c r="T1975" s="10">
        <f>((($J1975/60)/60)/24)+DATE(1970,1,1)</f>
        <v>42553.54414351852</v>
      </c>
    </row>
    <row r="1976" spans="1:20" ht="48" x14ac:dyDescent="0.2">
      <c r="A1976">
        <v>1652</v>
      </c>
      <c r="B1976" s="3" t="s">
        <v>1653</v>
      </c>
      <c r="C1976" s="3" t="s">
        <v>5762</v>
      </c>
      <c r="D1976" s="6">
        <v>4500</v>
      </c>
      <c r="E1976" s="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8291</v>
      </c>
      <c r="O1976" s="5">
        <f>$E1976/$D1976</f>
        <v>1.0066666666666666</v>
      </c>
      <c r="P1976" s="6">
        <f>ROUND(E1976/L1976,2)</f>
        <v>64.709999999999994</v>
      </c>
      <c r="Q1976" t="str">
        <f>LEFT($N1976,FIND("/",$N1976)-1)</f>
        <v>music</v>
      </c>
      <c r="R1976" t="str">
        <f>RIGHT($N1976,LEN($N1976)-FIND("/",$N1976))</f>
        <v>pop</v>
      </c>
      <c r="S1976" s="10">
        <f>((($I1976/60)/60)/24)+DATE(1970,1,1)</f>
        <v>41602.534641203703</v>
      </c>
      <c r="T1976" s="10">
        <f>((($J1976/60)/60)/24)+DATE(1970,1,1)</f>
        <v>41572.492974537039</v>
      </c>
    </row>
    <row r="1977" spans="1:20" ht="48" x14ac:dyDescent="0.2">
      <c r="A1977">
        <v>3501</v>
      </c>
      <c r="B1977" s="3" t="s">
        <v>3500</v>
      </c>
      <c r="C1977" s="3" t="s">
        <v>7611</v>
      </c>
      <c r="D1977" s="6">
        <v>1500</v>
      </c>
      <c r="E1977" s="6">
        <v>1510</v>
      </c>
      <c r="F1977" t="s">
        <v>8219</v>
      </c>
      <c r="G1977" t="s">
        <v>8225</v>
      </c>
      <c r="H1977" t="s">
        <v>8247</v>
      </c>
      <c r="I1977">
        <v>1441995595</v>
      </c>
      <c r="J1977">
        <v>1439835595</v>
      </c>
      <c r="K1977" t="b">
        <v>0</v>
      </c>
      <c r="L1977">
        <v>42</v>
      </c>
      <c r="M1977" t="b">
        <v>1</v>
      </c>
      <c r="N1977" t="s">
        <v>8270</v>
      </c>
      <c r="O1977" s="5">
        <f>$E1977/$D1977</f>
        <v>1.0066666666666666</v>
      </c>
      <c r="P1977" s="6">
        <f>ROUND(E1977/L1977,2)</f>
        <v>35.950000000000003</v>
      </c>
      <c r="Q1977" t="str">
        <f>LEFT($N1977,FIND("/",$N1977)-1)</f>
        <v>theater</v>
      </c>
      <c r="R1977" t="str">
        <f>RIGHT($N1977,LEN($N1977)-FIND("/",$N1977))</f>
        <v>plays</v>
      </c>
      <c r="S1977" s="10">
        <f>((($I1977/60)/60)/24)+DATE(1970,1,1)</f>
        <v>42258.763831018514</v>
      </c>
      <c r="T1977" s="10">
        <f>((($J1977/60)/60)/24)+DATE(1970,1,1)</f>
        <v>42233.763831018514</v>
      </c>
    </row>
    <row r="1978" spans="1:20" ht="48" x14ac:dyDescent="0.2">
      <c r="A1978">
        <v>17</v>
      </c>
      <c r="B1978" s="3" t="s">
        <v>19</v>
      </c>
      <c r="C1978" s="3" t="s">
        <v>4128</v>
      </c>
      <c r="D1978" s="6">
        <v>1500</v>
      </c>
      <c r="E1978" s="6">
        <v>1510</v>
      </c>
      <c r="F1978" t="s">
        <v>8219</v>
      </c>
      <c r="G1978" t="s">
        <v>8225</v>
      </c>
      <c r="H1978" t="s">
        <v>8247</v>
      </c>
      <c r="I1978">
        <v>1415126022</v>
      </c>
      <c r="J1978">
        <v>1412530422</v>
      </c>
      <c r="K1978" t="b">
        <v>0</v>
      </c>
      <c r="L1978">
        <v>36</v>
      </c>
      <c r="M1978" t="b">
        <v>1</v>
      </c>
      <c r="N1978" t="s">
        <v>8264</v>
      </c>
      <c r="O1978" s="5">
        <f>$E1978/$D1978</f>
        <v>1.0066666666666666</v>
      </c>
      <c r="P1978" s="6">
        <f>ROUND(E1978/L1978,2)</f>
        <v>41.94</v>
      </c>
      <c r="Q1978" t="str">
        <f>LEFT($N1978,FIND("/",$N1978)-1)</f>
        <v>film &amp; video</v>
      </c>
      <c r="R1978" t="str">
        <f>RIGHT($N1978,LEN($N1978)-FIND("/",$N1978))</f>
        <v>television</v>
      </c>
      <c r="S1978" s="10">
        <f>((($I1978/60)/60)/24)+DATE(1970,1,1)</f>
        <v>41947.773402777777</v>
      </c>
      <c r="T1978" s="10">
        <f>((($J1978/60)/60)/24)+DATE(1970,1,1)</f>
        <v>41917.731736111113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 s="6">
        <v>1500</v>
      </c>
      <c r="E1979" s="6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8270</v>
      </c>
      <c r="O1979" s="5">
        <f>$E1979/$D1979</f>
        <v>1.0066666666666666</v>
      </c>
      <c r="P1979" s="6">
        <f>ROUND(E1979/L1979,2)</f>
        <v>75.5</v>
      </c>
      <c r="Q1979" t="str">
        <f>LEFT($N1979,FIND("/",$N1979)-1)</f>
        <v>theater</v>
      </c>
      <c r="R1979" t="str">
        <f>RIGHT($N1979,LEN($N1979)-FIND("/",$N1979))</f>
        <v>plays</v>
      </c>
      <c r="S1979" s="10">
        <f>((($I1979/60)/60)/24)+DATE(1970,1,1)</f>
        <v>41822.165972222225</v>
      </c>
      <c r="T1979" s="10">
        <f>((($J1979/60)/60)/24)+DATE(1970,1,1)</f>
        <v>41775.858564814815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 s="6">
        <v>8000</v>
      </c>
      <c r="E1980" s="6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8275</v>
      </c>
      <c r="O1980" s="5">
        <f>$E1980/$D1980</f>
        <v>1.0066250000000001</v>
      </c>
      <c r="P1980" s="6">
        <f>ROUND(E1980/L1980,2)</f>
        <v>83.89</v>
      </c>
      <c r="Q1980" t="str">
        <f>LEFT($N1980,FIND("/",$N1980)-1)</f>
        <v>music</v>
      </c>
      <c r="R1980" t="str">
        <f>RIGHT($N1980,LEN($N1980)-FIND("/",$N1980))</f>
        <v>rock</v>
      </c>
      <c r="S1980" s="10">
        <f>((($I1980/60)/60)/24)+DATE(1970,1,1)</f>
        <v>40605.325937499998</v>
      </c>
      <c r="T1980" s="10">
        <f>((($J1980/60)/60)/24)+DATE(1970,1,1)</f>
        <v>40555.325937499998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 s="6">
        <v>10000</v>
      </c>
      <c r="E1981" s="6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8270</v>
      </c>
      <c r="O1981" s="5">
        <f>$E1981/$D1981</f>
        <v>1.0065</v>
      </c>
      <c r="P1981" s="6">
        <f>ROUND(E1981/L1981,2)</f>
        <v>145.87</v>
      </c>
      <c r="Q1981" t="str">
        <f>LEFT($N1981,FIND("/",$N1981)-1)</f>
        <v>theater</v>
      </c>
      <c r="R1981" t="str">
        <f>RIGHT($N1981,LEN($N1981)-FIND("/",$N1981))</f>
        <v>plays</v>
      </c>
      <c r="S1981" s="10">
        <f>((($I1981/60)/60)/24)+DATE(1970,1,1)</f>
        <v>42656.7503125</v>
      </c>
      <c r="T1981" s="10">
        <f>((($J1981/60)/60)/24)+DATE(1970,1,1)</f>
        <v>42626.7503125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 s="6">
        <v>500</v>
      </c>
      <c r="E1982" s="6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5">
        <f>$E1982/$D1982</f>
        <v>1.00644</v>
      </c>
      <c r="P1982" s="6">
        <f>ROUND(E1982/L1982,2)</f>
        <v>25.16</v>
      </c>
      <c r="Q1982" t="str">
        <f>LEFT($N1982,FIND("/",$N1982)-1)</f>
        <v>theater</v>
      </c>
      <c r="R1982" t="str">
        <f>RIGHT($N1982,LEN($N1982)-FIND("/",$N1982))</f>
        <v>plays</v>
      </c>
      <c r="S1982" s="10">
        <f>((($I1982/60)/60)/24)+DATE(1970,1,1)</f>
        <v>42556.049849537041</v>
      </c>
      <c r="T1982" s="10">
        <f>((($J1982/60)/60)/24)+DATE(1970,1,1)</f>
        <v>42535.049849537041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 s="6">
        <v>20000</v>
      </c>
      <c r="E1983" s="6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8268</v>
      </c>
      <c r="O1983" s="5">
        <f>$E1983/$D1983</f>
        <v>1.0064</v>
      </c>
      <c r="P1983" s="6">
        <f>ROUND(E1983/L1983,2)</f>
        <v>141.75</v>
      </c>
      <c r="Q1983" t="str">
        <f>LEFT($N1983,FIND("/",$N1983)-1)</f>
        <v>film &amp; video</v>
      </c>
      <c r="R1983" t="str">
        <f>RIGHT($N1983,LEN($N1983)-FIND("/",$N1983))</f>
        <v>documentary</v>
      </c>
      <c r="S1983" s="10">
        <f>((($I1983/60)/60)/24)+DATE(1970,1,1)</f>
        <v>42125.165972222225</v>
      </c>
      <c r="T1983" s="10">
        <f>((($J1983/60)/60)/24)+DATE(1970,1,1)</f>
        <v>42089.72802083334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 s="6">
        <v>22400</v>
      </c>
      <c r="E1984" s="6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8268</v>
      </c>
      <c r="O1984" s="5">
        <f>$E1984/$D1984</f>
        <v>1.0063392857142857</v>
      </c>
      <c r="P1984" s="6">
        <f>ROUND(E1984/L1984,2)</f>
        <v>216.75</v>
      </c>
      <c r="Q1984" t="str">
        <f>LEFT($N1984,FIND("/",$N1984)-1)</f>
        <v>film &amp; video</v>
      </c>
      <c r="R1984" t="str">
        <f>RIGHT($N1984,LEN($N1984)-FIND("/",$N1984))</f>
        <v>documentary</v>
      </c>
      <c r="S1984" s="10">
        <f>((($I1984/60)/60)/24)+DATE(1970,1,1)</f>
        <v>42208.282372685186</v>
      </c>
      <c r="T1984" s="10">
        <f>((($J1984/60)/60)/24)+DATE(1970,1,1)</f>
        <v>42178.282372685186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 s="6">
        <v>800</v>
      </c>
      <c r="E1985" s="6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8294</v>
      </c>
      <c r="O1985" s="5">
        <f>$E1985/$D1985</f>
        <v>1.0063375000000001</v>
      </c>
      <c r="P1985" s="6">
        <f>ROUND(E1985/L1985,2)</f>
        <v>35</v>
      </c>
      <c r="Q1985" t="str">
        <f>LEFT($N1985,FIND("/",$N1985)-1)</f>
        <v>technology</v>
      </c>
      <c r="R1985" t="str">
        <f>RIGHT($N1985,LEN($N1985)-FIND("/",$N1985))</f>
        <v>hardware</v>
      </c>
      <c r="S1985" s="10">
        <f>((($I1985/60)/60)/24)+DATE(1970,1,1)</f>
        <v>40140.249305555553</v>
      </c>
      <c r="T1985" s="10">
        <f>((($J1985/60)/60)/24)+DATE(1970,1,1)</f>
        <v>40102.918055555558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 s="6">
        <v>20000</v>
      </c>
      <c r="E1986" s="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8268</v>
      </c>
      <c r="O1986" s="5">
        <f>$E1986/$D1986</f>
        <v>1.0061</v>
      </c>
      <c r="P1986" s="6">
        <f>ROUND(E1986/L1986,2)</f>
        <v>104.26</v>
      </c>
      <c r="Q1986" t="str">
        <f>LEFT($N1986,FIND("/",$N1986)-1)</f>
        <v>film &amp; video</v>
      </c>
      <c r="R1986" t="str">
        <f>RIGHT($N1986,LEN($N1986)-FIND("/",$N1986))</f>
        <v>documentary</v>
      </c>
      <c r="S1986" s="10">
        <f>((($I1986/60)/60)/24)+DATE(1970,1,1)</f>
        <v>40895.040972222225</v>
      </c>
      <c r="T1986" s="10">
        <f>((($J1986/60)/60)/24)+DATE(1970,1,1)</f>
        <v>40865.042256944449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 s="6">
        <v>15000</v>
      </c>
      <c r="E1987" s="6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8275</v>
      </c>
      <c r="O1987" s="5">
        <f>$E1987/$D1987</f>
        <v>1.0060706666666666</v>
      </c>
      <c r="P1987" s="6">
        <f>ROUND(E1987/L1987,2)</f>
        <v>97.99</v>
      </c>
      <c r="Q1987" t="str">
        <f>LEFT($N1987,FIND("/",$N1987)-1)</f>
        <v>music</v>
      </c>
      <c r="R1987" t="str">
        <f>RIGHT($N1987,LEN($N1987)-FIND("/",$N1987))</f>
        <v>rock</v>
      </c>
      <c r="S1987" s="10">
        <f>((($I1987/60)/60)/24)+DATE(1970,1,1)</f>
        <v>40929.342361111114</v>
      </c>
      <c r="T1987" s="10">
        <f>((($J1987/60)/60)/24)+DATE(1970,1,1)</f>
        <v>40869.675173611111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 s="6">
        <v>1650</v>
      </c>
      <c r="E1988" s="6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8270</v>
      </c>
      <c r="O1988" s="5">
        <f>$E1988/$D1988</f>
        <v>1.0060606060606061</v>
      </c>
      <c r="P1988" s="6">
        <f>ROUND(E1988/L1988,2)</f>
        <v>55.33</v>
      </c>
      <c r="Q1988" t="str">
        <f>LEFT($N1988,FIND("/",$N1988)-1)</f>
        <v>theater</v>
      </c>
      <c r="R1988" t="str">
        <f>RIGHT($N1988,LEN($N1988)-FIND("/",$N1988))</f>
        <v>plays</v>
      </c>
      <c r="S1988" s="10">
        <f>((($I1988/60)/60)/24)+DATE(1970,1,1)</f>
        <v>42402.693055555559</v>
      </c>
      <c r="T1988" s="10">
        <f>((($J1988/60)/60)/24)+DATE(1970,1,1)</f>
        <v>42372.693055555559</v>
      </c>
    </row>
    <row r="1989" spans="1:20" ht="48" x14ac:dyDescent="0.2">
      <c r="A1989">
        <v>3236</v>
      </c>
      <c r="B1989" s="3" t="s">
        <v>3236</v>
      </c>
      <c r="C1989" s="3" t="s">
        <v>7346</v>
      </c>
      <c r="D1989" s="6">
        <v>20000</v>
      </c>
      <c r="E1989" s="6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8270</v>
      </c>
      <c r="O1989" s="5">
        <f>$E1989/$D1989</f>
        <v>1.006</v>
      </c>
      <c r="P1989" s="6">
        <f>ROUND(E1989/L1989,2)</f>
        <v>182.91</v>
      </c>
      <c r="Q1989" t="str">
        <f>LEFT($N1989,FIND("/",$N1989)-1)</f>
        <v>theater</v>
      </c>
      <c r="R1989" t="str">
        <f>RIGHT($N1989,LEN($N1989)-FIND("/",$N1989))</f>
        <v>plays</v>
      </c>
      <c r="S1989" s="10">
        <f>((($I1989/60)/60)/24)+DATE(1970,1,1)</f>
        <v>42732.917048611111</v>
      </c>
      <c r="T1989" s="10">
        <f>((($J1989/60)/60)/24)+DATE(1970,1,1)</f>
        <v>42702.917048611111</v>
      </c>
    </row>
    <row r="1990" spans="1:20" ht="32" x14ac:dyDescent="0.2">
      <c r="A1990">
        <v>2297</v>
      </c>
      <c r="B1990" s="3" t="s">
        <v>2298</v>
      </c>
      <c r="C1990" s="3" t="s">
        <v>6407</v>
      </c>
      <c r="D1990" s="6">
        <v>1000</v>
      </c>
      <c r="E1990" s="6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8275</v>
      </c>
      <c r="O1990" s="5">
        <f>$E1990/$D1990</f>
        <v>1.006</v>
      </c>
      <c r="P1990" s="6">
        <f>ROUND(E1990/L1990,2)</f>
        <v>52.95</v>
      </c>
      <c r="Q1990" t="str">
        <f>LEFT($N1990,FIND("/",$N1990)-1)</f>
        <v>music</v>
      </c>
      <c r="R1990" t="str">
        <f>RIGHT($N1990,LEN($N1990)-FIND("/",$N1990))</f>
        <v>rock</v>
      </c>
      <c r="S1990" s="10">
        <f>((($I1990/60)/60)/24)+DATE(1970,1,1)</f>
        <v>40982.165972222225</v>
      </c>
      <c r="T1990" s="10">
        <f>((($J1990/60)/60)/24)+DATE(1970,1,1)</f>
        <v>40948.042233796295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 s="6">
        <v>3800</v>
      </c>
      <c r="E1991" s="6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8291</v>
      </c>
      <c r="O1991" s="5">
        <f>$E1991/$D1991</f>
        <v>1.0058763157894737</v>
      </c>
      <c r="P1991" s="6">
        <f>ROUND(E1991/L1991,2)</f>
        <v>47.19</v>
      </c>
      <c r="Q1991" t="str">
        <f>LEFT($N1991,FIND("/",$N1991)-1)</f>
        <v>music</v>
      </c>
      <c r="R1991" t="str">
        <f>RIGHT($N1991,LEN($N1991)-FIND("/",$N1991))</f>
        <v>pop</v>
      </c>
      <c r="S1991" s="10">
        <f>((($I1991/60)/60)/24)+DATE(1970,1,1)</f>
        <v>41782.684664351851</v>
      </c>
      <c r="T1991" s="10">
        <f>((($J1991/60)/60)/24)+DATE(1970,1,1)</f>
        <v>41737.684664351851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 s="6">
        <v>7000</v>
      </c>
      <c r="E1992" s="6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8302</v>
      </c>
      <c r="O1992" s="5">
        <f>$E1992/$D1992</f>
        <v>1.0057142857142858</v>
      </c>
      <c r="P1992" s="6">
        <f>ROUND(E1992/L1992,2)</f>
        <v>234.67</v>
      </c>
      <c r="Q1992" t="str">
        <f>LEFT($N1992,FIND("/",$N1992)-1)</f>
        <v>theater</v>
      </c>
      <c r="R1992" t="str">
        <f>RIGHT($N1992,LEN($N1992)-FIND("/",$N1992))</f>
        <v>spaces</v>
      </c>
      <c r="S1992" s="10">
        <f>((($I1992/60)/60)/24)+DATE(1970,1,1)</f>
        <v>42230.846446759257</v>
      </c>
      <c r="T1992" s="10">
        <f>((($J1992/60)/60)/24)+DATE(1970,1,1)</f>
        <v>42170.846446759257</v>
      </c>
    </row>
    <row r="1993" spans="1:20" ht="48" x14ac:dyDescent="0.2">
      <c r="A1993">
        <v>3240</v>
      </c>
      <c r="B1993" s="3" t="s">
        <v>3240</v>
      </c>
      <c r="C1993" s="3" t="s">
        <v>7350</v>
      </c>
      <c r="D1993" s="6">
        <v>3000</v>
      </c>
      <c r="E1993" s="6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8270</v>
      </c>
      <c r="O1993" s="5">
        <f>$E1993/$D1993</f>
        <v>1.0056666666666667</v>
      </c>
      <c r="P1993" s="6">
        <f>ROUND(E1993/L1993,2)</f>
        <v>88.74</v>
      </c>
      <c r="Q1993" t="str">
        <f>LEFT($N1993,FIND("/",$N1993)-1)</f>
        <v>theater</v>
      </c>
      <c r="R1993" t="str">
        <f>RIGHT($N1993,LEN($N1993)-FIND("/",$N1993))</f>
        <v>plays</v>
      </c>
      <c r="S1993" s="10">
        <f>((($I1993/60)/60)/24)+DATE(1970,1,1)</f>
        <v>42782.958333333328</v>
      </c>
      <c r="T1993" s="10">
        <f>((($J1993/60)/60)/24)+DATE(1970,1,1)</f>
        <v>42754.693842592591</v>
      </c>
    </row>
    <row r="1994" spans="1:20" ht="16" x14ac:dyDescent="0.2">
      <c r="A1994">
        <v>659</v>
      </c>
      <c r="B1994" s="3" t="s">
        <v>660</v>
      </c>
      <c r="C1994" s="3" t="s">
        <v>4769</v>
      </c>
      <c r="D1994" s="6">
        <v>3000</v>
      </c>
      <c r="E1994" s="6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8272</v>
      </c>
      <c r="O1994" s="5">
        <f>$E1994/$D1994</f>
        <v>1.0056666666666667</v>
      </c>
      <c r="P1994" s="6">
        <f>ROUND(E1994/L1994,2)</f>
        <v>143.66999999999999</v>
      </c>
      <c r="Q1994" t="str">
        <f>LEFT($N1994,FIND("/",$N1994)-1)</f>
        <v>technology</v>
      </c>
      <c r="R1994" t="str">
        <f>RIGHT($N1994,LEN($N1994)-FIND("/",$N1994))</f>
        <v>wearables</v>
      </c>
      <c r="S1994" s="10">
        <f>((($I1994/60)/60)/24)+DATE(1970,1,1)</f>
        <v>42239.593692129631</v>
      </c>
      <c r="T1994" s="10">
        <f>((($J1994/60)/60)/24)+DATE(1970,1,1)</f>
        <v>42209.593692129631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 s="6">
        <v>900</v>
      </c>
      <c r="E1995" s="6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8270</v>
      </c>
      <c r="O1995" s="5">
        <f>$E1995/$D1995</f>
        <v>1.0055555555555555</v>
      </c>
      <c r="P1995" s="6">
        <f>ROUND(E1995/L1995,2)</f>
        <v>60.33</v>
      </c>
      <c r="Q1995" t="str">
        <f>LEFT($N1995,FIND("/",$N1995)-1)</f>
        <v>theater</v>
      </c>
      <c r="R1995" t="str">
        <f>RIGHT($N1995,LEN($N1995)-FIND("/",$N1995))</f>
        <v>plays</v>
      </c>
      <c r="S1995" s="10">
        <f>((($I1995/60)/60)/24)+DATE(1970,1,1)</f>
        <v>41822.62090277778</v>
      </c>
      <c r="T1995" s="10">
        <f>((($J1995/60)/60)/24)+DATE(1970,1,1)</f>
        <v>41802.62090277778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 s="6">
        <v>25000</v>
      </c>
      <c r="E1996" s="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8272</v>
      </c>
      <c r="O1996" s="5">
        <f>$E1996/$D1996</f>
        <v>1.00528</v>
      </c>
      <c r="P1996" s="6">
        <f>ROUND(E1996/L1996,2)</f>
        <v>239.35</v>
      </c>
      <c r="Q1996" t="str">
        <f>LEFT($N1996,FIND("/",$N1996)-1)</f>
        <v>technology</v>
      </c>
      <c r="R1996" t="str">
        <f>RIGHT($N1996,LEN($N1996)-FIND("/",$N1996))</f>
        <v>wearables</v>
      </c>
      <c r="S1996" s="10">
        <f>((($I1996/60)/60)/24)+DATE(1970,1,1)</f>
        <v>41986.017488425925</v>
      </c>
      <c r="T1996" s="10">
        <f>((($J1996/60)/60)/24)+DATE(1970,1,1)</f>
        <v>41956.017488425925</v>
      </c>
    </row>
    <row r="1997" spans="1:20" ht="48" x14ac:dyDescent="0.2">
      <c r="A1997">
        <v>3653</v>
      </c>
      <c r="B1997" s="3" t="s">
        <v>3650</v>
      </c>
      <c r="C1997" s="3" t="s">
        <v>7763</v>
      </c>
      <c r="D1997" s="6">
        <v>2000</v>
      </c>
      <c r="E1997" s="6">
        <v>2010</v>
      </c>
      <c r="F1997" t="s">
        <v>8219</v>
      </c>
      <c r="G1997" t="s">
        <v>8225</v>
      </c>
      <c r="H1997" t="s">
        <v>8247</v>
      </c>
      <c r="I1997">
        <v>1438764207</v>
      </c>
      <c r="J1997">
        <v>1436172207</v>
      </c>
      <c r="K1997" t="b">
        <v>0</v>
      </c>
      <c r="L1997">
        <v>33</v>
      </c>
      <c r="M1997" t="b">
        <v>1</v>
      </c>
      <c r="N1997" t="s">
        <v>8270</v>
      </c>
      <c r="O1997" s="5">
        <f>$E1997/$D1997</f>
        <v>1.0049999999999999</v>
      </c>
      <c r="P1997" s="6">
        <f>ROUND(E1997/L1997,2)</f>
        <v>60.91</v>
      </c>
      <c r="Q1997" t="str">
        <f>LEFT($N1997,FIND("/",$N1997)-1)</f>
        <v>theater</v>
      </c>
      <c r="R1997" t="str">
        <f>RIGHT($N1997,LEN($N1997)-FIND("/",$N1997))</f>
        <v>plays</v>
      </c>
      <c r="S1997" s="10">
        <f>((($I1997/60)/60)/24)+DATE(1970,1,1)</f>
        <v>42221.363506944443</v>
      </c>
      <c r="T1997" s="10">
        <f>((($J1997/60)/60)/24)+DATE(1970,1,1)</f>
        <v>42191.363506944443</v>
      </c>
    </row>
    <row r="1998" spans="1:20" ht="32" x14ac:dyDescent="0.2">
      <c r="A1998">
        <v>1634</v>
      </c>
      <c r="B1998" s="3" t="s">
        <v>1635</v>
      </c>
      <c r="C1998" s="3" t="s">
        <v>5744</v>
      </c>
      <c r="D1998" s="6">
        <v>2000</v>
      </c>
      <c r="E1998" s="6">
        <v>2010</v>
      </c>
      <c r="F1998" t="s">
        <v>8219</v>
      </c>
      <c r="G1998" t="s">
        <v>8224</v>
      </c>
      <c r="H1998" t="s">
        <v>8246</v>
      </c>
      <c r="I1998">
        <v>1306994340</v>
      </c>
      <c r="J1998">
        <v>1303706001</v>
      </c>
      <c r="K1998" t="b">
        <v>0</v>
      </c>
      <c r="L1998">
        <v>32</v>
      </c>
      <c r="M1998" t="b">
        <v>1</v>
      </c>
      <c r="N1998" t="s">
        <v>8275</v>
      </c>
      <c r="O1998" s="5">
        <f>$E1998/$D1998</f>
        <v>1.0049999999999999</v>
      </c>
      <c r="P1998" s="6">
        <f>ROUND(E1998/L1998,2)</f>
        <v>62.81</v>
      </c>
      <c r="Q1998" t="str">
        <f>LEFT($N1998,FIND("/",$N1998)-1)</f>
        <v>music</v>
      </c>
      <c r="R1998" t="str">
        <f>RIGHT($N1998,LEN($N1998)-FIND("/",$N1998))</f>
        <v>rock</v>
      </c>
      <c r="S1998" s="10">
        <f>((($I1998/60)/60)/24)+DATE(1970,1,1)</f>
        <v>40696.249305555553</v>
      </c>
      <c r="T1998" s="10">
        <f>((($J1998/60)/60)/24)+DATE(1970,1,1)</f>
        <v>40658.189826388887</v>
      </c>
    </row>
    <row r="1999" spans="1:20" ht="16" x14ac:dyDescent="0.2">
      <c r="A1999">
        <v>106</v>
      </c>
      <c r="B1999" s="3" t="s">
        <v>108</v>
      </c>
      <c r="C1999" s="3" t="s">
        <v>4217</v>
      </c>
      <c r="D1999" s="6">
        <v>5000</v>
      </c>
      <c r="E1999" s="6">
        <v>5025</v>
      </c>
      <c r="F1999" t="s">
        <v>8219</v>
      </c>
      <c r="G1999" t="s">
        <v>8224</v>
      </c>
      <c r="H1999" t="s">
        <v>8246</v>
      </c>
      <c r="I1999">
        <v>1333391901</v>
      </c>
      <c r="J1999">
        <v>1332182301</v>
      </c>
      <c r="K1999" t="b">
        <v>0</v>
      </c>
      <c r="L1999">
        <v>27</v>
      </c>
      <c r="M1999" t="b">
        <v>1</v>
      </c>
      <c r="N1999" t="s">
        <v>8265</v>
      </c>
      <c r="O1999" s="5">
        <f>$E1999/$D1999</f>
        <v>1.0049999999999999</v>
      </c>
      <c r="P1999" s="6">
        <f>ROUND(E1999/L1999,2)</f>
        <v>186.11</v>
      </c>
      <c r="Q1999" t="str">
        <f>LEFT($N1999,FIND("/",$N1999)-1)</f>
        <v>film &amp; video</v>
      </c>
      <c r="R1999" t="str">
        <f>RIGHT($N1999,LEN($N1999)-FIND("/",$N1999))</f>
        <v>shorts</v>
      </c>
      <c r="S1999" s="10">
        <f>((($I1999/60)/60)/24)+DATE(1970,1,1)</f>
        <v>41001.776631944449</v>
      </c>
      <c r="T1999" s="10">
        <f>((($J1999/60)/60)/24)+DATE(1970,1,1)</f>
        <v>40987.776631944449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 s="6">
        <v>1000</v>
      </c>
      <c r="E2000" s="6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8302</v>
      </c>
      <c r="O2000" s="5">
        <f>$E2000/$D2000</f>
        <v>1.0049999999999999</v>
      </c>
      <c r="P2000" s="6">
        <f>ROUND(E2000/L2000,2)</f>
        <v>37.22</v>
      </c>
      <c r="Q2000" t="str">
        <f>LEFT($N2000,FIND("/",$N2000)-1)</f>
        <v>theater</v>
      </c>
      <c r="R2000" t="str">
        <f>RIGHT($N2000,LEN($N2000)-FIND("/",$N2000))</f>
        <v>spaces</v>
      </c>
      <c r="S2000" s="10">
        <f>((($I2000/60)/60)/24)+DATE(1970,1,1)</f>
        <v>42433.252280092594</v>
      </c>
      <c r="T2000" s="10">
        <f>((($J2000/60)/60)/24)+DATE(1970,1,1)</f>
        <v>42373.252280092594</v>
      </c>
    </row>
    <row r="2001" spans="1:20" ht="48" x14ac:dyDescent="0.2">
      <c r="A2001">
        <v>10</v>
      </c>
      <c r="B2001" s="3" t="s">
        <v>12</v>
      </c>
      <c r="C2001" s="3" t="s">
        <v>4121</v>
      </c>
      <c r="D2001" s="6">
        <v>3000</v>
      </c>
      <c r="E2001" s="6">
        <v>3015</v>
      </c>
      <c r="F2001" t="s">
        <v>8219</v>
      </c>
      <c r="G2001" t="s">
        <v>8224</v>
      </c>
      <c r="H2001" t="s">
        <v>8246</v>
      </c>
      <c r="I2001">
        <v>1403660279</v>
      </c>
      <c r="J2001">
        <v>1400636279</v>
      </c>
      <c r="K2001" t="b">
        <v>0</v>
      </c>
      <c r="L2001">
        <v>19</v>
      </c>
      <c r="M2001" t="b">
        <v>1</v>
      </c>
      <c r="N2001" t="s">
        <v>8264</v>
      </c>
      <c r="O2001" s="5">
        <f>$E2001/$D2001</f>
        <v>1.0049999999999999</v>
      </c>
      <c r="P2001" s="6">
        <f>ROUND(E2001/L2001,2)</f>
        <v>158.68</v>
      </c>
      <c r="Q2001" t="str">
        <f>LEFT($N2001,FIND("/",$N2001)-1)</f>
        <v>film &amp; video</v>
      </c>
      <c r="R2001" t="str">
        <f>RIGHT($N2001,LEN($N2001)-FIND("/",$N2001))</f>
        <v>television</v>
      </c>
      <c r="S2001" s="10">
        <f>((($I2001/60)/60)/24)+DATE(1970,1,1)</f>
        <v>41815.068043981482</v>
      </c>
      <c r="T2001" s="10">
        <f>((($J2001/60)/60)/24)+DATE(1970,1,1)</f>
        <v>41780.068043981482</v>
      </c>
    </row>
    <row r="2002" spans="1:20" ht="32" x14ac:dyDescent="0.2">
      <c r="A2002">
        <v>3564</v>
      </c>
      <c r="B2002" s="3" t="s">
        <v>3563</v>
      </c>
      <c r="C2002" s="3" t="s">
        <v>7674</v>
      </c>
      <c r="D2002" s="6">
        <v>1000</v>
      </c>
      <c r="E2002" s="6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8270</v>
      </c>
      <c r="O2002" s="5">
        <f>$E2002/$D2002</f>
        <v>1.0049999999999999</v>
      </c>
      <c r="P2002" s="6">
        <f>ROUND(E2002/L2002,2)</f>
        <v>59.12</v>
      </c>
      <c r="Q2002" t="str">
        <f>LEFT($N2002,FIND("/",$N2002)-1)</f>
        <v>theater</v>
      </c>
      <c r="R2002" t="str">
        <f>RIGHT($N2002,LEN($N2002)-FIND("/",$N2002))</f>
        <v>plays</v>
      </c>
      <c r="S2002" s="10">
        <f>((($I2002/60)/60)/24)+DATE(1970,1,1)</f>
        <v>42282.666666666672</v>
      </c>
      <c r="T2002" s="10">
        <f>((($J2002/60)/60)/24)+DATE(1970,1,1)</f>
        <v>42236.623252314821</v>
      </c>
    </row>
    <row r="2003" spans="1:20" ht="48" x14ac:dyDescent="0.2">
      <c r="A2003">
        <v>3588</v>
      </c>
      <c r="B2003" s="3" t="s">
        <v>3587</v>
      </c>
      <c r="C2003" s="3" t="s">
        <v>7698</v>
      </c>
      <c r="D2003" s="6">
        <v>200</v>
      </c>
      <c r="E2003" s="6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8270</v>
      </c>
      <c r="O2003" s="5">
        <f>$E2003/$D2003</f>
        <v>1.0049999999999999</v>
      </c>
      <c r="P2003" s="6">
        <f>ROUND(E2003/L2003,2)</f>
        <v>18.27</v>
      </c>
      <c r="Q2003" t="str">
        <f>LEFT($N2003,FIND("/",$N2003)-1)</f>
        <v>theater</v>
      </c>
      <c r="R2003" t="str">
        <f>RIGHT($N2003,LEN($N2003)-FIND("/",$N2003))</f>
        <v>plays</v>
      </c>
      <c r="S2003" s="10">
        <f>((($I2003/60)/60)/24)+DATE(1970,1,1)</f>
        <v>42123.958333333328</v>
      </c>
      <c r="T2003" s="10">
        <f>((($J2003/60)/60)/24)+DATE(1970,1,1)</f>
        <v>42101.828819444447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 s="6">
        <v>4500</v>
      </c>
      <c r="E2004" s="6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8265</v>
      </c>
      <c r="O2004" s="5">
        <f>$E2004/$D2004</f>
        <v>1.0049377777777779</v>
      </c>
      <c r="P2004" s="6">
        <f>ROUND(E2004/L2004,2)</f>
        <v>167.49</v>
      </c>
      <c r="Q2004" t="str">
        <f>LEFT($N2004,FIND("/",$N2004)-1)</f>
        <v>film &amp; video</v>
      </c>
      <c r="R2004" t="str">
        <f>RIGHT($N2004,LEN($N2004)-FIND("/",$N2004))</f>
        <v>shorts</v>
      </c>
      <c r="S2004" s="10">
        <f>((($I2004/60)/60)/24)+DATE(1970,1,1)</f>
        <v>40338.791666666664</v>
      </c>
      <c r="T2004" s="10">
        <f>((($J2004/60)/60)/24)+DATE(1970,1,1)</f>
        <v>40248.834999999999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 s="6">
        <v>5000</v>
      </c>
      <c r="E2005" s="6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8270</v>
      </c>
      <c r="O2005" s="5">
        <f>$E2005/$D2005</f>
        <v>1.0047999999999999</v>
      </c>
      <c r="P2005" s="6">
        <f>ROUND(E2005/L2005,2)</f>
        <v>122.54</v>
      </c>
      <c r="Q2005" t="str">
        <f>LEFT($N2005,FIND("/",$N2005)-1)</f>
        <v>theater</v>
      </c>
      <c r="R2005" t="str">
        <f>RIGHT($N2005,LEN($N2005)-FIND("/",$N2005))</f>
        <v>plays</v>
      </c>
      <c r="S2005" s="10">
        <f>((($I2005/60)/60)/24)+DATE(1970,1,1)</f>
        <v>42012.688611111109</v>
      </c>
      <c r="T2005" s="10">
        <f>((($J2005/60)/60)/24)+DATE(1970,1,1)</f>
        <v>41982.688611111109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 s="6">
        <v>9500</v>
      </c>
      <c r="E2006" s="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8275</v>
      </c>
      <c r="O2006" s="5">
        <f>$E2006/$D2006</f>
        <v>1.0047368421052632</v>
      </c>
      <c r="P2006" s="6">
        <f>ROUND(E2006/L2006,2)</f>
        <v>190.9</v>
      </c>
      <c r="Q2006" t="str">
        <f>LEFT($N2006,FIND("/",$N2006)-1)</f>
        <v>music</v>
      </c>
      <c r="R2006" t="str">
        <f>RIGHT($N2006,LEN($N2006)-FIND("/",$N2006))</f>
        <v>rock</v>
      </c>
      <c r="S2006" s="10">
        <f>((($I2006/60)/60)/24)+DATE(1970,1,1)</f>
        <v>41650.87667824074</v>
      </c>
      <c r="T2006" s="10">
        <f>((($J2006/60)/60)/24)+DATE(1970,1,1)</f>
        <v>41620.87667824074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 s="6">
        <v>3000</v>
      </c>
      <c r="E2007" s="6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8272</v>
      </c>
      <c r="O2007" s="5">
        <f>$E2007/$D2007</f>
        <v>1.0046666666666666</v>
      </c>
      <c r="P2007" s="6">
        <f>ROUND(E2007/L2007,2)</f>
        <v>107.64</v>
      </c>
      <c r="Q2007" t="str">
        <f>LEFT($N2007,FIND("/",$N2007)-1)</f>
        <v>technology</v>
      </c>
      <c r="R2007" t="str">
        <f>RIGHT($N2007,LEN($N2007)-FIND("/",$N2007))</f>
        <v>wearables</v>
      </c>
      <c r="S2007" s="10">
        <f>((($I2007/60)/60)/24)+DATE(1970,1,1)</f>
        <v>42705.732060185182</v>
      </c>
      <c r="T2007" s="10">
        <f>((($J2007/60)/60)/24)+DATE(1970,1,1)</f>
        <v>42675.690393518518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 s="6">
        <v>10000</v>
      </c>
      <c r="E2008" s="6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8268</v>
      </c>
      <c r="O2008" s="5">
        <f>$E2008/$D2008</f>
        <v>1.0045999999999999</v>
      </c>
      <c r="P2008" s="6">
        <f>ROUND(E2008/L2008,2)</f>
        <v>93.02</v>
      </c>
      <c r="Q2008" t="str">
        <f>LEFT($N2008,FIND("/",$N2008)-1)</f>
        <v>film &amp; video</v>
      </c>
      <c r="R2008" t="str">
        <f>RIGHT($N2008,LEN($N2008)-FIND("/",$N2008))</f>
        <v>documentary</v>
      </c>
      <c r="S2008" s="10">
        <f>((($I2008/60)/60)/24)+DATE(1970,1,1)</f>
        <v>40963.856921296298</v>
      </c>
      <c r="T2008" s="10">
        <f>((($J2008/60)/60)/24)+DATE(1970,1,1)</f>
        <v>40933.856921296298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 s="6">
        <v>3300</v>
      </c>
      <c r="E2009" s="6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8270</v>
      </c>
      <c r="O2009" s="5">
        <f>$E2009/$D2009</f>
        <v>1.0045454545454546</v>
      </c>
      <c r="P2009" s="6">
        <f>ROUND(E2009/L2009,2)</f>
        <v>67.650000000000006</v>
      </c>
      <c r="Q2009" t="str">
        <f>LEFT($N2009,FIND("/",$N2009)-1)</f>
        <v>theater</v>
      </c>
      <c r="R2009" t="str">
        <f>RIGHT($N2009,LEN($N2009)-FIND("/",$N2009))</f>
        <v>plays</v>
      </c>
      <c r="S2009" s="10">
        <f>((($I2009/60)/60)/24)+DATE(1970,1,1)</f>
        <v>42201.725416666668</v>
      </c>
      <c r="T2009" s="10">
        <f>((($J2009/60)/60)/24)+DATE(1970,1,1)</f>
        <v>42171.725416666668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 s="6">
        <v>2200</v>
      </c>
      <c r="E2010" s="6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5">
        <f>$E2010/$D2010</f>
        <v>1.0045454545454546</v>
      </c>
      <c r="P2010" s="6">
        <f>ROUND(E2010/L2010,2)</f>
        <v>110.5</v>
      </c>
      <c r="Q2010" t="str">
        <f>LEFT($N2010,FIND("/",$N2010)-1)</f>
        <v>theater</v>
      </c>
      <c r="R2010" t="str">
        <f>RIGHT($N2010,LEN($N2010)-FIND("/",$N2010))</f>
        <v>plays</v>
      </c>
      <c r="S2010" s="10">
        <f>((($I2010/60)/60)/24)+DATE(1970,1,1)</f>
        <v>41868.649583333332</v>
      </c>
      <c r="T2010" s="10">
        <f>((($J2010/60)/60)/24)+DATE(1970,1,1)</f>
        <v>41808.649583333332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 s="6">
        <v>4000</v>
      </c>
      <c r="E2011" s="6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8270</v>
      </c>
      <c r="O2011" s="5">
        <f>$E2011/$D2011</f>
        <v>1.0044999999999999</v>
      </c>
      <c r="P2011" s="6">
        <f>ROUND(E2011/L2011,2)</f>
        <v>65.87</v>
      </c>
      <c r="Q2011" t="str">
        <f>LEFT($N2011,FIND("/",$N2011)-1)</f>
        <v>theater</v>
      </c>
      <c r="R2011" t="str">
        <f>RIGHT($N2011,LEN($N2011)-FIND("/",$N2011))</f>
        <v>plays</v>
      </c>
      <c r="S2011" s="10">
        <f>((($I2011/60)/60)/24)+DATE(1970,1,1)</f>
        <v>42592.166666666672</v>
      </c>
      <c r="T2011" s="10">
        <f>((($J2011/60)/60)/24)+DATE(1970,1,1)</f>
        <v>42561.154664351852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 s="6">
        <v>6000</v>
      </c>
      <c r="E2012" s="6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8304</v>
      </c>
      <c r="O2012" s="5">
        <f>$E2012/$D2012</f>
        <v>1.0044999999999999</v>
      </c>
      <c r="P2012" s="6">
        <f>ROUND(E2012/L2012,2)</f>
        <v>215.25</v>
      </c>
      <c r="Q2012" t="str">
        <f>LEFT($N2012,FIND("/",$N2012)-1)</f>
        <v>theater</v>
      </c>
      <c r="R2012" t="str">
        <f>RIGHT($N2012,LEN($N2012)-FIND("/",$N2012))</f>
        <v>musical</v>
      </c>
      <c r="S2012" s="10">
        <f>((($I2012/60)/60)/24)+DATE(1970,1,1)</f>
        <v>42045.332638888889</v>
      </c>
      <c r="T2012" s="10">
        <f>((($J2012/60)/60)/24)+DATE(1970,1,1)</f>
        <v>42016.981574074074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 s="6">
        <v>2500</v>
      </c>
      <c r="E2013" s="6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8275</v>
      </c>
      <c r="O2013" s="5">
        <f>$E2013/$D2013</f>
        <v>1.0044440000000001</v>
      </c>
      <c r="P2013" s="6">
        <f>ROUND(E2013/L2013,2)</f>
        <v>41.85</v>
      </c>
      <c r="Q2013" t="str">
        <f>LEFT($N2013,FIND("/",$N2013)-1)</f>
        <v>music</v>
      </c>
      <c r="R2013" t="str">
        <f>RIGHT($N2013,LEN($N2013)-FIND("/",$N2013))</f>
        <v>rock</v>
      </c>
      <c r="S2013" s="10">
        <f>((($I2013/60)/60)/24)+DATE(1970,1,1)</f>
        <v>41585.915312500001</v>
      </c>
      <c r="T2013" s="10">
        <f>((($J2013/60)/60)/24)+DATE(1970,1,1)</f>
        <v>41555.873645833337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 s="6">
        <v>8000</v>
      </c>
      <c r="E2014" s="6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8268</v>
      </c>
      <c r="O2014" s="5">
        <f>$E2014/$D2014</f>
        <v>1.004375</v>
      </c>
      <c r="P2014" s="6">
        <f>ROUND(E2014/L2014,2)</f>
        <v>110.07</v>
      </c>
      <c r="Q2014" t="str">
        <f>LEFT($N2014,FIND("/",$N2014)-1)</f>
        <v>film &amp; video</v>
      </c>
      <c r="R2014" t="str">
        <f>RIGHT($N2014,LEN($N2014)-FIND("/",$N2014))</f>
        <v>documentary</v>
      </c>
      <c r="S2014" s="10">
        <f>((($I2014/60)/60)/24)+DATE(1970,1,1)</f>
        <v>41454.842442129629</v>
      </c>
      <c r="T2014" s="10">
        <f>((($J2014/60)/60)/24)+DATE(1970,1,1)</f>
        <v>41394.842442129629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 s="6">
        <v>12500</v>
      </c>
      <c r="E2015" s="6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8275</v>
      </c>
      <c r="O2015" s="5">
        <f>$E2015/$D2015</f>
        <v>1.0043200000000001</v>
      </c>
      <c r="P2015" s="6">
        <f>ROUND(E2015/L2015,2)</f>
        <v>126.81</v>
      </c>
      <c r="Q2015" t="str">
        <f>LEFT($N2015,FIND("/",$N2015)-1)</f>
        <v>music</v>
      </c>
      <c r="R2015" t="str">
        <f>RIGHT($N2015,LEN($N2015)-FIND("/",$N2015))</f>
        <v>rock</v>
      </c>
      <c r="S2015" s="10">
        <f>((($I2015/60)/60)/24)+DATE(1970,1,1)</f>
        <v>41211.306527777779</v>
      </c>
      <c r="T2015" s="10">
        <f>((($J2015/60)/60)/24)+DATE(1970,1,1)</f>
        <v>41186.306527777779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 s="6">
        <v>6000</v>
      </c>
      <c r="E2016" s="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8284</v>
      </c>
      <c r="O2016" s="5">
        <f>$E2016/$D2016</f>
        <v>1.0041666666666667</v>
      </c>
      <c r="P2016" s="6">
        <f>ROUND(E2016/L2016,2)</f>
        <v>89.93</v>
      </c>
      <c r="Q2016" t="str">
        <f>LEFT($N2016,FIND("/",$N2016)-1)</f>
        <v>photography</v>
      </c>
      <c r="R2016" t="str">
        <f>RIGHT($N2016,LEN($N2016)-FIND("/",$N2016))</f>
        <v>photobooks</v>
      </c>
      <c r="S2016" s="10">
        <f>((($I2016/60)/60)/24)+DATE(1970,1,1)</f>
        <v>42609.165972222225</v>
      </c>
      <c r="T2016" s="10">
        <f>((($J2016/60)/60)/24)+DATE(1970,1,1)</f>
        <v>42586.925636574073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 s="6">
        <v>10000</v>
      </c>
      <c r="E2017" s="6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8270</v>
      </c>
      <c r="O2017" s="5">
        <f>$E2017/$D2017</f>
        <v>1.0041</v>
      </c>
      <c r="P2017" s="6">
        <f>ROUND(E2017/L2017,2)</f>
        <v>118.13</v>
      </c>
      <c r="Q2017" t="str">
        <f>LEFT($N2017,FIND("/",$N2017)-1)</f>
        <v>theater</v>
      </c>
      <c r="R2017" t="str">
        <f>RIGHT($N2017,LEN($N2017)-FIND("/",$N2017))</f>
        <v>plays</v>
      </c>
      <c r="S2017" s="10">
        <f>((($I2017/60)/60)/24)+DATE(1970,1,1)</f>
        <v>41879.953865740739</v>
      </c>
      <c r="T2017" s="10">
        <f>((($J2017/60)/60)/24)+DATE(1970,1,1)</f>
        <v>41834.953865740739</v>
      </c>
    </row>
    <row r="2018" spans="1:20" ht="48" x14ac:dyDescent="0.2">
      <c r="A2018">
        <v>2531</v>
      </c>
      <c r="B2018" s="3" t="s">
        <v>2531</v>
      </c>
      <c r="C2018" s="3" t="s">
        <v>6641</v>
      </c>
      <c r="D2018" s="6">
        <v>4500</v>
      </c>
      <c r="E2018" s="6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8299</v>
      </c>
      <c r="O2018" s="5">
        <f>$E2018/$D2018</f>
        <v>1.004</v>
      </c>
      <c r="P2018" s="6">
        <f>ROUND(E2018/L2018,2)</f>
        <v>74.069999999999993</v>
      </c>
      <c r="Q2018" t="str">
        <f>LEFT($N2018,FIND("/",$N2018)-1)</f>
        <v>music</v>
      </c>
      <c r="R2018" t="str">
        <f>RIGHT($N2018,LEN($N2018)-FIND("/",$N2018))</f>
        <v>classical music</v>
      </c>
      <c r="S2018" s="10">
        <f>((($I2018/60)/60)/24)+DATE(1970,1,1)</f>
        <v>42231.165972222225</v>
      </c>
      <c r="T2018" s="10">
        <f>((($J2018/60)/60)/24)+DATE(1970,1,1)</f>
        <v>42208.680023148147</v>
      </c>
    </row>
    <row r="2019" spans="1:20" ht="32" x14ac:dyDescent="0.2">
      <c r="A2019">
        <v>3151</v>
      </c>
      <c r="B2019" s="3" t="s">
        <v>3151</v>
      </c>
      <c r="C2019" s="3" t="s">
        <v>7261</v>
      </c>
      <c r="D2019" s="6">
        <v>3500</v>
      </c>
      <c r="E2019" s="6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8270</v>
      </c>
      <c r="O2019" s="5">
        <f>$E2019/$D2019</f>
        <v>1.004</v>
      </c>
      <c r="P2019" s="6">
        <f>ROUND(E2019/L2019,2)</f>
        <v>103.35</v>
      </c>
      <c r="Q2019" t="str">
        <f>LEFT($N2019,FIND("/",$N2019)-1)</f>
        <v>theater</v>
      </c>
      <c r="R2019" t="str">
        <f>RIGHT($N2019,LEN($N2019)-FIND("/",$N2019))</f>
        <v>plays</v>
      </c>
      <c r="S2019" s="10">
        <f>((($I2019/60)/60)/24)+DATE(1970,1,1)</f>
        <v>41892.83997685185</v>
      </c>
      <c r="T2019" s="10">
        <f>((($J2019/60)/60)/24)+DATE(1970,1,1)</f>
        <v>41862.83997685185</v>
      </c>
    </row>
    <row r="2020" spans="1:20" ht="32" x14ac:dyDescent="0.2">
      <c r="A2020">
        <v>90</v>
      </c>
      <c r="B2020" s="3" t="s">
        <v>92</v>
      </c>
      <c r="C2020" s="3" t="s">
        <v>4201</v>
      </c>
      <c r="D2020" s="6">
        <v>500</v>
      </c>
      <c r="E2020" s="6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8265</v>
      </c>
      <c r="O2020" s="5">
        <f>$E2020/$D2020</f>
        <v>1.004</v>
      </c>
      <c r="P2020" s="6">
        <f>ROUND(E2020/L2020,2)</f>
        <v>31.38</v>
      </c>
      <c r="Q2020" t="str">
        <f>LEFT($N2020,FIND("/",$N2020)-1)</f>
        <v>film &amp; video</v>
      </c>
      <c r="R2020" t="str">
        <f>RIGHT($N2020,LEN($N2020)-FIND("/",$N2020))</f>
        <v>shorts</v>
      </c>
      <c r="S2020" s="10">
        <f>((($I2020/60)/60)/24)+DATE(1970,1,1)</f>
        <v>40736.297442129631</v>
      </c>
      <c r="T2020" s="10">
        <f>((($J2020/60)/60)/24)+DATE(1970,1,1)</f>
        <v>40706.297442129631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 s="6">
        <v>250</v>
      </c>
      <c r="E2021" s="6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8270</v>
      </c>
      <c r="O2021" s="5">
        <f>$E2021/$D2021</f>
        <v>1.004</v>
      </c>
      <c r="P2021" s="6">
        <f>ROUND(E2021/L2021,2)</f>
        <v>31.38</v>
      </c>
      <c r="Q2021" t="str">
        <f>LEFT($N2021,FIND("/",$N2021)-1)</f>
        <v>theater</v>
      </c>
      <c r="R2021" t="str">
        <f>RIGHT($N2021,LEN($N2021)-FIND("/",$N2021))</f>
        <v>plays</v>
      </c>
      <c r="S2021" s="10">
        <f>((($I2021/60)/60)/24)+DATE(1970,1,1)</f>
        <v>42105.807395833333</v>
      </c>
      <c r="T2021" s="10">
        <f>((($J2021/60)/60)/24)+DATE(1970,1,1)</f>
        <v>42075.807395833333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 s="6">
        <v>4000</v>
      </c>
      <c r="E2022" s="6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5">
        <f>$E2022/$D2022</f>
        <v>1.0039275000000001</v>
      </c>
      <c r="P2022" s="6">
        <f>ROUND(E2022/L2022,2)</f>
        <v>34.92</v>
      </c>
      <c r="Q2022" t="str">
        <f>LEFT($N2022,FIND("/",$N2022)-1)</f>
        <v>theater</v>
      </c>
      <c r="R2022" t="str">
        <f>RIGHT($N2022,LEN($N2022)-FIND("/",$N2022))</f>
        <v>plays</v>
      </c>
      <c r="S2022" s="10">
        <f>((($I2022/60)/60)/24)+DATE(1970,1,1)</f>
        <v>42767.979861111111</v>
      </c>
      <c r="T2022" s="10">
        <f>((($J2022/60)/60)/24)+DATE(1970,1,1)</f>
        <v>42734.789444444439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 s="6">
        <v>40000</v>
      </c>
      <c r="E2023" s="6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8270</v>
      </c>
      <c r="O2023" s="5">
        <f>$E2023/$D2023</f>
        <v>1.003825</v>
      </c>
      <c r="P2023" s="6">
        <f>ROUND(E2023/L2023,2)</f>
        <v>550.04</v>
      </c>
      <c r="Q2023" t="str">
        <f>LEFT($N2023,FIND("/",$N2023)-1)</f>
        <v>theater</v>
      </c>
      <c r="R2023" t="str">
        <f>RIGHT($N2023,LEN($N2023)-FIND("/",$N2023))</f>
        <v>plays</v>
      </c>
      <c r="S2023" s="10">
        <f>((($I2023/60)/60)/24)+DATE(1970,1,1)</f>
        <v>41917.292187500003</v>
      </c>
      <c r="T2023" s="10">
        <f>((($J2023/60)/60)/24)+DATE(1970,1,1)</f>
        <v>41887.292187500003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 s="6">
        <v>9500</v>
      </c>
      <c r="E2024" s="6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5">
        <f>$E2024/$D2024</f>
        <v>1.0037894736842106</v>
      </c>
      <c r="P2024" s="6">
        <f>ROUND(E2024/L2024,2)</f>
        <v>98.31</v>
      </c>
      <c r="Q2024" t="str">
        <f>LEFT($N2024,FIND("/",$N2024)-1)</f>
        <v>theater</v>
      </c>
      <c r="R2024" t="str">
        <f>RIGHT($N2024,LEN($N2024)-FIND("/",$N2024))</f>
        <v>plays</v>
      </c>
      <c r="S2024" s="10">
        <f>((($I2024/60)/60)/24)+DATE(1970,1,1)</f>
        <v>42279.958333333328</v>
      </c>
      <c r="T2024" s="10">
        <f>((($J2024/60)/60)/24)+DATE(1970,1,1)</f>
        <v>42254.264687499999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6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8268</v>
      </c>
      <c r="O2025" s="5">
        <f>$E2025/$D2025</f>
        <v>1.0036639999999999</v>
      </c>
      <c r="P2025" s="6">
        <f>ROUND(E2025/L2025,2)</f>
        <v>169.85</v>
      </c>
      <c r="Q2025" t="str">
        <f>LEFT($N2025,FIND("/",$N2025)-1)</f>
        <v>film &amp; video</v>
      </c>
      <c r="R2025" t="str">
        <f>RIGHT($N2025,LEN($N2025)-FIND("/",$N2025))</f>
        <v>documentary</v>
      </c>
      <c r="S2025" s="10">
        <f>((($I2025/60)/60)/24)+DATE(1970,1,1)</f>
        <v>42489.780844907407</v>
      </c>
      <c r="T2025" s="10">
        <f>((($J2025/60)/60)/24)+DATE(1970,1,1)</f>
        <v>42459.780844907407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 s="6">
        <v>25000</v>
      </c>
      <c r="E2026" s="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8302</v>
      </c>
      <c r="O2026" s="5">
        <f>$E2026/$D2026</f>
        <v>1.00352</v>
      </c>
      <c r="P2026" s="6">
        <f>ROUND(E2026/L2026,2)</f>
        <v>115.08</v>
      </c>
      <c r="Q2026" t="str">
        <f>LEFT($N2026,FIND("/",$N2026)-1)</f>
        <v>theater</v>
      </c>
      <c r="R2026" t="str">
        <f>RIGHT($N2026,LEN($N2026)-FIND("/",$N2026))</f>
        <v>spaces</v>
      </c>
      <c r="S2026" s="10">
        <f>((($I2026/60)/60)/24)+DATE(1970,1,1)</f>
        <v>42606.278715277775</v>
      </c>
      <c r="T2026" s="10">
        <f>((($J2026/60)/60)/24)+DATE(1970,1,1)</f>
        <v>42576.278715277775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 s="6">
        <v>35000</v>
      </c>
      <c r="E2027" s="6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8270</v>
      </c>
      <c r="O2027" s="5">
        <f>$E2027/$D2027</f>
        <v>1.0035142857142858</v>
      </c>
      <c r="P2027" s="6">
        <f>ROUND(E2027/L2027,2)</f>
        <v>262.11</v>
      </c>
      <c r="Q2027" t="str">
        <f>LEFT($N2027,FIND("/",$N2027)-1)</f>
        <v>theater</v>
      </c>
      <c r="R2027" t="str">
        <f>RIGHT($N2027,LEN($N2027)-FIND("/",$N2027))</f>
        <v>plays</v>
      </c>
      <c r="S2027" s="10">
        <f>((($I2027/60)/60)/24)+DATE(1970,1,1)</f>
        <v>42257.165972222225</v>
      </c>
      <c r="T2027" s="10">
        <f>((($J2027/60)/60)/24)+DATE(1970,1,1)</f>
        <v>42219.665173611109</v>
      </c>
    </row>
    <row r="2028" spans="1:20" ht="48" x14ac:dyDescent="0.2">
      <c r="A2028">
        <v>725</v>
      </c>
      <c r="B2028" s="3" t="s">
        <v>726</v>
      </c>
      <c r="C2028" s="3" t="s">
        <v>4835</v>
      </c>
      <c r="D2028" s="6">
        <v>20000</v>
      </c>
      <c r="E2028" s="6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8273</v>
      </c>
      <c r="O2028" s="5">
        <f>$E2028/$D2028</f>
        <v>1.0035000000000001</v>
      </c>
      <c r="P2028" s="6">
        <f>ROUND(E2028/L2028,2)</f>
        <v>143.36000000000001</v>
      </c>
      <c r="Q2028" t="str">
        <f>LEFT($N2028,FIND("/",$N2028)-1)</f>
        <v>publishing</v>
      </c>
      <c r="R2028" t="str">
        <f>RIGHT($N2028,LEN($N2028)-FIND("/",$N2028))</f>
        <v>nonfiction</v>
      </c>
      <c r="S2028" s="10">
        <f>((($I2028/60)/60)/24)+DATE(1970,1,1)</f>
        <v>42351.626296296294</v>
      </c>
      <c r="T2028" s="10">
        <f>((($J2028/60)/60)/24)+DATE(1970,1,1)</f>
        <v>42321.626296296294</v>
      </c>
    </row>
    <row r="2029" spans="1:20" ht="32" x14ac:dyDescent="0.2">
      <c r="A2029">
        <v>28</v>
      </c>
      <c r="B2029" s="3" t="s">
        <v>30</v>
      </c>
      <c r="C2029" s="3" t="s">
        <v>4139</v>
      </c>
      <c r="D2029" s="6">
        <v>12000</v>
      </c>
      <c r="E2029" s="6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8264</v>
      </c>
      <c r="O2029" s="5">
        <f>$E2029/$D2029</f>
        <v>1.0035000000000001</v>
      </c>
      <c r="P2029" s="6">
        <f>ROUND(E2029/L2029,2)</f>
        <v>169.61</v>
      </c>
      <c r="Q2029" t="str">
        <f>LEFT($N2029,FIND("/",$N2029)-1)</f>
        <v>film &amp; video</v>
      </c>
      <c r="R2029" t="str">
        <f>RIGHT($N2029,LEN($N2029)-FIND("/",$N2029))</f>
        <v>television</v>
      </c>
      <c r="S2029" s="10">
        <f>((($I2029/60)/60)/24)+DATE(1970,1,1)</f>
        <v>42354.96393518518</v>
      </c>
      <c r="T2029" s="10">
        <f>((($J2029/60)/60)/24)+DATE(1970,1,1)</f>
        <v>42324.96393518518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 s="6">
        <v>2000</v>
      </c>
      <c r="E2030" s="6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8278</v>
      </c>
      <c r="O2030" s="5">
        <f>$E2030/$D2030</f>
        <v>1.0035000000000001</v>
      </c>
      <c r="P2030" s="6">
        <f>ROUND(E2030/L2030,2)</f>
        <v>52.82</v>
      </c>
      <c r="Q2030" t="str">
        <f>LEFT($N2030,FIND("/",$N2030)-1)</f>
        <v>music</v>
      </c>
      <c r="R2030" t="str">
        <f>RIGHT($N2030,LEN($N2030)-FIND("/",$N2030))</f>
        <v>indie rock</v>
      </c>
      <c r="S2030" s="10">
        <f>((($I2030/60)/60)/24)+DATE(1970,1,1)</f>
        <v>41787.207638888889</v>
      </c>
      <c r="T2030" s="10">
        <f>((($J2030/60)/60)/24)+DATE(1970,1,1)</f>
        <v>41759.670937499999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 s="6">
        <v>7500</v>
      </c>
      <c r="E2031" s="6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8291</v>
      </c>
      <c r="O2031" s="5">
        <f>$E2031/$D2031</f>
        <v>1.0033493333333334</v>
      </c>
      <c r="P2031" s="6">
        <f>ROUND(E2031/L2031,2)</f>
        <v>156.77000000000001</v>
      </c>
      <c r="Q2031" t="str">
        <f>LEFT($N2031,FIND("/",$N2031)-1)</f>
        <v>music</v>
      </c>
      <c r="R2031" t="str">
        <f>RIGHT($N2031,LEN($N2031)-FIND("/",$N2031))</f>
        <v>pop</v>
      </c>
      <c r="S2031" s="10">
        <f>((($I2031/60)/60)/24)+DATE(1970,1,1)</f>
        <v>41256.928842592592</v>
      </c>
      <c r="T2031" s="10">
        <f>((($J2031/60)/60)/24)+DATE(1970,1,1)</f>
        <v>41226.928842592592</v>
      </c>
    </row>
    <row r="2032" spans="1:20" ht="48" x14ac:dyDescent="0.2">
      <c r="A2032">
        <v>3701</v>
      </c>
      <c r="B2032" s="3" t="s">
        <v>3698</v>
      </c>
      <c r="C2032" s="3" t="s">
        <v>7811</v>
      </c>
      <c r="D2032" s="6">
        <v>1500</v>
      </c>
      <c r="E2032" s="6">
        <v>1505</v>
      </c>
      <c r="F2032" t="s">
        <v>8219</v>
      </c>
      <c r="G2032" t="s">
        <v>8225</v>
      </c>
      <c r="H2032" t="s">
        <v>8247</v>
      </c>
      <c r="I2032">
        <v>1433422793</v>
      </c>
      <c r="J2032">
        <v>1430830793</v>
      </c>
      <c r="K2032" t="b">
        <v>0</v>
      </c>
      <c r="L2032">
        <v>39</v>
      </c>
      <c r="M2032" t="b">
        <v>1</v>
      </c>
      <c r="N2032" t="s">
        <v>8270</v>
      </c>
      <c r="O2032" s="5">
        <f>$E2032/$D2032</f>
        <v>1.0033333333333334</v>
      </c>
      <c r="P2032" s="6">
        <f>ROUND(E2032/L2032,2)</f>
        <v>38.590000000000003</v>
      </c>
      <c r="Q2032" t="str">
        <f>LEFT($N2032,FIND("/",$N2032)-1)</f>
        <v>theater</v>
      </c>
      <c r="R2032" t="str">
        <f>RIGHT($N2032,LEN($N2032)-FIND("/",$N2032))</f>
        <v>plays</v>
      </c>
      <c r="S2032" s="10">
        <f>((($I2032/60)/60)/24)+DATE(1970,1,1)</f>
        <v>42159.541585648149</v>
      </c>
      <c r="T2032" s="10">
        <f>((($J2032/60)/60)/24)+DATE(1970,1,1)</f>
        <v>42129.541585648149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 s="6">
        <v>6000</v>
      </c>
      <c r="E2033" s="6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8278</v>
      </c>
      <c r="O2033" s="5">
        <f>$E2033/$D2033</f>
        <v>1.0033333333333334</v>
      </c>
      <c r="P2033" s="6">
        <f>ROUND(E2033/L2033,2)</f>
        <v>188.13</v>
      </c>
      <c r="Q2033" t="str">
        <f>LEFT($N2033,FIND("/",$N2033)-1)</f>
        <v>music</v>
      </c>
      <c r="R2033" t="str">
        <f>RIGHT($N2033,LEN($N2033)-FIND("/",$N2033))</f>
        <v>indie rock</v>
      </c>
      <c r="S2033" s="10">
        <f>((($I2033/60)/60)/24)+DATE(1970,1,1)</f>
        <v>40976.11383101852</v>
      </c>
      <c r="T2033" s="10">
        <f>((($J2033/60)/60)/24)+DATE(1970,1,1)</f>
        <v>40946.11383101852</v>
      </c>
    </row>
    <row r="2034" spans="1:20" ht="32" x14ac:dyDescent="0.2">
      <c r="A2034">
        <v>1849</v>
      </c>
      <c r="B2034" s="3" t="s">
        <v>1850</v>
      </c>
      <c r="C2034" s="3" t="s">
        <v>5959</v>
      </c>
      <c r="D2034" s="6">
        <v>300</v>
      </c>
      <c r="E2034" s="6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8275</v>
      </c>
      <c r="O2034" s="5">
        <f>$E2034/$D2034</f>
        <v>1.0033333333333334</v>
      </c>
      <c r="P2034" s="6">
        <f>ROUND(E2034/L2034,2)</f>
        <v>37.630000000000003</v>
      </c>
      <c r="Q2034" t="str">
        <f>LEFT($N2034,FIND("/",$N2034)-1)</f>
        <v>music</v>
      </c>
      <c r="R2034" t="str">
        <f>RIGHT($N2034,LEN($N2034)-FIND("/",$N2034))</f>
        <v>rock</v>
      </c>
      <c r="S2034" s="10">
        <f>((($I2034/60)/60)/24)+DATE(1970,1,1)</f>
        <v>41199.845590277779</v>
      </c>
      <c r="T2034" s="10">
        <f>((($J2034/60)/60)/24)+DATE(1970,1,1)</f>
        <v>41169.845590277779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 s="6">
        <v>8000</v>
      </c>
      <c r="E2035" s="6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8299</v>
      </c>
      <c r="O2035" s="5">
        <f>$E2035/$D2035</f>
        <v>1.00325</v>
      </c>
      <c r="P2035" s="6">
        <f>ROUND(E2035/L2035,2)</f>
        <v>100.33</v>
      </c>
      <c r="Q2035" t="str">
        <f>LEFT($N2035,FIND("/",$N2035)-1)</f>
        <v>music</v>
      </c>
      <c r="R2035" t="str">
        <f>RIGHT($N2035,LEN($N2035)-FIND("/",$N2035))</f>
        <v>classical music</v>
      </c>
      <c r="S2035" s="10">
        <f>((($I2035/60)/60)/24)+DATE(1970,1,1)</f>
        <v>41088.844571759262</v>
      </c>
      <c r="T2035" s="10">
        <f>((($J2035/60)/60)/24)+DATE(1970,1,1)</f>
        <v>41058.844571759262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 s="6">
        <v>5000</v>
      </c>
      <c r="E2036" s="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5">
        <f>$E2036/$D2036</f>
        <v>1.0032000000000001</v>
      </c>
      <c r="P2036" s="6">
        <f>ROUND(E2036/L2036,2)</f>
        <v>79.62</v>
      </c>
      <c r="Q2036" t="str">
        <f>LEFT($N2036,FIND("/",$N2036)-1)</f>
        <v>theater</v>
      </c>
      <c r="R2036" t="str">
        <f>RIGHT($N2036,LEN($N2036)-FIND("/",$N2036))</f>
        <v>plays</v>
      </c>
      <c r="S2036" s="10">
        <f>((($I2036/60)/60)/24)+DATE(1970,1,1)</f>
        <v>41854.958333333336</v>
      </c>
      <c r="T2036" s="10">
        <f>((($J2036/60)/60)/24)+DATE(1970,1,1)</f>
        <v>41827.674143518518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 s="6">
        <v>3200</v>
      </c>
      <c r="E2037" s="6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8278</v>
      </c>
      <c r="O2037" s="5">
        <f>$E2037/$D2037</f>
        <v>1.003125</v>
      </c>
      <c r="P2037" s="6">
        <f>ROUND(E2037/L2037,2)</f>
        <v>42.8</v>
      </c>
      <c r="Q2037" t="str">
        <f>LEFT($N2037,FIND("/",$N2037)-1)</f>
        <v>music</v>
      </c>
      <c r="R2037" t="str">
        <f>RIGHT($N2037,LEN($N2037)-FIND("/",$N2037))</f>
        <v>indie rock</v>
      </c>
      <c r="S2037" s="10">
        <f>((($I2037/60)/60)/24)+DATE(1970,1,1)</f>
        <v>40729.021597222221</v>
      </c>
      <c r="T2037" s="10">
        <f>((($J2037/60)/60)/24)+DATE(1970,1,1)</f>
        <v>40687.021597222221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 s="6">
        <v>10000</v>
      </c>
      <c r="E2038" s="6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8270</v>
      </c>
      <c r="O2038" s="5">
        <f>$E2038/$D2038</f>
        <v>1.0031000000000001</v>
      </c>
      <c r="P2038" s="6">
        <f>ROUND(E2038/L2038,2)</f>
        <v>110.23</v>
      </c>
      <c r="Q2038" t="str">
        <f>LEFT($N2038,FIND("/",$N2038)-1)</f>
        <v>theater</v>
      </c>
      <c r="R2038" t="str">
        <f>RIGHT($N2038,LEN($N2038)-FIND("/",$N2038))</f>
        <v>plays</v>
      </c>
      <c r="S2038" s="10">
        <f>((($I2038/60)/60)/24)+DATE(1970,1,1)</f>
        <v>41836.492777777778</v>
      </c>
      <c r="T2038" s="10">
        <f>((($J2038/60)/60)/24)+DATE(1970,1,1)</f>
        <v>41791.492777777778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 s="6">
        <v>1000</v>
      </c>
      <c r="E2039" s="6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8302</v>
      </c>
      <c r="O2039" s="5">
        <f>$E2039/$D2039</f>
        <v>1.0029999999999999</v>
      </c>
      <c r="P2039" s="6">
        <f>ROUND(E2039/L2039,2)</f>
        <v>45.59</v>
      </c>
      <c r="Q2039" t="str">
        <f>LEFT($N2039,FIND("/",$N2039)-1)</f>
        <v>theater</v>
      </c>
      <c r="R2039" t="str">
        <f>RIGHT($N2039,LEN($N2039)-FIND("/",$N2039))</f>
        <v>spaces</v>
      </c>
      <c r="S2039" s="10">
        <f>((($I2039/60)/60)/24)+DATE(1970,1,1)</f>
        <v>42420.838738425926</v>
      </c>
      <c r="T2039" s="10">
        <f>((($J2039/60)/60)/24)+DATE(1970,1,1)</f>
        <v>42390.838738425926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 s="6">
        <v>5500</v>
      </c>
      <c r="E2040" s="6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8270</v>
      </c>
      <c r="O2040" s="5">
        <f>$E2040/$D2040</f>
        <v>1.002909090909091</v>
      </c>
      <c r="P2040" s="6">
        <f>ROUND(E2040/L2040,2)</f>
        <v>69.819999999999993</v>
      </c>
      <c r="Q2040" t="str">
        <f>LEFT($N2040,FIND("/",$N2040)-1)</f>
        <v>theater</v>
      </c>
      <c r="R2040" t="str">
        <f>RIGHT($N2040,LEN($N2040)-FIND("/",$N2040))</f>
        <v>plays</v>
      </c>
      <c r="S2040" s="10">
        <f>((($I2040/60)/60)/24)+DATE(1970,1,1)</f>
        <v>42490.165972222225</v>
      </c>
      <c r="T2040" s="10">
        <f>((($J2040/60)/60)/24)+DATE(1970,1,1)</f>
        <v>42466.558796296296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 s="6">
        <v>350</v>
      </c>
      <c r="E2041" s="6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8304</v>
      </c>
      <c r="O2041" s="5">
        <f>$E2041/$D2041</f>
        <v>1.0028571428571429</v>
      </c>
      <c r="P2041" s="6">
        <f>ROUND(E2041/L2041,2)</f>
        <v>35.1</v>
      </c>
      <c r="Q2041" t="str">
        <f>LEFT($N2041,FIND("/",$N2041)-1)</f>
        <v>theater</v>
      </c>
      <c r="R2041" t="str">
        <f>RIGHT($N2041,LEN($N2041)-FIND("/",$N2041))</f>
        <v>musical</v>
      </c>
      <c r="S2041" s="10">
        <f>((($I2041/60)/60)/24)+DATE(1970,1,1)</f>
        <v>42196.165972222225</v>
      </c>
      <c r="T2041" s="10">
        <f>((($J2041/60)/60)/24)+DATE(1970,1,1)</f>
        <v>42167.534791666665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 s="6">
        <v>1800</v>
      </c>
      <c r="E2042" s="6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8270</v>
      </c>
      <c r="O2042" s="5">
        <f>$E2042/$D2042</f>
        <v>1.0027777777777778</v>
      </c>
      <c r="P2042" s="6">
        <f>ROUND(E2042/L2042,2)</f>
        <v>150.41999999999999</v>
      </c>
      <c r="Q2042" t="str">
        <f>LEFT($N2042,FIND("/",$N2042)-1)</f>
        <v>theater</v>
      </c>
      <c r="R2042" t="str">
        <f>RIGHT($N2042,LEN($N2042)-FIND("/",$N2042))</f>
        <v>plays</v>
      </c>
      <c r="S2042" s="10">
        <f>((($I2042/60)/60)/24)+DATE(1970,1,1)</f>
        <v>42044.1875</v>
      </c>
      <c r="T2042" s="10">
        <f>((($J2042/60)/60)/24)+DATE(1970,1,1)</f>
        <v>42017.88045138889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 s="6">
        <v>10000</v>
      </c>
      <c r="E2043" s="6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5">
        <f>$E2043/$D2043</f>
        <v>1.0026999999999999</v>
      </c>
      <c r="P2043" s="6">
        <f>ROUND(E2043/L2043,2)</f>
        <v>92.84</v>
      </c>
      <c r="Q2043" t="str">
        <f>LEFT($N2043,FIND("/",$N2043)-1)</f>
        <v>theater</v>
      </c>
      <c r="R2043" t="str">
        <f>RIGHT($N2043,LEN($N2043)-FIND("/",$N2043))</f>
        <v>plays</v>
      </c>
      <c r="S2043" s="10">
        <f>((($I2043/60)/60)/24)+DATE(1970,1,1)</f>
        <v>42058.496562500004</v>
      </c>
      <c r="T2043" s="10">
        <f>((($J2043/60)/60)/24)+DATE(1970,1,1)</f>
        <v>42028.496562500004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 s="6">
        <v>7500</v>
      </c>
      <c r="E2044" s="6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8275</v>
      </c>
      <c r="O2044" s="5">
        <f>$E2044/$D2044</f>
        <v>1.0026666666666666</v>
      </c>
      <c r="P2044" s="6">
        <f>ROUND(E2044/L2044,2)</f>
        <v>81.739999999999995</v>
      </c>
      <c r="Q2044" t="str">
        <f>LEFT($N2044,FIND("/",$N2044)-1)</f>
        <v>music</v>
      </c>
      <c r="R2044" t="str">
        <f>RIGHT($N2044,LEN($N2044)-FIND("/",$N2044))</f>
        <v>rock</v>
      </c>
      <c r="S2044" s="10">
        <f>((($I2044/60)/60)/24)+DATE(1970,1,1)</f>
        <v>42079.691574074073</v>
      </c>
      <c r="T2044" s="10">
        <f>((($J2044/60)/60)/24)+DATE(1970,1,1)</f>
        <v>42049.733240740738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 s="6">
        <v>10000</v>
      </c>
      <c r="E2045" s="6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5">
        <f>$E2045/$D2045</f>
        <v>1.0026489999999999</v>
      </c>
      <c r="P2045" s="6">
        <f>ROUND(E2045/L2045,2)</f>
        <v>48.44</v>
      </c>
      <c r="Q2045" t="str">
        <f>LEFT($N2045,FIND("/",$N2045)-1)</f>
        <v>theater</v>
      </c>
      <c r="R2045" t="str">
        <f>RIGHT($N2045,LEN($N2045)-FIND("/",$N2045))</f>
        <v>plays</v>
      </c>
      <c r="S2045" s="10">
        <f>((($I2045/60)/60)/24)+DATE(1970,1,1)</f>
        <v>42541.958333333328</v>
      </c>
      <c r="T2045" s="10">
        <f>((($J2045/60)/60)/24)+DATE(1970,1,1)</f>
        <v>42505.774479166663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 s="6">
        <v>9500</v>
      </c>
      <c r="E2046" s="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8270</v>
      </c>
      <c r="O2046" s="5">
        <f>$E2046/$D2046</f>
        <v>1.0026315789473683</v>
      </c>
      <c r="P2046" s="6">
        <f>ROUND(E2046/L2046,2)</f>
        <v>134.15</v>
      </c>
      <c r="Q2046" t="str">
        <f>LEFT($N2046,FIND("/",$N2046)-1)</f>
        <v>theater</v>
      </c>
      <c r="R2046" t="str">
        <f>RIGHT($N2046,LEN($N2046)-FIND("/",$N2046))</f>
        <v>plays</v>
      </c>
      <c r="S2046" s="10">
        <f>((($I2046/60)/60)/24)+DATE(1970,1,1)</f>
        <v>41807.125</v>
      </c>
      <c r="T2046" s="10">
        <f>((($J2046/60)/60)/24)+DATE(1970,1,1)</f>
        <v>41776.063136574077</v>
      </c>
    </row>
    <row r="2047" spans="1:20" ht="48" x14ac:dyDescent="0.2">
      <c r="A2047">
        <v>2539</v>
      </c>
      <c r="B2047" s="3" t="s">
        <v>2539</v>
      </c>
      <c r="C2047" s="3" t="s">
        <v>6649</v>
      </c>
      <c r="D2047" s="6">
        <v>10000</v>
      </c>
      <c r="E2047" s="6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8299</v>
      </c>
      <c r="O2047" s="5">
        <f>$E2047/$D2047</f>
        <v>1.0024999999999999</v>
      </c>
      <c r="P2047" s="6">
        <f>ROUND(E2047/L2047,2)</f>
        <v>169.92</v>
      </c>
      <c r="Q2047" t="str">
        <f>LEFT($N2047,FIND("/",$N2047)-1)</f>
        <v>music</v>
      </c>
      <c r="R2047" t="str">
        <f>RIGHT($N2047,LEN($N2047)-FIND("/",$N2047))</f>
        <v>classical music</v>
      </c>
      <c r="S2047" s="10">
        <f>((($I2047/60)/60)/24)+DATE(1970,1,1)</f>
        <v>42037.902222222227</v>
      </c>
      <c r="T2047" s="10">
        <f>((($J2047/60)/60)/24)+DATE(1970,1,1)</f>
        <v>41977.902222222227</v>
      </c>
    </row>
    <row r="2048" spans="1:20" ht="48" x14ac:dyDescent="0.2">
      <c r="A2048">
        <v>748</v>
      </c>
      <c r="B2048" s="3" t="s">
        <v>749</v>
      </c>
      <c r="C2048" s="3" t="s">
        <v>4858</v>
      </c>
      <c r="D2048" s="6">
        <v>2000</v>
      </c>
      <c r="E2048" s="6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8273</v>
      </c>
      <c r="O2048" s="5">
        <f>$E2048/$D2048</f>
        <v>1.0024999999999999</v>
      </c>
      <c r="P2048" s="6">
        <f>ROUND(E2048/L2048,2)</f>
        <v>45.57</v>
      </c>
      <c r="Q2048" t="str">
        <f>LEFT($N2048,FIND("/",$N2048)-1)</f>
        <v>publishing</v>
      </c>
      <c r="R2048" t="str">
        <f>RIGHT($N2048,LEN($N2048)-FIND("/",$N2048))</f>
        <v>nonfiction</v>
      </c>
      <c r="S2048" s="10">
        <f>((($I2048/60)/60)/24)+DATE(1970,1,1)</f>
        <v>41861.846828703703</v>
      </c>
      <c r="T2048" s="10">
        <f>((($J2048/60)/60)/24)+DATE(1970,1,1)</f>
        <v>41831.846828703703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6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8270</v>
      </c>
      <c r="O2049" s="5">
        <f>$E2049/$D2049</f>
        <v>1.0024999999999999</v>
      </c>
      <c r="P2049" s="6">
        <f>ROUND(E2049/L2049,2)</f>
        <v>66.83</v>
      </c>
      <c r="Q2049" t="str">
        <f>LEFT($N2049,FIND("/",$N2049)-1)</f>
        <v>theater</v>
      </c>
      <c r="R2049" t="str">
        <f>RIGHT($N2049,LEN($N2049)-FIND("/",$N2049))</f>
        <v>plays</v>
      </c>
      <c r="S2049" s="10">
        <f>((($I2049/60)/60)/24)+DATE(1970,1,1)</f>
        <v>42203.666666666672</v>
      </c>
      <c r="T2049" s="10">
        <f>((($J2049/60)/60)/24)+DATE(1970,1,1)</f>
        <v>42179.854629629626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 s="6">
        <v>2000</v>
      </c>
      <c r="E2050" s="6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8304</v>
      </c>
      <c r="O2050" s="5">
        <f>$E2050/$D2050</f>
        <v>1.0024999999999999</v>
      </c>
      <c r="P2050" s="6">
        <f>ROUND(E2050/L2050,2)</f>
        <v>143.21</v>
      </c>
      <c r="Q2050" t="str">
        <f>LEFT($N2050,FIND("/",$N2050)-1)</f>
        <v>theater</v>
      </c>
      <c r="R2050" t="str">
        <f>RIGHT($N2050,LEN($N2050)-FIND("/",$N2050))</f>
        <v>musical</v>
      </c>
      <c r="S2050" s="10">
        <f>((($I2050/60)/60)/24)+DATE(1970,1,1)</f>
        <v>42103.166666666672</v>
      </c>
      <c r="T2050" s="10">
        <f>((($J2050/60)/60)/24)+DATE(1970,1,1)</f>
        <v>42075.942627314813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 s="6">
        <v>10500</v>
      </c>
      <c r="E2051" s="6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8268</v>
      </c>
      <c r="O2051" s="5">
        <f>$E2051/$D2051</f>
        <v>1.0024761904761905</v>
      </c>
      <c r="P2051" s="6">
        <f>ROUND(E2051/L2051,2)</f>
        <v>202.42</v>
      </c>
      <c r="Q2051" t="str">
        <f>LEFT($N2051,FIND("/",$N2051)-1)</f>
        <v>film &amp; video</v>
      </c>
      <c r="R2051" t="str">
        <f>RIGHT($N2051,LEN($N2051)-FIND("/",$N2051))</f>
        <v>documentary</v>
      </c>
      <c r="S2051" s="10">
        <f>((($I2051/60)/60)/24)+DATE(1970,1,1)</f>
        <v>41372.189583333333</v>
      </c>
      <c r="T2051" s="10">
        <f>((($J2051/60)/60)/24)+DATE(1970,1,1)</f>
        <v>41360.970601851855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 s="6">
        <v>28450</v>
      </c>
      <c r="E2052" s="6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8264</v>
      </c>
      <c r="O2052" s="5">
        <f>$E2052/$D2052</f>
        <v>1.0024604569420035</v>
      </c>
      <c r="P2052" s="6">
        <f>ROUND(E2052/L2052,2)</f>
        <v>320.45</v>
      </c>
      <c r="Q2052" t="str">
        <f>LEFT($N2052,FIND("/",$N2052)-1)</f>
        <v>film &amp; video</v>
      </c>
      <c r="R2052" t="str">
        <f>RIGHT($N2052,LEN($N2052)-FIND("/",$N2052))</f>
        <v>television</v>
      </c>
      <c r="S2052" s="10">
        <f>((($I2052/60)/60)/24)+DATE(1970,1,1)</f>
        <v>42503.165972222225</v>
      </c>
      <c r="T2052" s="10">
        <f>((($J2052/60)/60)/24)+DATE(1970,1,1)</f>
        <v>42461.627511574072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 s="6">
        <v>5000</v>
      </c>
      <c r="E2053" s="6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8270</v>
      </c>
      <c r="O2053" s="5">
        <f>$E2053/$D2053</f>
        <v>1.0024500000000001</v>
      </c>
      <c r="P2053" s="6">
        <f>ROUND(E2053/L2053,2)</f>
        <v>200.49</v>
      </c>
      <c r="Q2053" t="str">
        <f>LEFT($N2053,FIND("/",$N2053)-1)</f>
        <v>theater</v>
      </c>
      <c r="R2053" t="str">
        <f>RIGHT($N2053,LEN($N2053)-FIND("/",$N2053))</f>
        <v>plays</v>
      </c>
      <c r="S2053" s="10">
        <f>((($I2053/60)/60)/24)+DATE(1970,1,1)</f>
        <v>41817.218229166669</v>
      </c>
      <c r="T2053" s="10">
        <f>((($J2053/60)/60)/24)+DATE(1970,1,1)</f>
        <v>41787.218229166669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 s="6">
        <v>4500</v>
      </c>
      <c r="E2054" s="6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8270</v>
      </c>
      <c r="O2054" s="5">
        <f>$E2054/$D2054</f>
        <v>1.0024444444444445</v>
      </c>
      <c r="P2054" s="6">
        <f>ROUND(E2054/L2054,2)</f>
        <v>65.38</v>
      </c>
      <c r="Q2054" t="str">
        <f>LEFT($N2054,FIND("/",$N2054)-1)</f>
        <v>theater</v>
      </c>
      <c r="R2054" t="str">
        <f>RIGHT($N2054,LEN($N2054)-FIND("/",$N2054))</f>
        <v>plays</v>
      </c>
      <c r="S2054" s="10">
        <f>((($I2054/60)/60)/24)+DATE(1970,1,1)</f>
        <v>42238.84646990741</v>
      </c>
      <c r="T2054" s="10">
        <f>((($J2054/60)/60)/24)+DATE(1970,1,1)</f>
        <v>42208.84646990741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 s="6">
        <v>12000</v>
      </c>
      <c r="E2055" s="6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8264</v>
      </c>
      <c r="O2055" s="5">
        <f>$E2055/$D2055</f>
        <v>1.0024166666666667</v>
      </c>
      <c r="P2055" s="6">
        <f>ROUND(E2055/L2055,2)</f>
        <v>171.84</v>
      </c>
      <c r="Q2055" t="str">
        <f>LEFT($N2055,FIND("/",$N2055)-1)</f>
        <v>film &amp; video</v>
      </c>
      <c r="R2055" t="str">
        <f>RIGHT($N2055,LEN($N2055)-FIND("/",$N2055))</f>
        <v>television</v>
      </c>
      <c r="S2055" s="10">
        <f>((($I2055/60)/60)/24)+DATE(1970,1,1)</f>
        <v>41806.229166666664</v>
      </c>
      <c r="T2055" s="10">
        <f>((($J2055/60)/60)/24)+DATE(1970,1,1)</f>
        <v>41760.796423611115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 s="6">
        <v>2000</v>
      </c>
      <c r="E2056" s="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8264</v>
      </c>
      <c r="O2056" s="5">
        <f>$E2056/$D2056</f>
        <v>1.002</v>
      </c>
      <c r="P2056" s="6">
        <f>ROUND(E2056/L2056,2)</f>
        <v>80.16</v>
      </c>
      <c r="Q2056" t="str">
        <f>LEFT($N2056,FIND("/",$N2056)-1)</f>
        <v>film &amp; video</v>
      </c>
      <c r="R2056" t="str">
        <f>RIGHT($N2056,LEN($N2056)-FIND("/",$N2056))</f>
        <v>television</v>
      </c>
      <c r="S2056" s="10">
        <f>((($I2056/60)/60)/24)+DATE(1970,1,1)</f>
        <v>42260.758240740746</v>
      </c>
      <c r="T2056" s="10">
        <f>((($J2056/60)/60)/24)+DATE(1970,1,1)</f>
        <v>42200.758240740746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 s="6">
        <v>2000</v>
      </c>
      <c r="E2057" s="6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5">
        <f>$E2057/$D2057</f>
        <v>1.002</v>
      </c>
      <c r="P2057" s="6">
        <f>ROUND(E2057/L2057,2)</f>
        <v>117.88</v>
      </c>
      <c r="Q2057" t="str">
        <f>LEFT($N2057,FIND("/",$N2057)-1)</f>
        <v>theater</v>
      </c>
      <c r="R2057" t="str">
        <f>RIGHT($N2057,LEN($N2057)-FIND("/",$N2057))</f>
        <v>plays</v>
      </c>
      <c r="S2057" s="10">
        <f>((($I2057/60)/60)/24)+DATE(1970,1,1)</f>
        <v>42506.43478009259</v>
      </c>
      <c r="T2057" s="10">
        <f>((($J2057/60)/60)/24)+DATE(1970,1,1)</f>
        <v>42482.43478009259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 s="6">
        <v>500</v>
      </c>
      <c r="E2058" s="6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8270</v>
      </c>
      <c r="O2058" s="5">
        <f>$E2058/$D2058</f>
        <v>1.002</v>
      </c>
      <c r="P2058" s="6">
        <f>ROUND(E2058/L2058,2)</f>
        <v>62.63</v>
      </c>
      <c r="Q2058" t="str">
        <f>LEFT($N2058,FIND("/",$N2058)-1)</f>
        <v>theater</v>
      </c>
      <c r="R2058" t="str">
        <f>RIGHT($N2058,LEN($N2058)-FIND("/",$N2058))</f>
        <v>plays</v>
      </c>
      <c r="S2058" s="10">
        <f>((($I2058/60)/60)/24)+DATE(1970,1,1)</f>
        <v>42613.865405092598</v>
      </c>
      <c r="T2058" s="10">
        <f>((($J2058/60)/60)/24)+DATE(1970,1,1)</f>
        <v>42593.865405092598</v>
      </c>
    </row>
    <row r="2059" spans="1:20" ht="48" x14ac:dyDescent="0.2">
      <c r="A2059">
        <v>1602</v>
      </c>
      <c r="B2059" s="3" t="s">
        <v>1603</v>
      </c>
      <c r="C2059" s="3" t="s">
        <v>5712</v>
      </c>
      <c r="D2059" s="6">
        <v>1500</v>
      </c>
      <c r="E2059" s="6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8275</v>
      </c>
      <c r="O2059" s="5">
        <f>$E2059/$D2059</f>
        <v>1.0016666666666667</v>
      </c>
      <c r="P2059" s="6">
        <f>ROUND(E2059/L2059,2)</f>
        <v>46.95</v>
      </c>
      <c r="Q2059" t="str">
        <f>LEFT($N2059,FIND("/",$N2059)-1)</f>
        <v>music</v>
      </c>
      <c r="R2059" t="str">
        <f>RIGHT($N2059,LEN($N2059)-FIND("/",$N2059))</f>
        <v>rock</v>
      </c>
      <c r="S2059" s="10">
        <f>((($I2059/60)/60)/24)+DATE(1970,1,1)</f>
        <v>40830.958333333336</v>
      </c>
      <c r="T2059" s="10">
        <f>((($J2059/60)/60)/24)+DATE(1970,1,1)</f>
        <v>40788.297650462962</v>
      </c>
    </row>
    <row r="2060" spans="1:20" ht="48" x14ac:dyDescent="0.2">
      <c r="A2060">
        <v>386</v>
      </c>
      <c r="B2060" s="3" t="s">
        <v>387</v>
      </c>
      <c r="C2060" s="3" t="s">
        <v>4496</v>
      </c>
      <c r="D2060" s="6">
        <v>600</v>
      </c>
      <c r="E2060" s="6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8268</v>
      </c>
      <c r="O2060" s="5">
        <f>$E2060/$D2060</f>
        <v>1.0016666666666667</v>
      </c>
      <c r="P2060" s="6">
        <f>ROUND(E2060/L2060,2)</f>
        <v>46.23</v>
      </c>
      <c r="Q2060" t="str">
        <f>LEFT($N2060,FIND("/",$N2060)-1)</f>
        <v>film &amp; video</v>
      </c>
      <c r="R2060" t="str">
        <f>RIGHT($N2060,LEN($N2060)-FIND("/",$N2060))</f>
        <v>documentary</v>
      </c>
      <c r="S2060" s="10">
        <f>((($I2060/60)/60)/24)+DATE(1970,1,1)</f>
        <v>42226.951284722221</v>
      </c>
      <c r="T2060" s="10">
        <f>((($J2060/60)/60)/24)+DATE(1970,1,1)</f>
        <v>42211.951284722221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 s="6">
        <v>20000</v>
      </c>
      <c r="E2061" s="6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8275</v>
      </c>
      <c r="O2061" s="5">
        <f>$E2061/$D2061</f>
        <v>1.0016</v>
      </c>
      <c r="P2061" s="6">
        <f>ROUND(E2061/L2061,2)</f>
        <v>417.33</v>
      </c>
      <c r="Q2061" t="str">
        <f>LEFT($N2061,FIND("/",$N2061)-1)</f>
        <v>music</v>
      </c>
      <c r="R2061" t="str">
        <f>RIGHT($N2061,LEN($N2061)-FIND("/",$N2061))</f>
        <v>rock</v>
      </c>
      <c r="S2061" s="10">
        <f>((($I2061/60)/60)/24)+DATE(1970,1,1)</f>
        <v>41768.916666666664</v>
      </c>
      <c r="T2061" s="10">
        <f>((($J2061/60)/60)/24)+DATE(1970,1,1)</f>
        <v>41736.899652777778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 s="6">
        <v>3200</v>
      </c>
      <c r="E2062" s="6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8270</v>
      </c>
      <c r="O2062" s="5">
        <f>$E2062/$D2062</f>
        <v>1.0015624999999999</v>
      </c>
      <c r="P2062" s="6">
        <f>ROUND(E2062/L2062,2)</f>
        <v>74.53</v>
      </c>
      <c r="Q2062" t="str">
        <f>LEFT($N2062,FIND("/",$N2062)-1)</f>
        <v>theater</v>
      </c>
      <c r="R2062" t="str">
        <f>RIGHT($N2062,LEN($N2062)-FIND("/",$N2062))</f>
        <v>plays</v>
      </c>
      <c r="S2062" s="10">
        <f>((($I2062/60)/60)/24)+DATE(1970,1,1)</f>
        <v>41882.658310185187</v>
      </c>
      <c r="T2062" s="10">
        <f>((($J2062/60)/60)/24)+DATE(1970,1,1)</f>
        <v>41852.658310185187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 s="6">
        <v>1000</v>
      </c>
      <c r="E2063" s="6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8275</v>
      </c>
      <c r="O2063" s="5">
        <f>$E2063/$D2063</f>
        <v>1.00149</v>
      </c>
      <c r="P2063" s="6">
        <f>ROUND(E2063/L2063,2)</f>
        <v>35.770000000000003</v>
      </c>
      <c r="Q2063" t="str">
        <f>LEFT($N2063,FIND("/",$N2063)-1)</f>
        <v>music</v>
      </c>
      <c r="R2063" t="str">
        <f>RIGHT($N2063,LEN($N2063)-FIND("/",$N2063))</f>
        <v>rock</v>
      </c>
      <c r="S2063" s="10">
        <f>((($I2063/60)/60)/24)+DATE(1970,1,1)</f>
        <v>40817.125</v>
      </c>
      <c r="T2063" s="10">
        <f>((($J2063/60)/60)/24)+DATE(1970,1,1)</f>
        <v>40788.786539351851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 s="6">
        <v>20000</v>
      </c>
      <c r="E2064" s="6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8264</v>
      </c>
      <c r="O2064" s="5">
        <f>$E2064/$D2064</f>
        <v>1.0012570000000001</v>
      </c>
      <c r="P2064" s="6">
        <f>ROUND(E2064/L2064,2)</f>
        <v>606.82000000000005</v>
      </c>
      <c r="Q2064" t="str">
        <f>LEFT($N2064,FIND("/",$N2064)-1)</f>
        <v>film &amp; video</v>
      </c>
      <c r="R2064" t="str">
        <f>RIGHT($N2064,LEN($N2064)-FIND("/",$N2064))</f>
        <v>television</v>
      </c>
      <c r="S2064" s="10">
        <f>((($I2064/60)/60)/24)+DATE(1970,1,1)</f>
        <v>42261.875</v>
      </c>
      <c r="T2064" s="10">
        <f>((($J2064/60)/60)/24)+DATE(1970,1,1)</f>
        <v>42230.23583333334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 s="6">
        <v>8000</v>
      </c>
      <c r="E2065" s="6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8270</v>
      </c>
      <c r="O2065" s="5">
        <f>$E2065/$D2065</f>
        <v>1.00125</v>
      </c>
      <c r="P2065" s="6">
        <f>ROUND(E2065/L2065,2)</f>
        <v>70.88</v>
      </c>
      <c r="Q2065" t="str">
        <f>LEFT($N2065,FIND("/",$N2065)-1)</f>
        <v>theater</v>
      </c>
      <c r="R2065" t="str">
        <f>RIGHT($N2065,LEN($N2065)-FIND("/",$N2065))</f>
        <v>plays</v>
      </c>
      <c r="S2065" s="10">
        <f>((($I2065/60)/60)/24)+DATE(1970,1,1)</f>
        <v>41970.125</v>
      </c>
      <c r="T2065" s="10">
        <f>((($J2065/60)/60)/24)+DATE(1970,1,1)</f>
        <v>41941.683865740742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 s="6">
        <v>4000</v>
      </c>
      <c r="E2066" s="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8270</v>
      </c>
      <c r="O2066" s="5">
        <f>$E2066/$D2066</f>
        <v>1.00125</v>
      </c>
      <c r="P2066" s="6">
        <f>ROUND(E2066/L2066,2)</f>
        <v>121.36</v>
      </c>
      <c r="Q2066" t="str">
        <f>LEFT($N2066,FIND("/",$N2066)-1)</f>
        <v>theater</v>
      </c>
      <c r="R2066" t="str">
        <f>RIGHT($N2066,LEN($N2066)-FIND("/",$N2066))</f>
        <v>plays</v>
      </c>
      <c r="S2066" s="10">
        <f>((($I2066/60)/60)/24)+DATE(1970,1,1)</f>
        <v>42015.870486111111</v>
      </c>
      <c r="T2066" s="10">
        <f>((($J2066/60)/60)/24)+DATE(1970,1,1)</f>
        <v>41995.870486111111</v>
      </c>
    </row>
    <row r="2067" spans="1:20" ht="48" x14ac:dyDescent="0.2">
      <c r="A2067">
        <v>2246</v>
      </c>
      <c r="B2067" s="3" t="s">
        <v>2247</v>
      </c>
      <c r="C2067" s="3" t="s">
        <v>6356</v>
      </c>
      <c r="D2067" s="6">
        <v>2500</v>
      </c>
      <c r="E2067" s="6">
        <v>2503</v>
      </c>
      <c r="F2067" t="s">
        <v>8219</v>
      </c>
      <c r="G2067" t="s">
        <v>8225</v>
      </c>
      <c r="H2067" t="s">
        <v>8247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8296</v>
      </c>
      <c r="O2067" s="5">
        <f>$E2067/$D2067</f>
        <v>1.0012000000000001</v>
      </c>
      <c r="P2067" s="6">
        <f>ROUND(E2067/L2067,2)</f>
        <v>43.91</v>
      </c>
      <c r="Q2067" t="str">
        <f>LEFT($N2067,FIND("/",$N2067)-1)</f>
        <v>games</v>
      </c>
      <c r="R2067" t="str">
        <f>RIGHT($N2067,LEN($N2067)-FIND("/",$N2067))</f>
        <v>tabletop games</v>
      </c>
      <c r="S2067" s="10">
        <f>((($I2067/60)/60)/24)+DATE(1970,1,1)</f>
        <v>42251.79178240741</v>
      </c>
      <c r="T2067" s="10">
        <f>((($J2067/60)/60)/24)+DATE(1970,1,1)</f>
        <v>42221.79178240741</v>
      </c>
    </row>
    <row r="2068" spans="1:20" ht="64" x14ac:dyDescent="0.2">
      <c r="A2068">
        <v>2177</v>
      </c>
      <c r="B2068" s="3" t="s">
        <v>2178</v>
      </c>
      <c r="C2068" s="3" t="s">
        <v>6287</v>
      </c>
      <c r="D2068" s="6">
        <v>2500</v>
      </c>
      <c r="E2068" s="6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8275</v>
      </c>
      <c r="O2068" s="5">
        <f>$E2068/$D2068</f>
        <v>1.0012000000000001</v>
      </c>
      <c r="P2068" s="6">
        <f>ROUND(E2068/L2068,2)</f>
        <v>65.87</v>
      </c>
      <c r="Q2068" t="str">
        <f>LEFT($N2068,FIND("/",$N2068)-1)</f>
        <v>music</v>
      </c>
      <c r="R2068" t="str">
        <f>RIGHT($N2068,LEN($N2068)-FIND("/",$N2068))</f>
        <v>rock</v>
      </c>
      <c r="S2068" s="10">
        <f>((($I2068/60)/60)/24)+DATE(1970,1,1)</f>
        <v>42527.250775462962</v>
      </c>
      <c r="T2068" s="10">
        <f>((($J2068/60)/60)/24)+DATE(1970,1,1)</f>
        <v>42502.250775462962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 s="6">
        <v>6000</v>
      </c>
      <c r="E2069" s="6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5">
        <f>$E2069/$D2069</f>
        <v>1.0011666666666668</v>
      </c>
      <c r="P2069" s="6">
        <f>ROUND(E2069/L2069,2)</f>
        <v>127.81</v>
      </c>
      <c r="Q2069" t="str">
        <f>LEFT($N2069,FIND("/",$N2069)-1)</f>
        <v>theater</v>
      </c>
      <c r="R2069" t="str">
        <f>RIGHT($N2069,LEN($N2069)-FIND("/",$N2069))</f>
        <v>plays</v>
      </c>
      <c r="S2069" s="10">
        <f>((($I2069/60)/60)/24)+DATE(1970,1,1)</f>
        <v>42211.763414351852</v>
      </c>
      <c r="T2069" s="10">
        <f>((($J2069/60)/60)/24)+DATE(1970,1,1)</f>
        <v>42171.763414351852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 s="6">
        <v>20000</v>
      </c>
      <c r="E2070" s="6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8270</v>
      </c>
      <c r="O2070" s="5">
        <f>$E2070/$D2070</f>
        <v>1.0011000000000001</v>
      </c>
      <c r="P2070" s="6">
        <f>ROUND(E2070/L2070,2)</f>
        <v>168.25</v>
      </c>
      <c r="Q2070" t="str">
        <f>LEFT($N2070,FIND("/",$N2070)-1)</f>
        <v>theater</v>
      </c>
      <c r="R2070" t="str">
        <f>RIGHT($N2070,LEN($N2070)-FIND("/",$N2070))</f>
        <v>plays</v>
      </c>
      <c r="S2070" s="10">
        <f>((($I2070/60)/60)/24)+DATE(1970,1,1)</f>
        <v>42085.941516203704</v>
      </c>
      <c r="T2070" s="10">
        <f>((($J2070/60)/60)/24)+DATE(1970,1,1)</f>
        <v>42050.983182870375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 s="6">
        <v>1000</v>
      </c>
      <c r="E2071" s="6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8275</v>
      </c>
      <c r="O2071" s="5">
        <f>$E2071/$D2071</f>
        <v>1.0009999999999999</v>
      </c>
      <c r="P2071" s="6">
        <f>ROUND(E2071/L2071,2)</f>
        <v>40.04</v>
      </c>
      <c r="Q2071" t="str">
        <f>LEFT($N2071,FIND("/",$N2071)-1)</f>
        <v>music</v>
      </c>
      <c r="R2071" t="str">
        <f>RIGHT($N2071,LEN($N2071)-FIND("/",$N2071))</f>
        <v>rock</v>
      </c>
      <c r="S2071" s="10">
        <f>((($I2071/60)/60)/24)+DATE(1970,1,1)</f>
        <v>41086.75</v>
      </c>
      <c r="T2071" s="10">
        <f>((($J2071/60)/60)/24)+DATE(1970,1,1)</f>
        <v>41067.827418981484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 s="6">
        <v>1000</v>
      </c>
      <c r="E2072" s="6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8278</v>
      </c>
      <c r="O2072" s="5">
        <f>$E2072/$D2072</f>
        <v>1.0009999999999999</v>
      </c>
      <c r="P2072" s="6">
        <f>ROUND(E2072/L2072,2)</f>
        <v>40.04</v>
      </c>
      <c r="Q2072" t="str">
        <f>LEFT($N2072,FIND("/",$N2072)-1)</f>
        <v>music</v>
      </c>
      <c r="R2072" t="str">
        <f>RIGHT($N2072,LEN($N2072)-FIND("/",$N2072))</f>
        <v>indie rock</v>
      </c>
      <c r="S2072" s="10">
        <f>((($I2072/60)/60)/24)+DATE(1970,1,1)</f>
        <v>40756.782210648147</v>
      </c>
      <c r="T2072" s="10">
        <f>((($J2072/60)/60)/24)+DATE(1970,1,1)</f>
        <v>40711.782210648147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 s="6">
        <v>3000</v>
      </c>
      <c r="E2073" s="6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8299</v>
      </c>
      <c r="O2073" s="5">
        <f>$E2073/$D2073</f>
        <v>1.0009999999999999</v>
      </c>
      <c r="P2073" s="6">
        <f>ROUND(E2073/L2073,2)</f>
        <v>143</v>
      </c>
      <c r="Q2073" t="str">
        <f>LEFT($N2073,FIND("/",$N2073)-1)</f>
        <v>music</v>
      </c>
      <c r="R2073" t="str">
        <f>RIGHT($N2073,LEN($N2073)-FIND("/",$N2073))</f>
        <v>classical music</v>
      </c>
      <c r="S2073" s="10">
        <f>((($I2073/60)/60)/24)+DATE(1970,1,1)</f>
        <v>42069.951087962967</v>
      </c>
      <c r="T2073" s="10">
        <f>((($J2073/60)/60)/24)+DATE(1970,1,1)</f>
        <v>42039.951087962967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 s="6">
        <v>1000</v>
      </c>
      <c r="E2074" s="6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8270</v>
      </c>
      <c r="O2074" s="5">
        <f>$E2074/$D2074</f>
        <v>1.00099</v>
      </c>
      <c r="P2074" s="6">
        <f>ROUND(E2074/L2074,2)</f>
        <v>47.67</v>
      </c>
      <c r="Q2074" t="str">
        <f>LEFT($N2074,FIND("/",$N2074)-1)</f>
        <v>theater</v>
      </c>
      <c r="R2074" t="str">
        <f>RIGHT($N2074,LEN($N2074)-FIND("/",$N2074))</f>
        <v>plays</v>
      </c>
      <c r="S2074" s="10">
        <f>((($I2074/60)/60)/24)+DATE(1970,1,1)</f>
        <v>41910.140972222223</v>
      </c>
      <c r="T2074" s="10">
        <f>((($J2074/60)/60)/24)+DATE(1970,1,1)</f>
        <v>41877.221886574072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 s="6">
        <v>11737</v>
      </c>
      <c r="E2075" s="6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8270</v>
      </c>
      <c r="O2075" s="5">
        <f>$E2075/$D2075</f>
        <v>1.0008673425918038</v>
      </c>
      <c r="P2075" s="6">
        <f>ROUND(E2075/L2075,2)</f>
        <v>93.98</v>
      </c>
      <c r="Q2075" t="str">
        <f>LEFT($N2075,FIND("/",$N2075)-1)</f>
        <v>theater</v>
      </c>
      <c r="R2075" t="str">
        <f>RIGHT($N2075,LEN($N2075)-FIND("/",$N2075))</f>
        <v>plays</v>
      </c>
      <c r="S2075" s="10">
        <f>((($I2075/60)/60)/24)+DATE(1970,1,1)</f>
        <v>41859.57916666667</v>
      </c>
      <c r="T2075" s="10">
        <f>((($J2075/60)/60)/24)+DATE(1970,1,1)</f>
        <v>41826.871238425927</v>
      </c>
    </row>
    <row r="2076" spans="1:20" ht="32" x14ac:dyDescent="0.2">
      <c r="A2076">
        <v>3310</v>
      </c>
      <c r="B2076" s="3" t="s">
        <v>3310</v>
      </c>
      <c r="C2076" s="3" t="s">
        <v>7420</v>
      </c>
      <c r="D2076" s="6">
        <v>6500</v>
      </c>
      <c r="E2076" s="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8270</v>
      </c>
      <c r="O2076" s="5">
        <f>$E2076/$D2076</f>
        <v>1.0007692307692309</v>
      </c>
      <c r="P2076" s="6">
        <f>ROUND(E2076/L2076,2)</f>
        <v>209.84</v>
      </c>
      <c r="Q2076" t="str">
        <f>LEFT($N2076,FIND("/",$N2076)-1)</f>
        <v>theater</v>
      </c>
      <c r="R2076" t="str">
        <f>RIGHT($N2076,LEN($N2076)-FIND("/",$N2076))</f>
        <v>plays</v>
      </c>
      <c r="S2076" s="10">
        <f>((($I2076/60)/60)/24)+DATE(1970,1,1)</f>
        <v>42283.928530092591</v>
      </c>
      <c r="T2076" s="10">
        <f>((($J2076/60)/60)/24)+DATE(1970,1,1)</f>
        <v>42253.928530092591</v>
      </c>
    </row>
    <row r="2077" spans="1:20" ht="48" x14ac:dyDescent="0.2">
      <c r="A2077">
        <v>1851</v>
      </c>
      <c r="B2077" s="3" t="s">
        <v>1852</v>
      </c>
      <c r="C2077" s="3" t="s">
        <v>5961</v>
      </c>
      <c r="D2077" s="6">
        <v>1300</v>
      </c>
      <c r="E2077" s="6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8275</v>
      </c>
      <c r="O2077" s="5">
        <f>$E2077/$D2077</f>
        <v>1.0007692307692309</v>
      </c>
      <c r="P2077" s="6">
        <f>ROUND(E2077/L2077,2)</f>
        <v>50.04</v>
      </c>
      <c r="Q2077" t="str">
        <f>LEFT($N2077,FIND("/",$N2077)-1)</f>
        <v>music</v>
      </c>
      <c r="R2077" t="str">
        <f>RIGHT($N2077,LEN($N2077)-FIND("/",$N2077))</f>
        <v>rock</v>
      </c>
      <c r="S2077" s="10">
        <f>((($I2077/60)/60)/24)+DATE(1970,1,1)</f>
        <v>41848.041666666664</v>
      </c>
      <c r="T2077" s="10">
        <f>((($J2077/60)/60)/24)+DATE(1970,1,1)</f>
        <v>41827.906689814816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 s="6">
        <v>5500</v>
      </c>
      <c r="E2078" s="6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5">
        <f>$E2078/$D2078</f>
        <v>1.0007272727272727</v>
      </c>
      <c r="P2078" s="6">
        <f>ROUND(E2078/L2078,2)</f>
        <v>125.09</v>
      </c>
      <c r="Q2078" t="str">
        <f>LEFT($N2078,FIND("/",$N2078)-1)</f>
        <v>theater</v>
      </c>
      <c r="R2078" t="str">
        <f>RIGHT($N2078,LEN($N2078)-FIND("/",$N2078))</f>
        <v>plays</v>
      </c>
      <c r="S2078" s="10">
        <f>((($I2078/60)/60)/24)+DATE(1970,1,1)</f>
        <v>42212.957638888889</v>
      </c>
      <c r="T2078" s="10">
        <f>((($J2078/60)/60)/24)+DATE(1970,1,1)</f>
        <v>42193.771481481483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 s="6">
        <v>3000</v>
      </c>
      <c r="E2079" s="6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8275</v>
      </c>
      <c r="O2079" s="5">
        <f>$E2079/$D2079</f>
        <v>1.0006666666666666</v>
      </c>
      <c r="P2079" s="6">
        <f>ROUND(E2079/L2079,2)</f>
        <v>75.05</v>
      </c>
      <c r="Q2079" t="str">
        <f>LEFT($N2079,FIND("/",$N2079)-1)</f>
        <v>music</v>
      </c>
      <c r="R2079" t="str">
        <f>RIGHT($N2079,LEN($N2079)-FIND("/",$N2079))</f>
        <v>rock</v>
      </c>
      <c r="S2079" s="10">
        <f>((($I2079/60)/60)/24)+DATE(1970,1,1)</f>
        <v>41647.088888888888</v>
      </c>
      <c r="T2079" s="10">
        <f>((($J2079/60)/60)/24)+DATE(1970,1,1)</f>
        <v>41626.916284722225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 s="6">
        <v>1500</v>
      </c>
      <c r="E2080" s="6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8275</v>
      </c>
      <c r="O2080" s="5">
        <f>$E2080/$D2080</f>
        <v>1.0006666666666666</v>
      </c>
      <c r="P2080" s="6">
        <f>ROUND(E2080/L2080,2)</f>
        <v>107.21</v>
      </c>
      <c r="Q2080" t="str">
        <f>LEFT($N2080,FIND("/",$N2080)-1)</f>
        <v>music</v>
      </c>
      <c r="R2080" t="str">
        <f>RIGHT($N2080,LEN($N2080)-FIND("/",$N2080))</f>
        <v>rock</v>
      </c>
      <c r="S2080" s="10">
        <f>((($I2080/60)/60)/24)+DATE(1970,1,1)</f>
        <v>41523.165972222225</v>
      </c>
      <c r="T2080" s="10">
        <f>((($J2080/60)/60)/24)+DATE(1970,1,1)</f>
        <v>41494.963587962964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 s="6">
        <v>5000</v>
      </c>
      <c r="E2081" s="6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5">
        <f>$E2081/$D2081</f>
        <v>1.0005999999999999</v>
      </c>
      <c r="P2081" s="6">
        <f>ROUND(E2081/L2081,2)</f>
        <v>68.53</v>
      </c>
      <c r="Q2081" t="str">
        <f>LEFT($N2081,FIND("/",$N2081)-1)</f>
        <v>theater</v>
      </c>
      <c r="R2081" t="str">
        <f>RIGHT($N2081,LEN($N2081)-FIND("/",$N2081))</f>
        <v>plays</v>
      </c>
      <c r="S2081" s="10">
        <f>((($I2081/60)/60)/24)+DATE(1970,1,1)</f>
        <v>41932.333726851852</v>
      </c>
      <c r="T2081" s="10">
        <f>((($J2081/60)/60)/24)+DATE(1970,1,1)</f>
        <v>41902.333726851852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 s="6">
        <v>1500</v>
      </c>
      <c r="E2082" s="6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8278</v>
      </c>
      <c r="O2082" s="5">
        <f>$E2082/$D2082</f>
        <v>1.0005066666666667</v>
      </c>
      <c r="P2082" s="6">
        <f>ROUND(E2082/L2082,2)</f>
        <v>39.49</v>
      </c>
      <c r="Q2082" t="str">
        <f>LEFT($N2082,FIND("/",$N2082)-1)</f>
        <v>music</v>
      </c>
      <c r="R2082" t="str">
        <f>RIGHT($N2082,LEN($N2082)-FIND("/",$N2082))</f>
        <v>indie rock</v>
      </c>
      <c r="S2082" s="10">
        <f>((($I2082/60)/60)/24)+DATE(1970,1,1)</f>
        <v>41056.083298611113</v>
      </c>
      <c r="T2082" s="10">
        <f>((($J2082/60)/60)/24)+DATE(1970,1,1)</f>
        <v>41026.083298611113</v>
      </c>
    </row>
    <row r="2083" spans="1:20" ht="48" x14ac:dyDescent="0.2">
      <c r="A2083">
        <v>3602</v>
      </c>
      <c r="B2083" s="3" t="s">
        <v>3601</v>
      </c>
      <c r="C2083" s="3" t="s">
        <v>7712</v>
      </c>
      <c r="D2083" s="6">
        <v>4000</v>
      </c>
      <c r="E2083" s="6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8270</v>
      </c>
      <c r="O2083" s="5">
        <f>$E2083/$D2083</f>
        <v>1.0004999999999999</v>
      </c>
      <c r="P2083" s="6">
        <f>ROUND(E2083/L2083,2)</f>
        <v>81.67</v>
      </c>
      <c r="Q2083" t="str">
        <f>LEFT($N2083,FIND("/",$N2083)-1)</f>
        <v>theater</v>
      </c>
      <c r="R2083" t="str">
        <f>RIGHT($N2083,LEN($N2083)-FIND("/",$N2083))</f>
        <v>plays</v>
      </c>
      <c r="S2083" s="10">
        <f>((($I2083/60)/60)/24)+DATE(1970,1,1)</f>
        <v>42507.894432870366</v>
      </c>
      <c r="T2083" s="10">
        <f>((($J2083/60)/60)/24)+DATE(1970,1,1)</f>
        <v>42447.894432870366</v>
      </c>
    </row>
    <row r="2084" spans="1:20" ht="48" x14ac:dyDescent="0.2">
      <c r="A2084">
        <v>3216</v>
      </c>
      <c r="B2084" s="3" t="s">
        <v>3216</v>
      </c>
      <c r="C2084" s="3" t="s">
        <v>7326</v>
      </c>
      <c r="D2084" s="6">
        <v>2000</v>
      </c>
      <c r="E2084" s="6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8270</v>
      </c>
      <c r="O2084" s="5">
        <f>$E2084/$D2084</f>
        <v>1.0004999999999999</v>
      </c>
      <c r="P2084" s="6">
        <f>ROUND(E2084/L2084,2)</f>
        <v>57.17</v>
      </c>
      <c r="Q2084" t="str">
        <f>LEFT($N2084,FIND("/",$N2084)-1)</f>
        <v>theater</v>
      </c>
      <c r="R2084" t="str">
        <f>RIGHT($N2084,LEN($N2084)-FIND("/",$N2084))</f>
        <v>plays</v>
      </c>
      <c r="S2084" s="10">
        <f>((($I2084/60)/60)/24)+DATE(1970,1,1)</f>
        <v>42196.604166666672</v>
      </c>
      <c r="T2084" s="10">
        <f>((($J2084/60)/60)/24)+DATE(1970,1,1)</f>
        <v>42165.462627314817</v>
      </c>
    </row>
    <row r="2085" spans="1:20" ht="16" x14ac:dyDescent="0.2">
      <c r="A2085">
        <v>8</v>
      </c>
      <c r="B2085" s="3" t="s">
        <v>10</v>
      </c>
      <c r="C2085" s="3" t="s">
        <v>4119</v>
      </c>
      <c r="D2085" s="6">
        <v>3500</v>
      </c>
      <c r="E2085" s="6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8264</v>
      </c>
      <c r="O2085" s="5">
        <f>$E2085/$D2085</f>
        <v>1.0004342857142856</v>
      </c>
      <c r="P2085" s="6">
        <f>ROUND(E2085/L2085,2)</f>
        <v>291.79000000000002</v>
      </c>
      <c r="Q2085" t="str">
        <f>LEFT($N2085,FIND("/",$N2085)-1)</f>
        <v>film &amp; video</v>
      </c>
      <c r="R2085" t="str">
        <f>RIGHT($N2085,LEN($N2085)-FIND("/",$N2085))</f>
        <v>television</v>
      </c>
      <c r="S2085" s="10">
        <f>((($I2085/60)/60)/24)+DATE(1970,1,1)</f>
        <v>42475.875</v>
      </c>
      <c r="T2085" s="10">
        <f>((($J2085/60)/60)/24)+DATE(1970,1,1)</f>
        <v>42468.94458333333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 s="6">
        <v>7000</v>
      </c>
      <c r="E2086" s="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5">
        <f>$E2086/$D2086</f>
        <v>1.0004285714285714</v>
      </c>
      <c r="P2086" s="6">
        <f>ROUND(E2086/L2086,2)</f>
        <v>127.33</v>
      </c>
      <c r="Q2086" t="str">
        <f>LEFT($N2086,FIND("/",$N2086)-1)</f>
        <v>publishing</v>
      </c>
      <c r="R2086" t="str">
        <f>RIGHT($N2086,LEN($N2086)-FIND("/",$N2086))</f>
        <v>nonfiction</v>
      </c>
      <c r="S2086" s="10">
        <f>((($I2086/60)/60)/24)+DATE(1970,1,1)</f>
        <v>42019.454166666663</v>
      </c>
      <c r="T2086" s="10">
        <f>((($J2086/60)/60)/24)+DATE(1970,1,1)</f>
        <v>41988.548831018517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 s="6">
        <v>2500</v>
      </c>
      <c r="E2087" s="6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8270</v>
      </c>
      <c r="O2087" s="5">
        <f>$E2087/$D2087</f>
        <v>1.0004</v>
      </c>
      <c r="P2087" s="6">
        <f>ROUND(E2087/L2087,2)</f>
        <v>61</v>
      </c>
      <c r="Q2087" t="str">
        <f>LEFT($N2087,FIND("/",$N2087)-1)</f>
        <v>theater</v>
      </c>
      <c r="R2087" t="str">
        <f>RIGHT($N2087,LEN($N2087)-FIND("/",$N2087))</f>
        <v>plays</v>
      </c>
      <c r="S2087" s="10">
        <f>((($I2087/60)/60)/24)+DATE(1970,1,1)</f>
        <v>42685.916666666672</v>
      </c>
      <c r="T2087" s="10">
        <f>((($J2087/60)/60)/24)+DATE(1970,1,1)</f>
        <v>42664.809560185182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 s="6">
        <v>100000</v>
      </c>
      <c r="E2088" s="6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8270</v>
      </c>
      <c r="O2088" s="5">
        <f>$E2088/$D2088</f>
        <v>1.0003599999999999</v>
      </c>
      <c r="P2088" s="6">
        <f>ROUND(E2088/L2088,2)</f>
        <v>179.28</v>
      </c>
      <c r="Q2088" t="str">
        <f>LEFT($N2088,FIND("/",$N2088)-1)</f>
        <v>theater</v>
      </c>
      <c r="R2088" t="str">
        <f>RIGHT($N2088,LEN($N2088)-FIND("/",$N2088))</f>
        <v>plays</v>
      </c>
      <c r="S2088" s="10">
        <f>((($I2088/60)/60)/24)+DATE(1970,1,1)</f>
        <v>41764.276747685188</v>
      </c>
      <c r="T2088" s="10">
        <f>((($J2088/60)/60)/24)+DATE(1970,1,1)</f>
        <v>41730.276747685188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 s="6">
        <v>2000</v>
      </c>
      <c r="E2089" s="6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8275</v>
      </c>
      <c r="O2089" s="5">
        <f>$E2089/$D2089</f>
        <v>1.0003299999999999</v>
      </c>
      <c r="P2089" s="6">
        <f>ROUND(E2089/L2089,2)</f>
        <v>66.69</v>
      </c>
      <c r="Q2089" t="str">
        <f>LEFT($N2089,FIND("/",$N2089)-1)</f>
        <v>music</v>
      </c>
      <c r="R2089" t="str">
        <f>RIGHT($N2089,LEN($N2089)-FIND("/",$N2089))</f>
        <v>rock</v>
      </c>
      <c r="S2089" s="10">
        <f>((($I2089/60)/60)/24)+DATE(1970,1,1)</f>
        <v>40936.169664351852</v>
      </c>
      <c r="T2089" s="10">
        <f>((($J2089/60)/60)/24)+DATE(1970,1,1)</f>
        <v>40876.169664351852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 s="6">
        <v>5000</v>
      </c>
      <c r="E2090" s="6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8275</v>
      </c>
      <c r="O2090" s="5">
        <f>$E2090/$D2090</f>
        <v>1.0002</v>
      </c>
      <c r="P2090" s="6">
        <f>ROUND(E2090/L2090,2)</f>
        <v>178.61</v>
      </c>
      <c r="Q2090" t="str">
        <f>LEFT($N2090,FIND("/",$N2090)-1)</f>
        <v>music</v>
      </c>
      <c r="R2090" t="str">
        <f>RIGHT($N2090,LEN($N2090)-FIND("/",$N2090))</f>
        <v>rock</v>
      </c>
      <c r="S2090" s="10">
        <f>((($I2090/60)/60)/24)+DATE(1970,1,1)</f>
        <v>41026.667199074072</v>
      </c>
      <c r="T2090" s="10">
        <f>((($J2090/60)/60)/24)+DATE(1970,1,1)</f>
        <v>40996.667199074072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 s="6">
        <v>1500</v>
      </c>
      <c r="E2091" s="6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5">
        <f>$E2091/$D2091</f>
        <v>1.0001333333333333</v>
      </c>
      <c r="P2091" s="6">
        <f>ROUND(E2091/L2091,2)</f>
        <v>40.549999999999997</v>
      </c>
      <c r="Q2091" t="str">
        <f>LEFT($N2091,FIND("/",$N2091)-1)</f>
        <v>theater</v>
      </c>
      <c r="R2091" t="str">
        <f>RIGHT($N2091,LEN($N2091)-FIND("/",$N2091))</f>
        <v>plays</v>
      </c>
      <c r="S2091" s="10">
        <f>((($I2091/60)/60)/24)+DATE(1970,1,1)</f>
        <v>42490.733530092592</v>
      </c>
      <c r="T2091" s="10">
        <f>((($J2091/60)/60)/24)+DATE(1970,1,1)</f>
        <v>42460.733530092592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 s="6">
        <v>4000</v>
      </c>
      <c r="E2092" s="6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8265</v>
      </c>
      <c r="O2092" s="5">
        <f>$E2092/$D2092</f>
        <v>1.0001249999999999</v>
      </c>
      <c r="P2092" s="6">
        <f>ROUND(E2092/L2092,2)</f>
        <v>40.01</v>
      </c>
      <c r="Q2092" t="str">
        <f>LEFT($N2092,FIND("/",$N2092)-1)</f>
        <v>film &amp; video</v>
      </c>
      <c r="R2092" t="str">
        <f>RIGHT($N2092,LEN($N2092)-FIND("/",$N2092))</f>
        <v>shorts</v>
      </c>
      <c r="S2092" s="10">
        <f>((($I2092/60)/60)/24)+DATE(1970,1,1)</f>
        <v>40825.820150462961</v>
      </c>
      <c r="T2092" s="10">
        <f>((($J2092/60)/60)/24)+DATE(1970,1,1)</f>
        <v>40795.820150462961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 s="6">
        <v>8000</v>
      </c>
      <c r="E2093" s="6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8270</v>
      </c>
      <c r="O2093" s="5">
        <f>$E2093/$D2093</f>
        <v>1.0001249999999999</v>
      </c>
      <c r="P2093" s="6">
        <f>ROUND(E2093/L2093,2)</f>
        <v>421.11</v>
      </c>
      <c r="Q2093" t="str">
        <f>LEFT($N2093,FIND("/",$N2093)-1)</f>
        <v>theater</v>
      </c>
      <c r="R2093" t="str">
        <f>RIGHT($N2093,LEN($N2093)-FIND("/",$N2093))</f>
        <v>plays</v>
      </c>
      <c r="S2093" s="10">
        <f>((($I2093/60)/60)/24)+DATE(1970,1,1)</f>
        <v>42119.659652777773</v>
      </c>
      <c r="T2093" s="10">
        <f>((($J2093/60)/60)/24)+DATE(1970,1,1)</f>
        <v>42059.701319444444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 s="6">
        <v>6000</v>
      </c>
      <c r="E2094" s="6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8270</v>
      </c>
      <c r="O2094" s="5">
        <f>$E2094/$D2094</f>
        <v>1.0001100000000001</v>
      </c>
      <c r="P2094" s="6">
        <f>ROUND(E2094/L2094,2)</f>
        <v>93.76</v>
      </c>
      <c r="Q2094" t="str">
        <f>LEFT($N2094,FIND("/",$N2094)-1)</f>
        <v>theater</v>
      </c>
      <c r="R2094" t="str">
        <f>RIGHT($N2094,LEN($N2094)-FIND("/",$N2094))</f>
        <v>plays</v>
      </c>
      <c r="S2094" s="10">
        <f>((($I2094/60)/60)/24)+DATE(1970,1,1)</f>
        <v>42329.125</v>
      </c>
      <c r="T2094" s="10">
        <f>((($J2094/60)/60)/24)+DATE(1970,1,1)</f>
        <v>42292.087592592594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 s="6">
        <v>7000</v>
      </c>
      <c r="E2095" s="6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5">
        <f>$E2095/$D2095</f>
        <v>1.0000828571428571</v>
      </c>
      <c r="P2095" s="6">
        <f>ROUND(E2095/L2095,2)</f>
        <v>57.38</v>
      </c>
      <c r="Q2095" t="str">
        <f>LEFT($N2095,FIND("/",$N2095)-1)</f>
        <v>music</v>
      </c>
      <c r="R2095" t="str">
        <f>RIGHT($N2095,LEN($N2095)-FIND("/",$N2095))</f>
        <v>electronic music</v>
      </c>
      <c r="S2095" s="10">
        <f>((($I2095/60)/60)/24)+DATE(1970,1,1)</f>
        <v>42460.365925925929</v>
      </c>
      <c r="T2095" s="10">
        <f>((($J2095/60)/60)/24)+DATE(1970,1,1)</f>
        <v>42426.407592592594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 s="6">
        <v>5000</v>
      </c>
      <c r="E2096" s="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8278</v>
      </c>
      <c r="O2096" s="5">
        <f>$E2096/$D2096</f>
        <v>1.0000360000000001</v>
      </c>
      <c r="P2096" s="6">
        <f>ROUND(E2096/L2096,2)</f>
        <v>131.58000000000001</v>
      </c>
      <c r="Q2096" t="str">
        <f>LEFT($N2096,FIND("/",$N2096)-1)</f>
        <v>music</v>
      </c>
      <c r="R2096" t="str">
        <f>RIGHT($N2096,LEN($N2096)-FIND("/",$N2096))</f>
        <v>indie rock</v>
      </c>
      <c r="S2096" s="10">
        <f>((($I2096/60)/60)/24)+DATE(1970,1,1)</f>
        <v>40462.011296296296</v>
      </c>
      <c r="T2096" s="10">
        <f>((($J2096/60)/60)/24)+DATE(1970,1,1)</f>
        <v>40417.011296296296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 s="6">
        <v>1000</v>
      </c>
      <c r="E2097" s="6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5">
        <f>$E2097/$D2097</f>
        <v>1.0000100000000001</v>
      </c>
      <c r="P2097" s="6">
        <f>ROUND(E2097/L2097,2)</f>
        <v>50</v>
      </c>
      <c r="Q2097" t="str">
        <f>LEFT($N2097,FIND("/",$N2097)-1)</f>
        <v>theater</v>
      </c>
      <c r="R2097" t="str">
        <f>RIGHT($N2097,LEN($N2097)-FIND("/",$N2097))</f>
        <v>plays</v>
      </c>
      <c r="S2097" s="10">
        <f>((($I2097/60)/60)/24)+DATE(1970,1,1)</f>
        <v>42236.958333333328</v>
      </c>
      <c r="T2097" s="10">
        <f>((($J2097/60)/60)/24)+DATE(1970,1,1)</f>
        <v>42207.259918981479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 s="6">
        <v>1700</v>
      </c>
      <c r="E2098" s="6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8270</v>
      </c>
      <c r="O2098" s="5">
        <f>$E2098/$D2098</f>
        <v>1.0000058823529412</v>
      </c>
      <c r="P2098" s="6">
        <f>ROUND(E2098/L2098,2)</f>
        <v>37.78</v>
      </c>
      <c r="Q2098" t="str">
        <f>LEFT($N2098,FIND("/",$N2098)-1)</f>
        <v>theater</v>
      </c>
      <c r="R2098" t="str">
        <f>RIGHT($N2098,LEN($N2098)-FIND("/",$N2098))</f>
        <v>plays</v>
      </c>
      <c r="S2098" s="10">
        <f>((($I2098/60)/60)/24)+DATE(1970,1,1)</f>
        <v>41938.029861111114</v>
      </c>
      <c r="T2098" s="10">
        <f>((($J2098/60)/60)/24)+DATE(1970,1,1)</f>
        <v>41894.91375</v>
      </c>
    </row>
    <row r="2099" spans="1:20" ht="48" x14ac:dyDescent="0.2">
      <c r="A2099">
        <v>2822</v>
      </c>
      <c r="B2099" s="3" t="s">
        <v>2822</v>
      </c>
      <c r="C2099" s="3" t="s">
        <v>6932</v>
      </c>
      <c r="D2099" s="6">
        <v>6000</v>
      </c>
      <c r="E2099" s="6">
        <v>6000</v>
      </c>
      <c r="F2099" t="s">
        <v>8219</v>
      </c>
      <c r="G2099" t="s">
        <v>8224</v>
      </c>
      <c r="H2099" t="s">
        <v>8246</v>
      </c>
      <c r="I2099">
        <v>1427469892</v>
      </c>
      <c r="J2099">
        <v>1424881492</v>
      </c>
      <c r="K2099" t="b">
        <v>0</v>
      </c>
      <c r="L2099">
        <v>94</v>
      </c>
      <c r="M2099" t="b">
        <v>1</v>
      </c>
      <c r="N2099" t="s">
        <v>8270</v>
      </c>
      <c r="O2099" s="5">
        <f>$E2099/$D2099</f>
        <v>1</v>
      </c>
      <c r="P2099" s="6">
        <f>ROUND(E2099/L2099,2)</f>
        <v>63.83</v>
      </c>
      <c r="Q2099" t="str">
        <f>LEFT($N2099,FIND("/",$N2099)-1)</f>
        <v>theater</v>
      </c>
      <c r="R2099" t="str">
        <f>RIGHT($N2099,LEN($N2099)-FIND("/",$N2099))</f>
        <v>plays</v>
      </c>
      <c r="S2099" s="10">
        <f>((($I2099/60)/60)/24)+DATE(1970,1,1)</f>
        <v>42090.642268518524</v>
      </c>
      <c r="T2099" s="10">
        <f>((($J2099/60)/60)/24)+DATE(1970,1,1)</f>
        <v>42060.683935185181</v>
      </c>
    </row>
    <row r="2100" spans="1:20" ht="16" x14ac:dyDescent="0.2">
      <c r="A2100">
        <v>49</v>
      </c>
      <c r="B2100" s="3" t="s">
        <v>51</v>
      </c>
      <c r="C2100" s="3" t="s">
        <v>4160</v>
      </c>
      <c r="D2100" s="6">
        <v>12000</v>
      </c>
      <c r="E2100" s="6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8264</v>
      </c>
      <c r="O2100" s="5">
        <f>$E2100/$D2100</f>
        <v>1</v>
      </c>
      <c r="P2100" s="6">
        <f>ROUND(E2100/L2100,2)</f>
        <v>137.93</v>
      </c>
      <c r="Q2100" t="str">
        <f>LEFT($N2100,FIND("/",$N2100)-1)</f>
        <v>film &amp; video</v>
      </c>
      <c r="R2100" t="str">
        <f>RIGHT($N2100,LEN($N2100)-FIND("/",$N2100))</f>
        <v>television</v>
      </c>
      <c r="S2100" s="10">
        <f>((($I2100/60)/60)/24)+DATE(1970,1,1)</f>
        <v>42301.176446759258</v>
      </c>
      <c r="T2100" s="10">
        <f>((($J2100/60)/60)/24)+DATE(1970,1,1)</f>
        <v>42271.176446759258</v>
      </c>
    </row>
    <row r="2101" spans="1:20" ht="48" x14ac:dyDescent="0.2">
      <c r="A2101">
        <v>2635</v>
      </c>
      <c r="B2101" s="3" t="s">
        <v>2635</v>
      </c>
      <c r="C2101" s="3" t="s">
        <v>6745</v>
      </c>
      <c r="D2101" s="6">
        <v>11500</v>
      </c>
      <c r="E2101" s="6">
        <v>11500</v>
      </c>
      <c r="F2101" t="s">
        <v>8219</v>
      </c>
      <c r="G2101" t="s">
        <v>8229</v>
      </c>
      <c r="H2101" t="s">
        <v>8251</v>
      </c>
      <c r="I2101">
        <v>1425937761</v>
      </c>
      <c r="J2101">
        <v>1422917361</v>
      </c>
      <c r="K2101" t="b">
        <v>0</v>
      </c>
      <c r="L2101">
        <v>84</v>
      </c>
      <c r="M2101" t="b">
        <v>1</v>
      </c>
      <c r="N2101" t="s">
        <v>8300</v>
      </c>
      <c r="O2101" s="5">
        <f>$E2101/$D2101</f>
        <v>1</v>
      </c>
      <c r="P2101" s="6">
        <f>ROUND(E2101/L2101,2)</f>
        <v>136.9</v>
      </c>
      <c r="Q2101" t="str">
        <f>LEFT($N2101,FIND("/",$N2101)-1)</f>
        <v>technology</v>
      </c>
      <c r="R2101" t="str">
        <f>RIGHT($N2101,LEN($N2101)-FIND("/",$N2101))</f>
        <v>space exploration</v>
      </c>
      <c r="S2101" s="10">
        <f>((($I2101/60)/60)/24)+DATE(1970,1,1)</f>
        <v>42072.909270833334</v>
      </c>
      <c r="T2101" s="10">
        <f>((($J2101/60)/60)/24)+DATE(1970,1,1)</f>
        <v>42037.950937500005</v>
      </c>
    </row>
    <row r="2102" spans="1:20" ht="48" x14ac:dyDescent="0.2">
      <c r="A2102">
        <v>3332</v>
      </c>
      <c r="B2102" s="3" t="s">
        <v>3332</v>
      </c>
      <c r="C2102" s="3" t="s">
        <v>7442</v>
      </c>
      <c r="D2102" s="6">
        <v>6000</v>
      </c>
      <c r="E2102" s="6">
        <v>6000</v>
      </c>
      <c r="F2102" t="s">
        <v>8219</v>
      </c>
      <c r="G2102" t="s">
        <v>8224</v>
      </c>
      <c r="H2102" t="s">
        <v>8246</v>
      </c>
      <c r="I2102">
        <v>1405802330</v>
      </c>
      <c r="J2102">
        <v>1403210330</v>
      </c>
      <c r="K2102" t="b">
        <v>0</v>
      </c>
      <c r="L2102">
        <v>83</v>
      </c>
      <c r="M2102" t="b">
        <v>1</v>
      </c>
      <c r="N2102" t="s">
        <v>8270</v>
      </c>
      <c r="O2102" s="5">
        <f>$E2102/$D2102</f>
        <v>1</v>
      </c>
      <c r="P2102" s="6">
        <f>ROUND(E2102/L2102,2)</f>
        <v>72.290000000000006</v>
      </c>
      <c r="Q2102" t="str">
        <f>LEFT($N2102,FIND("/",$N2102)-1)</f>
        <v>theater</v>
      </c>
      <c r="R2102" t="str">
        <f>RIGHT($N2102,LEN($N2102)-FIND("/",$N2102))</f>
        <v>plays</v>
      </c>
      <c r="S2102" s="10">
        <f>((($I2102/60)/60)/24)+DATE(1970,1,1)</f>
        <v>41839.860300925924</v>
      </c>
      <c r="T2102" s="10">
        <f>((($J2102/60)/60)/24)+DATE(1970,1,1)</f>
        <v>41809.860300925924</v>
      </c>
    </row>
    <row r="2103" spans="1:20" ht="48" x14ac:dyDescent="0.2">
      <c r="A2103">
        <v>821</v>
      </c>
      <c r="B2103" s="3" t="s">
        <v>822</v>
      </c>
      <c r="C2103" s="3" t="s">
        <v>4931</v>
      </c>
      <c r="D2103" s="6">
        <v>17482</v>
      </c>
      <c r="E2103" s="6">
        <v>17482</v>
      </c>
      <c r="F2103" t="s">
        <v>8219</v>
      </c>
      <c r="G2103" t="s">
        <v>8224</v>
      </c>
      <c r="H2103" t="s">
        <v>8246</v>
      </c>
      <c r="I2103">
        <v>1430712060</v>
      </c>
      <c r="J2103">
        <v>1427753265</v>
      </c>
      <c r="K2103" t="b">
        <v>0</v>
      </c>
      <c r="L2103">
        <v>78</v>
      </c>
      <c r="M2103" t="b">
        <v>1</v>
      </c>
      <c r="N2103" t="s">
        <v>8275</v>
      </c>
      <c r="O2103" s="5">
        <f>$E2103/$D2103</f>
        <v>1</v>
      </c>
      <c r="P2103" s="6">
        <f>ROUND(E2103/L2103,2)</f>
        <v>224.13</v>
      </c>
      <c r="Q2103" t="str">
        <f>LEFT($N2103,FIND("/",$N2103)-1)</f>
        <v>music</v>
      </c>
      <c r="R2103" t="str">
        <f>RIGHT($N2103,LEN($N2103)-FIND("/",$N2103))</f>
        <v>rock</v>
      </c>
      <c r="S2103" s="10">
        <f>((($I2103/60)/60)/24)+DATE(1970,1,1)</f>
        <v>42128.167361111111</v>
      </c>
      <c r="T2103" s="10">
        <f>((($J2103/60)/60)/24)+DATE(1970,1,1)</f>
        <v>42093.922048611115</v>
      </c>
    </row>
    <row r="2104" spans="1:20" ht="32" x14ac:dyDescent="0.2">
      <c r="A2104">
        <v>3763</v>
      </c>
      <c r="B2104" s="3" t="s">
        <v>3760</v>
      </c>
      <c r="C2104" s="3" t="s">
        <v>7873</v>
      </c>
      <c r="D2104" s="6">
        <v>5000</v>
      </c>
      <c r="E2104" s="6">
        <v>5000</v>
      </c>
      <c r="F2104" t="s">
        <v>8219</v>
      </c>
      <c r="G2104" t="s">
        <v>8224</v>
      </c>
      <c r="H2104" t="s">
        <v>8246</v>
      </c>
      <c r="I2104">
        <v>1427907626</v>
      </c>
      <c r="J2104">
        <v>1425319226</v>
      </c>
      <c r="K2104" t="b">
        <v>0</v>
      </c>
      <c r="L2104">
        <v>77</v>
      </c>
      <c r="M2104" t="b">
        <v>1</v>
      </c>
      <c r="N2104" t="s">
        <v>8304</v>
      </c>
      <c r="O2104" s="5">
        <f>$E2104/$D2104</f>
        <v>1</v>
      </c>
      <c r="P2104" s="6">
        <f>ROUND(E2104/L2104,2)</f>
        <v>64.94</v>
      </c>
      <c r="Q2104" t="str">
        <f>LEFT($N2104,FIND("/",$N2104)-1)</f>
        <v>theater</v>
      </c>
      <c r="R2104" t="str">
        <f>RIGHT($N2104,LEN($N2104)-FIND("/",$N2104))</f>
        <v>musical</v>
      </c>
      <c r="S2104" s="10">
        <f>((($I2104/60)/60)/24)+DATE(1970,1,1)</f>
        <v>42095.708634259259</v>
      </c>
      <c r="T2104" s="10">
        <f>((($J2104/60)/60)/24)+DATE(1970,1,1)</f>
        <v>42065.750300925924</v>
      </c>
    </row>
    <row r="2105" spans="1:20" ht="48" x14ac:dyDescent="0.2">
      <c r="A2105">
        <v>1633</v>
      </c>
      <c r="B2105" s="3" t="s">
        <v>1634</v>
      </c>
      <c r="C2105" s="3" t="s">
        <v>5743</v>
      </c>
      <c r="D2105" s="6">
        <v>10000</v>
      </c>
      <c r="E2105" s="6">
        <v>10000</v>
      </c>
      <c r="F2105" t="s">
        <v>8219</v>
      </c>
      <c r="G2105" t="s">
        <v>8224</v>
      </c>
      <c r="H2105" t="s">
        <v>8246</v>
      </c>
      <c r="I2105">
        <v>1326690000</v>
      </c>
      <c r="J2105">
        <v>1324329156</v>
      </c>
      <c r="K2105" t="b">
        <v>0</v>
      </c>
      <c r="L2105">
        <v>58</v>
      </c>
      <c r="M2105" t="b">
        <v>1</v>
      </c>
      <c r="N2105" t="s">
        <v>8275</v>
      </c>
      <c r="O2105" s="5">
        <f>$E2105/$D2105</f>
        <v>1</v>
      </c>
      <c r="P2105" s="6">
        <f>ROUND(E2105/L2105,2)</f>
        <v>172.41</v>
      </c>
      <c r="Q2105" t="str">
        <f>LEFT($N2105,FIND("/",$N2105)-1)</f>
        <v>music</v>
      </c>
      <c r="R2105" t="str">
        <f>RIGHT($N2105,LEN($N2105)-FIND("/",$N2105))</f>
        <v>rock</v>
      </c>
      <c r="S2105" s="10">
        <f>((($I2105/60)/60)/24)+DATE(1970,1,1)</f>
        <v>40924.208333333336</v>
      </c>
      <c r="T2105" s="10">
        <f>((($J2105/60)/60)/24)+DATE(1970,1,1)</f>
        <v>40896.883750000001</v>
      </c>
    </row>
    <row r="2106" spans="1:20" ht="48" x14ac:dyDescent="0.2">
      <c r="A2106">
        <v>2466</v>
      </c>
      <c r="B2106" s="3" t="s">
        <v>2467</v>
      </c>
      <c r="C2106" s="3" t="s">
        <v>6576</v>
      </c>
      <c r="D2106" s="6">
        <v>2500</v>
      </c>
      <c r="E2106" s="6">
        <v>2500</v>
      </c>
      <c r="F2106" t="s">
        <v>8219</v>
      </c>
      <c r="G2106" t="s">
        <v>8224</v>
      </c>
      <c r="H2106" t="s">
        <v>8246</v>
      </c>
      <c r="I2106">
        <v>1368066453</v>
      </c>
      <c r="J2106">
        <v>1365474453</v>
      </c>
      <c r="K2106" t="b">
        <v>0</v>
      </c>
      <c r="L2106">
        <v>52</v>
      </c>
      <c r="M2106" t="b">
        <v>1</v>
      </c>
      <c r="N2106" t="s">
        <v>8278</v>
      </c>
      <c r="O2106" s="5">
        <f>$E2106/$D2106</f>
        <v>1</v>
      </c>
      <c r="P2106" s="6">
        <f>ROUND(E2106/L2106,2)</f>
        <v>48.08</v>
      </c>
      <c r="Q2106" t="str">
        <f>LEFT($N2106,FIND("/",$N2106)-1)</f>
        <v>music</v>
      </c>
      <c r="R2106" t="str">
        <f>RIGHT($N2106,LEN($N2106)-FIND("/",$N2106))</f>
        <v>indie rock</v>
      </c>
      <c r="S2106" s="10">
        <f>((($I2106/60)/60)/24)+DATE(1970,1,1)</f>
        <v>41403.102465277778</v>
      </c>
      <c r="T2106" s="10">
        <f>((($J2106/60)/60)/24)+DATE(1970,1,1)</f>
        <v>41373.102465277778</v>
      </c>
    </row>
    <row r="2107" spans="1:20" ht="48" x14ac:dyDescent="0.2">
      <c r="A2107">
        <v>294</v>
      </c>
      <c r="B2107" s="3" t="s">
        <v>295</v>
      </c>
      <c r="C2107" s="3" t="s">
        <v>4404</v>
      </c>
      <c r="D2107" s="6">
        <v>5000</v>
      </c>
      <c r="E2107" s="6">
        <v>5000</v>
      </c>
      <c r="F2107" t="s">
        <v>8219</v>
      </c>
      <c r="G2107" t="s">
        <v>8224</v>
      </c>
      <c r="H2107" t="s">
        <v>8246</v>
      </c>
      <c r="I2107">
        <v>1279555200</v>
      </c>
      <c r="J2107">
        <v>1276480894</v>
      </c>
      <c r="K2107" t="b">
        <v>1</v>
      </c>
      <c r="L2107">
        <v>50</v>
      </c>
      <c r="M2107" t="b">
        <v>1</v>
      </c>
      <c r="N2107" t="s">
        <v>8268</v>
      </c>
      <c r="O2107" s="5">
        <f>$E2107/$D2107</f>
        <v>1</v>
      </c>
      <c r="P2107" s="6">
        <f>ROUND(E2107/L2107,2)</f>
        <v>100</v>
      </c>
      <c r="Q2107" t="str">
        <f>LEFT($N2107,FIND("/",$N2107)-1)</f>
        <v>film &amp; video</v>
      </c>
      <c r="R2107" t="str">
        <f>RIGHT($N2107,LEN($N2107)-FIND("/",$N2107))</f>
        <v>documentary</v>
      </c>
      <c r="S2107" s="10">
        <f>((($I2107/60)/60)/24)+DATE(1970,1,1)</f>
        <v>40378.666666666664</v>
      </c>
      <c r="T2107" s="10">
        <f>((($J2107/60)/60)/24)+DATE(1970,1,1)</f>
        <v>40343.084421296298</v>
      </c>
    </row>
    <row r="2108" spans="1:20" ht="48" x14ac:dyDescent="0.2">
      <c r="A2108">
        <v>1302</v>
      </c>
      <c r="B2108" s="3" t="s">
        <v>1303</v>
      </c>
      <c r="C2108" s="3" t="s">
        <v>5412</v>
      </c>
      <c r="D2108" s="6">
        <v>2500</v>
      </c>
      <c r="E2108" s="6">
        <v>2500</v>
      </c>
      <c r="F2108" t="s">
        <v>8219</v>
      </c>
      <c r="G2108" t="s">
        <v>8224</v>
      </c>
      <c r="H2108" t="s">
        <v>8246</v>
      </c>
      <c r="I2108">
        <v>1480559011</v>
      </c>
      <c r="J2108">
        <v>1477963411</v>
      </c>
      <c r="K2108" t="b">
        <v>0</v>
      </c>
      <c r="L2108">
        <v>50</v>
      </c>
      <c r="M2108" t="b">
        <v>1</v>
      </c>
      <c r="N2108" t="s">
        <v>8270</v>
      </c>
      <c r="O2108" s="5">
        <f>$E2108/$D2108</f>
        <v>1</v>
      </c>
      <c r="P2108" s="6">
        <f>ROUND(E2108/L2108,2)</f>
        <v>50</v>
      </c>
      <c r="Q2108" t="str">
        <f>LEFT($N2108,FIND("/",$N2108)-1)</f>
        <v>theater</v>
      </c>
      <c r="R2108" t="str">
        <f>RIGHT($N2108,LEN($N2108)-FIND("/",$N2108))</f>
        <v>plays</v>
      </c>
      <c r="S2108" s="10">
        <f>((($I2108/60)/60)/24)+DATE(1970,1,1)</f>
        <v>42705.099664351852</v>
      </c>
      <c r="T2108" s="10">
        <f>((($J2108/60)/60)/24)+DATE(1970,1,1)</f>
        <v>42675.057997685188</v>
      </c>
    </row>
    <row r="2109" spans="1:20" ht="48" x14ac:dyDescent="0.2">
      <c r="A2109">
        <v>2530</v>
      </c>
      <c r="B2109" s="3" t="s">
        <v>2530</v>
      </c>
      <c r="C2109" s="3" t="s">
        <v>6640</v>
      </c>
      <c r="D2109" s="6">
        <v>6500</v>
      </c>
      <c r="E2109" s="6">
        <v>6500</v>
      </c>
      <c r="F2109" t="s">
        <v>8219</v>
      </c>
      <c r="G2109" t="s">
        <v>8224</v>
      </c>
      <c r="H2109" t="s">
        <v>8246</v>
      </c>
      <c r="I2109">
        <v>1429505400</v>
      </c>
      <c r="J2109">
        <v>1426711505</v>
      </c>
      <c r="K2109" t="b">
        <v>0</v>
      </c>
      <c r="L2109">
        <v>48</v>
      </c>
      <c r="M2109" t="b">
        <v>1</v>
      </c>
      <c r="N2109" t="s">
        <v>8299</v>
      </c>
      <c r="O2109" s="5">
        <f>$E2109/$D2109</f>
        <v>1</v>
      </c>
      <c r="P2109" s="6">
        <f>ROUND(E2109/L2109,2)</f>
        <v>135.41999999999999</v>
      </c>
      <c r="Q2109" t="str">
        <f>LEFT($N2109,FIND("/",$N2109)-1)</f>
        <v>music</v>
      </c>
      <c r="R2109" t="str">
        <f>RIGHT($N2109,LEN($N2109)-FIND("/",$N2109))</f>
        <v>classical music</v>
      </c>
      <c r="S2109" s="10">
        <f>((($I2109/60)/60)/24)+DATE(1970,1,1)</f>
        <v>42114.201388888891</v>
      </c>
      <c r="T2109" s="10">
        <f>((($J2109/60)/60)/24)+DATE(1970,1,1)</f>
        <v>42081.864641203705</v>
      </c>
    </row>
    <row r="2110" spans="1:20" ht="48" x14ac:dyDescent="0.2">
      <c r="A2110">
        <v>2473</v>
      </c>
      <c r="B2110" s="3" t="s">
        <v>2474</v>
      </c>
      <c r="C2110" s="3" t="s">
        <v>6583</v>
      </c>
      <c r="D2110" s="6">
        <v>2000</v>
      </c>
      <c r="E2110" s="6">
        <v>2000</v>
      </c>
      <c r="F2110" t="s">
        <v>8219</v>
      </c>
      <c r="G2110" t="s">
        <v>8224</v>
      </c>
      <c r="H2110" t="s">
        <v>8246</v>
      </c>
      <c r="I2110">
        <v>1352573869</v>
      </c>
      <c r="J2110">
        <v>1349978269</v>
      </c>
      <c r="K2110" t="b">
        <v>0</v>
      </c>
      <c r="L2110">
        <v>47</v>
      </c>
      <c r="M2110" t="b">
        <v>1</v>
      </c>
      <c r="N2110" t="s">
        <v>8278</v>
      </c>
      <c r="O2110" s="5">
        <f>$E2110/$D2110</f>
        <v>1</v>
      </c>
      <c r="P2110" s="6">
        <f>ROUND(E2110/L2110,2)</f>
        <v>42.55</v>
      </c>
      <c r="Q2110" t="str">
        <f>LEFT($N2110,FIND("/",$N2110)-1)</f>
        <v>music</v>
      </c>
      <c r="R2110" t="str">
        <f>RIGHT($N2110,LEN($N2110)-FIND("/",$N2110))</f>
        <v>indie rock</v>
      </c>
      <c r="S2110" s="10">
        <f>((($I2110/60)/60)/24)+DATE(1970,1,1)</f>
        <v>41223.790150462963</v>
      </c>
      <c r="T2110" s="10">
        <f>((($J2110/60)/60)/24)+DATE(1970,1,1)</f>
        <v>41193.748483796298</v>
      </c>
    </row>
    <row r="2111" spans="1:20" ht="48" x14ac:dyDescent="0.2">
      <c r="A2111">
        <v>3581</v>
      </c>
      <c r="B2111" s="3" t="s">
        <v>3580</v>
      </c>
      <c r="C2111" s="3" t="s">
        <v>7691</v>
      </c>
      <c r="D2111" s="6">
        <v>1500</v>
      </c>
      <c r="E2111" s="6">
        <v>1500</v>
      </c>
      <c r="F2111" t="s">
        <v>8219</v>
      </c>
      <c r="G2111" t="s">
        <v>8225</v>
      </c>
      <c r="H2111" t="s">
        <v>8247</v>
      </c>
      <c r="I2111">
        <v>1406719110</v>
      </c>
      <c r="J2111">
        <v>1405509510</v>
      </c>
      <c r="K2111" t="b">
        <v>0</v>
      </c>
      <c r="L2111">
        <v>45</v>
      </c>
      <c r="M2111" t="b">
        <v>1</v>
      </c>
      <c r="N2111" t="s">
        <v>8270</v>
      </c>
      <c r="O2111" s="5">
        <f>$E2111/$D2111</f>
        <v>1</v>
      </c>
      <c r="P2111" s="6">
        <f>ROUND(E2111/L2111,2)</f>
        <v>33.33</v>
      </c>
      <c r="Q2111" t="str">
        <f>LEFT($N2111,FIND("/",$N2111)-1)</f>
        <v>theater</v>
      </c>
      <c r="R2111" t="str">
        <f>RIGHT($N2111,LEN($N2111)-FIND("/",$N2111))</f>
        <v>plays</v>
      </c>
      <c r="S2111" s="10">
        <f>((($I2111/60)/60)/24)+DATE(1970,1,1)</f>
        <v>41850.471180555556</v>
      </c>
      <c r="T2111" s="10">
        <f>((($J2111/60)/60)/24)+DATE(1970,1,1)</f>
        <v>41836.471180555556</v>
      </c>
    </row>
    <row r="2112" spans="1:20" ht="48" x14ac:dyDescent="0.2">
      <c r="A2112">
        <v>808</v>
      </c>
      <c r="B2112" s="3" t="s">
        <v>809</v>
      </c>
      <c r="C2112" s="3" t="s">
        <v>4918</v>
      </c>
      <c r="D2112" s="6">
        <v>4500</v>
      </c>
      <c r="E2112" s="6">
        <v>4500</v>
      </c>
      <c r="F2112" t="s">
        <v>8219</v>
      </c>
      <c r="G2112" t="s">
        <v>8229</v>
      </c>
      <c r="H2112" t="s">
        <v>8251</v>
      </c>
      <c r="I2112">
        <v>1419224340</v>
      </c>
      <c r="J2112">
        <v>1416363886</v>
      </c>
      <c r="K2112" t="b">
        <v>0</v>
      </c>
      <c r="L2112">
        <v>43</v>
      </c>
      <c r="M2112" t="b">
        <v>1</v>
      </c>
      <c r="N2112" t="s">
        <v>8275</v>
      </c>
      <c r="O2112" s="5">
        <f>$E2112/$D2112</f>
        <v>1</v>
      </c>
      <c r="P2112" s="6">
        <f>ROUND(E2112/L2112,2)</f>
        <v>104.65</v>
      </c>
      <c r="Q2112" t="str">
        <f>LEFT($N2112,FIND("/",$N2112)-1)</f>
        <v>music</v>
      </c>
      <c r="R2112" t="str">
        <f>RIGHT($N2112,LEN($N2112)-FIND("/",$N2112))</f>
        <v>rock</v>
      </c>
      <c r="S2112" s="10">
        <f>((($I2112/60)/60)/24)+DATE(1970,1,1)</f>
        <v>41995.207638888889</v>
      </c>
      <c r="T2112" s="10">
        <f>((($J2112/60)/60)/24)+DATE(1970,1,1)</f>
        <v>41962.100532407407</v>
      </c>
    </row>
    <row r="2113" spans="1:20" ht="48" x14ac:dyDescent="0.2">
      <c r="A2113">
        <v>2097</v>
      </c>
      <c r="B2113" s="3" t="s">
        <v>2098</v>
      </c>
      <c r="C2113" s="3" t="s">
        <v>6207</v>
      </c>
      <c r="D2113" s="6">
        <v>3000</v>
      </c>
      <c r="E2113" s="6">
        <v>3000</v>
      </c>
      <c r="F2113" t="s">
        <v>8219</v>
      </c>
      <c r="G2113" t="s">
        <v>8224</v>
      </c>
      <c r="H2113" t="s">
        <v>8246</v>
      </c>
      <c r="I2113">
        <v>1322751735</v>
      </c>
      <c r="J2113">
        <v>1317564135</v>
      </c>
      <c r="K2113" t="b">
        <v>0</v>
      </c>
      <c r="L2113">
        <v>38</v>
      </c>
      <c r="M2113" t="b">
        <v>1</v>
      </c>
      <c r="N2113" t="s">
        <v>8278</v>
      </c>
      <c r="O2113" s="5">
        <f>$E2113/$D2113</f>
        <v>1</v>
      </c>
      <c r="P2113" s="6">
        <f>ROUND(E2113/L2113,2)</f>
        <v>78.95</v>
      </c>
      <c r="Q2113" t="str">
        <f>LEFT($N2113,FIND("/",$N2113)-1)</f>
        <v>music</v>
      </c>
      <c r="R2113" t="str">
        <f>RIGHT($N2113,LEN($N2113)-FIND("/",$N2113))</f>
        <v>indie rock</v>
      </c>
      <c r="S2113" s="10">
        <f>((($I2113/60)/60)/24)+DATE(1970,1,1)</f>
        <v>40878.626562500001</v>
      </c>
      <c r="T2113" s="10">
        <f>((($J2113/60)/60)/24)+DATE(1970,1,1)</f>
        <v>40818.58489583333</v>
      </c>
    </row>
    <row r="2114" spans="1:20" ht="16" x14ac:dyDescent="0.2">
      <c r="A2114">
        <v>3666</v>
      </c>
      <c r="B2114" s="3" t="s">
        <v>3663</v>
      </c>
      <c r="C2114" s="3" t="s">
        <v>7776</v>
      </c>
      <c r="D2114" s="6">
        <v>1200</v>
      </c>
      <c r="E2114" s="6">
        <v>1200</v>
      </c>
      <c r="F2114" t="s">
        <v>8219</v>
      </c>
      <c r="G2114" t="s">
        <v>8224</v>
      </c>
      <c r="H2114" t="s">
        <v>8246</v>
      </c>
      <c r="I2114">
        <v>1406185200</v>
      </c>
      <c r="J2114">
        <v>1404337382</v>
      </c>
      <c r="K2114" t="b">
        <v>0</v>
      </c>
      <c r="L2114">
        <v>38</v>
      </c>
      <c r="M2114" t="b">
        <v>1</v>
      </c>
      <c r="N2114" t="s">
        <v>8270</v>
      </c>
      <c r="O2114" s="5">
        <f>$E2114/$D2114</f>
        <v>1</v>
      </c>
      <c r="P2114" s="6">
        <f>ROUND(E2114/L2114,2)</f>
        <v>31.58</v>
      </c>
      <c r="Q2114" t="str">
        <f>LEFT($N2114,FIND("/",$N2114)-1)</f>
        <v>theater</v>
      </c>
      <c r="R2114" t="str">
        <f>RIGHT($N2114,LEN($N2114)-FIND("/",$N2114))</f>
        <v>plays</v>
      </c>
      <c r="S2114" s="10">
        <f>((($I2114/60)/60)/24)+DATE(1970,1,1)</f>
        <v>41844.291666666664</v>
      </c>
      <c r="T2114" s="10">
        <f>((($J2114/60)/60)/24)+DATE(1970,1,1)</f>
        <v>41822.90488425926</v>
      </c>
    </row>
    <row r="2115" spans="1:20" ht="48" x14ac:dyDescent="0.2">
      <c r="A2115">
        <v>101</v>
      </c>
      <c r="B2115" s="3" t="s">
        <v>103</v>
      </c>
      <c r="C2115" s="3" t="s">
        <v>4212</v>
      </c>
      <c r="D2115" s="6">
        <v>3500</v>
      </c>
      <c r="E2115" s="6">
        <v>3500</v>
      </c>
      <c r="F2115" t="s">
        <v>8219</v>
      </c>
      <c r="G2115" t="s">
        <v>8224</v>
      </c>
      <c r="H2115" t="s">
        <v>8246</v>
      </c>
      <c r="I2115">
        <v>1359052710</v>
      </c>
      <c r="J2115">
        <v>1356979110</v>
      </c>
      <c r="K2115" t="b">
        <v>0</v>
      </c>
      <c r="L2115">
        <v>35</v>
      </c>
      <c r="M2115" t="b">
        <v>1</v>
      </c>
      <c r="N2115" t="s">
        <v>8265</v>
      </c>
      <c r="O2115" s="5">
        <f>$E2115/$D2115</f>
        <v>1</v>
      </c>
      <c r="P2115" s="6">
        <f>ROUND(E2115/L2115,2)</f>
        <v>100</v>
      </c>
      <c r="Q2115" t="str">
        <f>LEFT($N2115,FIND("/",$N2115)-1)</f>
        <v>film &amp; video</v>
      </c>
      <c r="R2115" t="str">
        <f>RIGHT($N2115,LEN($N2115)-FIND("/",$N2115))</f>
        <v>shorts</v>
      </c>
      <c r="S2115" s="10">
        <f>((($I2115/60)/60)/24)+DATE(1970,1,1)</f>
        <v>41298.776736111111</v>
      </c>
      <c r="T2115" s="10">
        <f>((($J2115/60)/60)/24)+DATE(1970,1,1)</f>
        <v>41274.776736111111</v>
      </c>
    </row>
    <row r="2116" spans="1:20" ht="48" x14ac:dyDescent="0.2">
      <c r="A2116">
        <v>2821</v>
      </c>
      <c r="B2116" s="3" t="s">
        <v>2821</v>
      </c>
      <c r="C2116" s="3" t="s">
        <v>6931</v>
      </c>
      <c r="D2116" s="6">
        <v>1000</v>
      </c>
      <c r="E2116" s="6">
        <v>1000</v>
      </c>
      <c r="F2116" t="s">
        <v>8219</v>
      </c>
      <c r="G2116" t="s">
        <v>8225</v>
      </c>
      <c r="H2116" t="s">
        <v>8247</v>
      </c>
      <c r="I2116">
        <v>1411510135</v>
      </c>
      <c r="J2116">
        <v>1408918135</v>
      </c>
      <c r="K2116" t="b">
        <v>0</v>
      </c>
      <c r="L2116">
        <v>35</v>
      </c>
      <c r="M2116" t="b">
        <v>1</v>
      </c>
      <c r="N2116" t="s">
        <v>8270</v>
      </c>
      <c r="O2116" s="5">
        <f>$E2116/$D2116</f>
        <v>1</v>
      </c>
      <c r="P2116" s="6">
        <f>ROUND(E2116/L2116,2)</f>
        <v>28.57</v>
      </c>
      <c r="Q2116" t="str">
        <f>LEFT($N2116,FIND("/",$N2116)-1)</f>
        <v>theater</v>
      </c>
      <c r="R2116" t="str">
        <f>RIGHT($N2116,LEN($N2116)-FIND("/",$N2116))</f>
        <v>plays</v>
      </c>
      <c r="S2116" s="10">
        <f>((($I2116/60)/60)/24)+DATE(1970,1,1)</f>
        <v>41905.922858796301</v>
      </c>
      <c r="T2116" s="10">
        <f>((($J2116/60)/60)/24)+DATE(1970,1,1)</f>
        <v>41875.922858796301</v>
      </c>
    </row>
    <row r="2117" spans="1:20" ht="32" x14ac:dyDescent="0.2">
      <c r="A2117">
        <v>3287</v>
      </c>
      <c r="B2117" s="3" t="s">
        <v>3287</v>
      </c>
      <c r="C2117" s="3" t="s">
        <v>7397</v>
      </c>
      <c r="D2117" s="6">
        <v>2500</v>
      </c>
      <c r="E2117" s="6">
        <v>2500</v>
      </c>
      <c r="F2117" t="s">
        <v>8219</v>
      </c>
      <c r="G2117" t="s">
        <v>8229</v>
      </c>
      <c r="H2117" t="s">
        <v>8251</v>
      </c>
      <c r="I2117">
        <v>1448733628</v>
      </c>
      <c r="J2117">
        <v>1446573628</v>
      </c>
      <c r="K2117" t="b">
        <v>0</v>
      </c>
      <c r="L2117">
        <v>34</v>
      </c>
      <c r="M2117" t="b">
        <v>1</v>
      </c>
      <c r="N2117" t="s">
        <v>8270</v>
      </c>
      <c r="O2117" s="5">
        <f>$E2117/$D2117</f>
        <v>1</v>
      </c>
      <c r="P2117" s="6">
        <f>ROUND(E2117/L2117,2)</f>
        <v>73.53</v>
      </c>
      <c r="Q2117" t="str">
        <f>LEFT($N2117,FIND("/",$N2117)-1)</f>
        <v>theater</v>
      </c>
      <c r="R2117" t="str">
        <f>RIGHT($N2117,LEN($N2117)-FIND("/",$N2117))</f>
        <v>plays</v>
      </c>
      <c r="S2117" s="10">
        <f>((($I2117/60)/60)/24)+DATE(1970,1,1)</f>
        <v>42336.750324074077</v>
      </c>
      <c r="T2117" s="10">
        <f>((($J2117/60)/60)/24)+DATE(1970,1,1)</f>
        <v>42311.750324074077</v>
      </c>
    </row>
    <row r="2118" spans="1:20" ht="48" x14ac:dyDescent="0.2">
      <c r="A2118">
        <v>3522</v>
      </c>
      <c r="B2118" s="3" t="s">
        <v>3521</v>
      </c>
      <c r="C2118" s="3" t="s">
        <v>7632</v>
      </c>
      <c r="D2118" s="6">
        <v>1395</v>
      </c>
      <c r="E2118" s="6">
        <v>1395</v>
      </c>
      <c r="F2118" t="s">
        <v>8219</v>
      </c>
      <c r="G2118" t="s">
        <v>8225</v>
      </c>
      <c r="H2118" t="s">
        <v>8247</v>
      </c>
      <c r="I2118">
        <v>1442311560</v>
      </c>
      <c r="J2118">
        <v>1439924246</v>
      </c>
      <c r="K2118" t="b">
        <v>0</v>
      </c>
      <c r="L2118">
        <v>34</v>
      </c>
      <c r="M2118" t="b">
        <v>1</v>
      </c>
      <c r="N2118" t="s">
        <v>8270</v>
      </c>
      <c r="O2118" s="5">
        <f>$E2118/$D2118</f>
        <v>1</v>
      </c>
      <c r="P2118" s="6">
        <f>ROUND(E2118/L2118,2)</f>
        <v>41.03</v>
      </c>
      <c r="Q2118" t="str">
        <f>LEFT($N2118,FIND("/",$N2118)-1)</f>
        <v>theater</v>
      </c>
      <c r="R2118" t="str">
        <f>RIGHT($N2118,LEN($N2118)-FIND("/",$N2118))</f>
        <v>plays</v>
      </c>
      <c r="S2118" s="10">
        <f>((($I2118/60)/60)/24)+DATE(1970,1,1)</f>
        <v>42262.420833333337</v>
      </c>
      <c r="T2118" s="10">
        <f>((($J2118/60)/60)/24)+DATE(1970,1,1)</f>
        <v>42234.789884259255</v>
      </c>
    </row>
    <row r="2119" spans="1:20" ht="48" x14ac:dyDescent="0.2">
      <c r="A2119">
        <v>3473</v>
      </c>
      <c r="B2119" s="3" t="s">
        <v>3472</v>
      </c>
      <c r="C2119" s="3" t="s">
        <v>7583</v>
      </c>
      <c r="D2119" s="6">
        <v>4900</v>
      </c>
      <c r="E2119" s="6">
        <v>4900</v>
      </c>
      <c r="F2119" t="s">
        <v>8219</v>
      </c>
      <c r="G2119" t="s">
        <v>8224</v>
      </c>
      <c r="H2119" t="s">
        <v>8246</v>
      </c>
      <c r="I2119">
        <v>1426883220</v>
      </c>
      <c r="J2119">
        <v>1425067296</v>
      </c>
      <c r="K2119" t="b">
        <v>0</v>
      </c>
      <c r="L2119">
        <v>33</v>
      </c>
      <c r="M2119" t="b">
        <v>1</v>
      </c>
      <c r="N2119" t="s">
        <v>8270</v>
      </c>
      <c r="O2119" s="5">
        <f>$E2119/$D2119</f>
        <v>1</v>
      </c>
      <c r="P2119" s="6">
        <f>ROUND(E2119/L2119,2)</f>
        <v>148.47999999999999</v>
      </c>
      <c r="Q2119" t="str">
        <f>LEFT($N2119,FIND("/",$N2119)-1)</f>
        <v>theater</v>
      </c>
      <c r="R2119" t="str">
        <f>RIGHT($N2119,LEN($N2119)-FIND("/",$N2119))</f>
        <v>plays</v>
      </c>
      <c r="S2119" s="10">
        <f>((($I2119/60)/60)/24)+DATE(1970,1,1)</f>
        <v>42083.852083333331</v>
      </c>
      <c r="T2119" s="10">
        <f>((($J2119/60)/60)/24)+DATE(1970,1,1)</f>
        <v>42062.834444444445</v>
      </c>
    </row>
    <row r="2120" spans="1:20" ht="48" x14ac:dyDescent="0.2">
      <c r="A2120">
        <v>531</v>
      </c>
      <c r="B2120" s="3" t="s">
        <v>532</v>
      </c>
      <c r="C2120" s="3" t="s">
        <v>4641</v>
      </c>
      <c r="D2120" s="6">
        <v>4000</v>
      </c>
      <c r="E2120" s="6">
        <v>4000</v>
      </c>
      <c r="F2120" t="s">
        <v>8219</v>
      </c>
      <c r="G2120" t="s">
        <v>8224</v>
      </c>
      <c r="H2120" t="s">
        <v>8246</v>
      </c>
      <c r="I2120">
        <v>1481957940</v>
      </c>
      <c r="J2120">
        <v>1478050429</v>
      </c>
      <c r="K2120" t="b">
        <v>0</v>
      </c>
      <c r="L2120">
        <v>31</v>
      </c>
      <c r="M2120" t="b">
        <v>1</v>
      </c>
      <c r="N2120" t="s">
        <v>8270</v>
      </c>
      <c r="O2120" s="5">
        <f>$E2120/$D2120</f>
        <v>1</v>
      </c>
      <c r="P2120" s="6">
        <f>ROUND(E2120/L2120,2)</f>
        <v>129.03</v>
      </c>
      <c r="Q2120" t="str">
        <f>LEFT($N2120,FIND("/",$N2120)-1)</f>
        <v>theater</v>
      </c>
      <c r="R2120" t="str">
        <f>RIGHT($N2120,LEN($N2120)-FIND("/",$N2120))</f>
        <v>plays</v>
      </c>
      <c r="S2120" s="10">
        <f>((($I2120/60)/60)/24)+DATE(1970,1,1)</f>
        <v>42721.290972222225</v>
      </c>
      <c r="T2120" s="10">
        <f>((($J2120/60)/60)/24)+DATE(1970,1,1)</f>
        <v>42676.065150462964</v>
      </c>
    </row>
    <row r="2121" spans="1:20" ht="48" x14ac:dyDescent="0.2">
      <c r="A2121">
        <v>3445</v>
      </c>
      <c r="B2121" s="3" t="s">
        <v>3444</v>
      </c>
      <c r="C2121" s="3" t="s">
        <v>7555</v>
      </c>
      <c r="D2121" s="6">
        <v>2000</v>
      </c>
      <c r="E2121" s="6">
        <v>2000</v>
      </c>
      <c r="F2121" t="s">
        <v>8219</v>
      </c>
      <c r="G2121" t="s">
        <v>8225</v>
      </c>
      <c r="H2121" t="s">
        <v>8247</v>
      </c>
      <c r="I2121">
        <v>1445604236</v>
      </c>
      <c r="J2121">
        <v>1443185036</v>
      </c>
      <c r="K2121" t="b">
        <v>0</v>
      </c>
      <c r="L2121">
        <v>31</v>
      </c>
      <c r="M2121" t="b">
        <v>1</v>
      </c>
      <c r="N2121" t="s">
        <v>8270</v>
      </c>
      <c r="O2121" s="5">
        <f>$E2121/$D2121</f>
        <v>1</v>
      </c>
      <c r="P2121" s="6">
        <f>ROUND(E2121/L2121,2)</f>
        <v>64.52</v>
      </c>
      <c r="Q2121" t="str">
        <f>LEFT($N2121,FIND("/",$N2121)-1)</f>
        <v>theater</v>
      </c>
      <c r="R2121" t="str">
        <f>RIGHT($N2121,LEN($N2121)-FIND("/",$N2121))</f>
        <v>plays</v>
      </c>
      <c r="S2121" s="10">
        <f>((($I2121/60)/60)/24)+DATE(1970,1,1)</f>
        <v>42300.530509259261</v>
      </c>
      <c r="T2121" s="10">
        <f>((($J2121/60)/60)/24)+DATE(1970,1,1)</f>
        <v>42272.530509259261</v>
      </c>
    </row>
    <row r="2122" spans="1:20" ht="48" x14ac:dyDescent="0.2">
      <c r="A2122">
        <v>3674</v>
      </c>
      <c r="B2122" s="3" t="s">
        <v>3671</v>
      </c>
      <c r="C2122" s="3" t="s">
        <v>7784</v>
      </c>
      <c r="D2122" s="6">
        <v>4500</v>
      </c>
      <c r="E2122" s="6">
        <v>4500</v>
      </c>
      <c r="F2122" t="s">
        <v>8219</v>
      </c>
      <c r="G2122" t="s">
        <v>8236</v>
      </c>
      <c r="H2122" t="s">
        <v>8249</v>
      </c>
      <c r="I2122">
        <v>1472936229</v>
      </c>
      <c r="J2122">
        <v>1467752229</v>
      </c>
      <c r="K2122" t="b">
        <v>0</v>
      </c>
      <c r="L2122">
        <v>31</v>
      </c>
      <c r="M2122" t="b">
        <v>1</v>
      </c>
      <c r="N2122" t="s">
        <v>8270</v>
      </c>
      <c r="O2122" s="5">
        <f>$E2122/$D2122</f>
        <v>1</v>
      </c>
      <c r="P2122" s="6">
        <f>ROUND(E2122/L2122,2)</f>
        <v>145.16</v>
      </c>
      <c r="Q2122" t="str">
        <f>LEFT($N2122,FIND("/",$N2122)-1)</f>
        <v>theater</v>
      </c>
      <c r="R2122" t="str">
        <f>RIGHT($N2122,LEN($N2122)-FIND("/",$N2122))</f>
        <v>plays</v>
      </c>
      <c r="S2122" s="10">
        <f>((($I2122/60)/60)/24)+DATE(1970,1,1)</f>
        <v>42616.873020833329</v>
      </c>
      <c r="T2122" s="10">
        <f>((($J2122/60)/60)/24)+DATE(1970,1,1)</f>
        <v>42556.873020833329</v>
      </c>
    </row>
    <row r="2123" spans="1:20" ht="80" x14ac:dyDescent="0.2">
      <c r="A2123">
        <v>3031</v>
      </c>
      <c r="B2123" s="3" t="s">
        <v>3031</v>
      </c>
      <c r="C2123" s="3" t="s">
        <v>7141</v>
      </c>
      <c r="D2123" s="6">
        <v>1500</v>
      </c>
      <c r="E2123" s="6">
        <v>1500</v>
      </c>
      <c r="F2123" t="s">
        <v>8219</v>
      </c>
      <c r="G2123" t="s">
        <v>8224</v>
      </c>
      <c r="H2123" t="s">
        <v>8246</v>
      </c>
      <c r="I2123">
        <v>1476479447</v>
      </c>
      <c r="J2123">
        <v>1471295447</v>
      </c>
      <c r="K2123" t="b">
        <v>0</v>
      </c>
      <c r="L2123">
        <v>29</v>
      </c>
      <c r="M2123" t="b">
        <v>1</v>
      </c>
      <c r="N2123" t="s">
        <v>8302</v>
      </c>
      <c r="O2123" s="5">
        <f>$E2123/$D2123</f>
        <v>1</v>
      </c>
      <c r="P2123" s="6">
        <f>ROUND(E2123/L2123,2)</f>
        <v>51.72</v>
      </c>
      <c r="Q2123" t="str">
        <f>LEFT($N2123,FIND("/",$N2123)-1)</f>
        <v>theater</v>
      </c>
      <c r="R2123" t="str">
        <f>RIGHT($N2123,LEN($N2123)-FIND("/",$N2123))</f>
        <v>spaces</v>
      </c>
      <c r="S2123" s="10">
        <f>((($I2123/60)/60)/24)+DATE(1970,1,1)</f>
        <v>42657.882488425923</v>
      </c>
      <c r="T2123" s="10">
        <f>((($J2123/60)/60)/24)+DATE(1970,1,1)</f>
        <v>42597.882488425923</v>
      </c>
    </row>
    <row r="2124" spans="1:20" ht="48" x14ac:dyDescent="0.2">
      <c r="A2124">
        <v>3427</v>
      </c>
      <c r="B2124" s="3" t="s">
        <v>3426</v>
      </c>
      <c r="C2124" s="3" t="s">
        <v>7537</v>
      </c>
      <c r="D2124" s="6">
        <v>1500</v>
      </c>
      <c r="E2124" s="6">
        <v>1500</v>
      </c>
      <c r="F2124" t="s">
        <v>8219</v>
      </c>
      <c r="G2124" t="s">
        <v>8225</v>
      </c>
      <c r="H2124" t="s">
        <v>8247</v>
      </c>
      <c r="I2124">
        <v>1404314952</v>
      </c>
      <c r="J2124">
        <v>1401722952</v>
      </c>
      <c r="K2124" t="b">
        <v>0</v>
      </c>
      <c r="L2124">
        <v>29</v>
      </c>
      <c r="M2124" t="b">
        <v>1</v>
      </c>
      <c r="N2124" t="s">
        <v>8270</v>
      </c>
      <c r="O2124" s="5">
        <f>$E2124/$D2124</f>
        <v>1</v>
      </c>
      <c r="P2124" s="6">
        <f>ROUND(E2124/L2124,2)</f>
        <v>51.72</v>
      </c>
      <c r="Q2124" t="str">
        <f>LEFT($N2124,FIND("/",$N2124)-1)</f>
        <v>theater</v>
      </c>
      <c r="R2124" t="str">
        <f>RIGHT($N2124,LEN($N2124)-FIND("/",$N2124))</f>
        <v>plays</v>
      </c>
      <c r="S2124" s="10">
        <f>((($I2124/60)/60)/24)+DATE(1970,1,1)</f>
        <v>41822.645277777774</v>
      </c>
      <c r="T2124" s="10">
        <f>((($J2124/60)/60)/24)+DATE(1970,1,1)</f>
        <v>41792.645277777774</v>
      </c>
    </row>
    <row r="2125" spans="1:20" ht="48" x14ac:dyDescent="0.2">
      <c r="A2125">
        <v>3493</v>
      </c>
      <c r="B2125" s="3" t="s">
        <v>3492</v>
      </c>
      <c r="C2125" s="3" t="s">
        <v>7603</v>
      </c>
      <c r="D2125" s="6">
        <v>1500</v>
      </c>
      <c r="E2125" s="6">
        <v>1500</v>
      </c>
      <c r="F2125" t="s">
        <v>8219</v>
      </c>
      <c r="G2125" t="s">
        <v>8224</v>
      </c>
      <c r="H2125" t="s">
        <v>8246</v>
      </c>
      <c r="I2125">
        <v>1408252260</v>
      </c>
      <c r="J2125">
        <v>1406580436</v>
      </c>
      <c r="K2125" t="b">
        <v>0</v>
      </c>
      <c r="L2125">
        <v>29</v>
      </c>
      <c r="M2125" t="b">
        <v>1</v>
      </c>
      <c r="N2125" t="s">
        <v>8270</v>
      </c>
      <c r="O2125" s="5">
        <f>$E2125/$D2125</f>
        <v>1</v>
      </c>
      <c r="P2125" s="6">
        <f>ROUND(E2125/L2125,2)</f>
        <v>51.72</v>
      </c>
      <c r="Q2125" t="str">
        <f>LEFT($N2125,FIND("/",$N2125)-1)</f>
        <v>theater</v>
      </c>
      <c r="R2125" t="str">
        <f>RIGHT($N2125,LEN($N2125)-FIND("/",$N2125))</f>
        <v>plays</v>
      </c>
      <c r="S2125" s="10">
        <f>((($I2125/60)/60)/24)+DATE(1970,1,1)</f>
        <v>41868.21597222222</v>
      </c>
      <c r="T2125" s="10">
        <f>((($J2125/60)/60)/24)+DATE(1970,1,1)</f>
        <v>41848.866157407407</v>
      </c>
    </row>
    <row r="2126" spans="1:20" ht="48" x14ac:dyDescent="0.2">
      <c r="A2126">
        <v>3627</v>
      </c>
      <c r="B2126" s="3" t="s">
        <v>3625</v>
      </c>
      <c r="C2126" s="3" t="s">
        <v>7737</v>
      </c>
      <c r="D2126" s="6">
        <v>2000</v>
      </c>
      <c r="E2126" s="6">
        <v>2000</v>
      </c>
      <c r="F2126" t="s">
        <v>8219</v>
      </c>
      <c r="G2126" t="s">
        <v>8224</v>
      </c>
      <c r="H2126" t="s">
        <v>8246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8270</v>
      </c>
      <c r="O2126" s="5">
        <f>$E2126/$D2126</f>
        <v>1</v>
      </c>
      <c r="P2126" s="6">
        <f>ROUND(E2126/L2126,2)</f>
        <v>68.97</v>
      </c>
      <c r="Q2126" t="str">
        <f>LEFT($N2126,FIND("/",$N2126)-1)</f>
        <v>theater</v>
      </c>
      <c r="R2126" t="str">
        <f>RIGHT($N2126,LEN($N2126)-FIND("/",$N2126))</f>
        <v>plays</v>
      </c>
      <c r="S2126" s="10">
        <f>((($I2126/60)/60)/24)+DATE(1970,1,1)</f>
        <v>42511.165972222225</v>
      </c>
      <c r="T2126" s="10">
        <f>((($J2126/60)/60)/24)+DATE(1970,1,1)</f>
        <v>42460.741747685184</v>
      </c>
    </row>
    <row r="2127" spans="1:20" ht="48" x14ac:dyDescent="0.2">
      <c r="A2127">
        <v>1642</v>
      </c>
      <c r="B2127" s="3" t="s">
        <v>1643</v>
      </c>
      <c r="C2127" s="3" t="s">
        <v>5752</v>
      </c>
      <c r="D2127" s="6">
        <v>1200</v>
      </c>
      <c r="E2127" s="6">
        <v>1200</v>
      </c>
      <c r="F2127" t="s">
        <v>8219</v>
      </c>
      <c r="G2127" t="s">
        <v>8224</v>
      </c>
      <c r="H2127" t="s">
        <v>8246</v>
      </c>
      <c r="I2127">
        <v>1308011727</v>
      </c>
      <c r="J2127">
        <v>1306283727</v>
      </c>
      <c r="K2127" t="b">
        <v>0</v>
      </c>
      <c r="L2127">
        <v>28</v>
      </c>
      <c r="M2127" t="b">
        <v>1</v>
      </c>
      <c r="N2127" t="s">
        <v>8291</v>
      </c>
      <c r="O2127" s="5">
        <f>$E2127/$D2127</f>
        <v>1</v>
      </c>
      <c r="P2127" s="6">
        <f>ROUND(E2127/L2127,2)</f>
        <v>42.86</v>
      </c>
      <c r="Q2127" t="str">
        <f>LEFT($N2127,FIND("/",$N2127)-1)</f>
        <v>music</v>
      </c>
      <c r="R2127" t="str">
        <f>RIGHT($N2127,LEN($N2127)-FIND("/",$N2127))</f>
        <v>pop</v>
      </c>
      <c r="S2127" s="10">
        <f>((($I2127/60)/60)/24)+DATE(1970,1,1)</f>
        <v>40708.024618055555</v>
      </c>
      <c r="T2127" s="10">
        <f>((($J2127/60)/60)/24)+DATE(1970,1,1)</f>
        <v>40688.024618055555</v>
      </c>
    </row>
    <row r="2128" spans="1:20" ht="48" x14ac:dyDescent="0.2">
      <c r="A2128">
        <v>2988</v>
      </c>
      <c r="B2128" s="3" t="s">
        <v>2988</v>
      </c>
      <c r="C2128" s="3" t="s">
        <v>7098</v>
      </c>
      <c r="D2128" s="6">
        <v>1000</v>
      </c>
      <c r="E2128" s="6">
        <v>1000</v>
      </c>
      <c r="F2128" t="s">
        <v>8219</v>
      </c>
      <c r="G2128" t="s">
        <v>8225</v>
      </c>
      <c r="H2128" t="s">
        <v>8247</v>
      </c>
      <c r="I2128">
        <v>1466412081</v>
      </c>
      <c r="J2128">
        <v>1463820081</v>
      </c>
      <c r="K2128" t="b">
        <v>0</v>
      </c>
      <c r="L2128">
        <v>28</v>
      </c>
      <c r="M2128" t="b">
        <v>1</v>
      </c>
      <c r="N2128" t="s">
        <v>8302</v>
      </c>
      <c r="O2128" s="5">
        <f>$E2128/$D2128</f>
        <v>1</v>
      </c>
      <c r="P2128" s="6">
        <f>ROUND(E2128/L2128,2)</f>
        <v>35.71</v>
      </c>
      <c r="Q2128" t="str">
        <f>LEFT($N2128,FIND("/",$N2128)-1)</f>
        <v>theater</v>
      </c>
      <c r="R2128" t="str">
        <f>RIGHT($N2128,LEN($N2128)-FIND("/",$N2128))</f>
        <v>spaces</v>
      </c>
      <c r="S2128" s="10">
        <f>((($I2128/60)/60)/24)+DATE(1970,1,1)</f>
        <v>42541.362048611118</v>
      </c>
      <c r="T2128" s="10">
        <f>((($J2128/60)/60)/24)+DATE(1970,1,1)</f>
        <v>42511.362048611118</v>
      </c>
    </row>
    <row r="2129" spans="1:20" ht="48" x14ac:dyDescent="0.2">
      <c r="A2129">
        <v>3341</v>
      </c>
      <c r="B2129" s="3" t="s">
        <v>3341</v>
      </c>
      <c r="C2129" s="3" t="s">
        <v>7451</v>
      </c>
      <c r="D2129" s="6">
        <v>3350</v>
      </c>
      <c r="E2129" s="6">
        <v>3350</v>
      </c>
      <c r="F2129" t="s">
        <v>8219</v>
      </c>
      <c r="G2129" t="s">
        <v>8225</v>
      </c>
      <c r="H2129" t="s">
        <v>8247</v>
      </c>
      <c r="I2129">
        <v>1465750800</v>
      </c>
      <c r="J2129">
        <v>1463771421</v>
      </c>
      <c r="K2129" t="b">
        <v>0</v>
      </c>
      <c r="L2129">
        <v>28</v>
      </c>
      <c r="M2129" t="b">
        <v>1</v>
      </c>
      <c r="N2129" t="s">
        <v>8270</v>
      </c>
      <c r="O2129" s="5">
        <f>$E2129/$D2129</f>
        <v>1</v>
      </c>
      <c r="P2129" s="6">
        <f>ROUND(E2129/L2129,2)</f>
        <v>119.64</v>
      </c>
      <c r="Q2129" t="str">
        <f>LEFT($N2129,FIND("/",$N2129)-1)</f>
        <v>theater</v>
      </c>
      <c r="R2129" t="str">
        <f>RIGHT($N2129,LEN($N2129)-FIND("/",$N2129))</f>
        <v>plays</v>
      </c>
      <c r="S2129" s="10">
        <f>((($I2129/60)/60)/24)+DATE(1970,1,1)</f>
        <v>42533.708333333328</v>
      </c>
      <c r="T2129" s="10">
        <f>((($J2129/60)/60)/24)+DATE(1970,1,1)</f>
        <v>42510.798854166671</v>
      </c>
    </row>
    <row r="2130" spans="1:20" ht="48" x14ac:dyDescent="0.2">
      <c r="A2130">
        <v>3828</v>
      </c>
      <c r="B2130" s="3" t="s">
        <v>3825</v>
      </c>
      <c r="C2130" s="3" t="s">
        <v>7937</v>
      </c>
      <c r="D2130" s="6">
        <v>5000</v>
      </c>
      <c r="E2130" s="6">
        <v>5000</v>
      </c>
      <c r="F2130" t="s">
        <v>8219</v>
      </c>
      <c r="G2130" t="s">
        <v>8224</v>
      </c>
      <c r="H2130" t="s">
        <v>8246</v>
      </c>
      <c r="I2130">
        <v>1420033187</v>
      </c>
      <c r="J2130">
        <v>1414845587</v>
      </c>
      <c r="K2130" t="b">
        <v>0</v>
      </c>
      <c r="L2130">
        <v>28</v>
      </c>
      <c r="M2130" t="b">
        <v>1</v>
      </c>
      <c r="N2130" t="s">
        <v>8270</v>
      </c>
      <c r="O2130" s="5">
        <f>$E2130/$D2130</f>
        <v>1</v>
      </c>
      <c r="P2130" s="6">
        <f>ROUND(E2130/L2130,2)</f>
        <v>178.57</v>
      </c>
      <c r="Q2130" t="str">
        <f>LEFT($N2130,FIND("/",$N2130)-1)</f>
        <v>theater</v>
      </c>
      <c r="R2130" t="str">
        <f>RIGHT($N2130,LEN($N2130)-FIND("/",$N2130))</f>
        <v>plays</v>
      </c>
      <c r="S2130" s="10">
        <f>((($I2130/60)/60)/24)+DATE(1970,1,1)</f>
        <v>42004.569293981483</v>
      </c>
      <c r="T2130" s="10">
        <f>((($J2130/60)/60)/24)+DATE(1970,1,1)</f>
        <v>41944.527627314819</v>
      </c>
    </row>
    <row r="2131" spans="1:20" ht="48" x14ac:dyDescent="0.2">
      <c r="A2131">
        <v>2522</v>
      </c>
      <c r="B2131" s="3" t="s">
        <v>2522</v>
      </c>
      <c r="C2131" s="3" t="s">
        <v>6632</v>
      </c>
      <c r="D2131" s="6">
        <v>5000</v>
      </c>
      <c r="E2131" s="6">
        <v>5000</v>
      </c>
      <c r="F2131" t="s">
        <v>8219</v>
      </c>
      <c r="G2131" t="s">
        <v>8224</v>
      </c>
      <c r="H2131" t="s">
        <v>8246</v>
      </c>
      <c r="I2131">
        <v>1461336720</v>
      </c>
      <c r="J2131">
        <v>1459431960</v>
      </c>
      <c r="K2131" t="b">
        <v>0</v>
      </c>
      <c r="L2131">
        <v>27</v>
      </c>
      <c r="M2131" t="b">
        <v>1</v>
      </c>
      <c r="N2131" t="s">
        <v>8299</v>
      </c>
      <c r="O2131" s="5">
        <f>$E2131/$D2131</f>
        <v>1</v>
      </c>
      <c r="P2131" s="6">
        <f>ROUND(E2131/L2131,2)</f>
        <v>185.19</v>
      </c>
      <c r="Q2131" t="str">
        <f>LEFT($N2131,FIND("/",$N2131)-1)</f>
        <v>music</v>
      </c>
      <c r="R2131" t="str">
        <f>RIGHT($N2131,LEN($N2131)-FIND("/",$N2131))</f>
        <v>classical music</v>
      </c>
      <c r="S2131" s="10">
        <f>((($I2131/60)/60)/24)+DATE(1970,1,1)</f>
        <v>42482.619444444441</v>
      </c>
      <c r="T2131" s="10">
        <f>((($J2131/60)/60)/24)+DATE(1970,1,1)</f>
        <v>42460.573611111111</v>
      </c>
    </row>
    <row r="2132" spans="1:20" ht="48" x14ac:dyDescent="0.2">
      <c r="A2132">
        <v>2990</v>
      </c>
      <c r="B2132" s="3" t="s">
        <v>2990</v>
      </c>
      <c r="C2132" s="3" t="s">
        <v>7100</v>
      </c>
      <c r="D2132" s="6">
        <v>10000</v>
      </c>
      <c r="E2132" s="6">
        <v>10000</v>
      </c>
      <c r="F2132" t="s">
        <v>8219</v>
      </c>
      <c r="G2132" t="s">
        <v>8224</v>
      </c>
      <c r="H2132" t="s">
        <v>8246</v>
      </c>
      <c r="I2132">
        <v>1452174420</v>
      </c>
      <c r="J2132">
        <v>1449150420</v>
      </c>
      <c r="K2132" t="b">
        <v>0</v>
      </c>
      <c r="L2132">
        <v>27</v>
      </c>
      <c r="M2132" t="b">
        <v>1</v>
      </c>
      <c r="N2132" t="s">
        <v>8302</v>
      </c>
      <c r="O2132" s="5">
        <f>$E2132/$D2132</f>
        <v>1</v>
      </c>
      <c r="P2132" s="6">
        <f>ROUND(E2132/L2132,2)</f>
        <v>370.37</v>
      </c>
      <c r="Q2132" t="str">
        <f>LEFT($N2132,FIND("/",$N2132)-1)</f>
        <v>theater</v>
      </c>
      <c r="R2132" t="str">
        <f>RIGHT($N2132,LEN($N2132)-FIND("/",$N2132))</f>
        <v>spaces</v>
      </c>
      <c r="S2132" s="10">
        <f>((($I2132/60)/60)/24)+DATE(1970,1,1)</f>
        <v>42376.57430555555</v>
      </c>
      <c r="T2132" s="10">
        <f>((($J2132/60)/60)/24)+DATE(1970,1,1)</f>
        <v>42341.57430555555</v>
      </c>
    </row>
    <row r="2133" spans="1:20" ht="48" x14ac:dyDescent="0.2">
      <c r="A2133">
        <v>3608</v>
      </c>
      <c r="B2133" s="3" t="s">
        <v>3607</v>
      </c>
      <c r="C2133" s="3" t="s">
        <v>7718</v>
      </c>
      <c r="D2133" s="6">
        <v>800</v>
      </c>
      <c r="E2133" s="6">
        <v>800</v>
      </c>
      <c r="F2133" t="s">
        <v>8219</v>
      </c>
      <c r="G2133" t="s">
        <v>8225</v>
      </c>
      <c r="H2133" t="s">
        <v>8247</v>
      </c>
      <c r="I2133">
        <v>1466172000</v>
      </c>
      <c r="J2133">
        <v>1463418090</v>
      </c>
      <c r="K2133" t="b">
        <v>0</v>
      </c>
      <c r="L2133">
        <v>27</v>
      </c>
      <c r="M2133" t="b">
        <v>1</v>
      </c>
      <c r="N2133" t="s">
        <v>8270</v>
      </c>
      <c r="O2133" s="5">
        <f>$E2133/$D2133</f>
        <v>1</v>
      </c>
      <c r="P2133" s="6">
        <f>ROUND(E2133/L2133,2)</f>
        <v>29.63</v>
      </c>
      <c r="Q2133" t="str">
        <f>LEFT($N2133,FIND("/",$N2133)-1)</f>
        <v>theater</v>
      </c>
      <c r="R2133" t="str">
        <f>RIGHT($N2133,LEN($N2133)-FIND("/",$N2133))</f>
        <v>plays</v>
      </c>
      <c r="S2133" s="10">
        <f>((($I2133/60)/60)/24)+DATE(1970,1,1)</f>
        <v>42538.583333333328</v>
      </c>
      <c r="T2133" s="10">
        <f>((($J2133/60)/60)/24)+DATE(1970,1,1)</f>
        <v>42506.709375000006</v>
      </c>
    </row>
    <row r="2134" spans="1:20" ht="48" x14ac:dyDescent="0.2">
      <c r="A2134">
        <v>3764</v>
      </c>
      <c r="B2134" s="3" t="s">
        <v>3761</v>
      </c>
      <c r="C2134" s="3" t="s">
        <v>7874</v>
      </c>
      <c r="D2134" s="6">
        <v>1500</v>
      </c>
      <c r="E2134" s="6">
        <v>1500</v>
      </c>
      <c r="F2134" t="s">
        <v>8219</v>
      </c>
      <c r="G2134" t="s">
        <v>8224</v>
      </c>
      <c r="H2134" t="s">
        <v>8246</v>
      </c>
      <c r="I2134">
        <v>1464482160</v>
      </c>
      <c r="J2134">
        <v>1462824832</v>
      </c>
      <c r="K2134" t="b">
        <v>0</v>
      </c>
      <c r="L2134">
        <v>27</v>
      </c>
      <c r="M2134" t="b">
        <v>1</v>
      </c>
      <c r="N2134" t="s">
        <v>8304</v>
      </c>
      <c r="O2134" s="5">
        <f>$E2134/$D2134</f>
        <v>1</v>
      </c>
      <c r="P2134" s="6">
        <f>ROUND(E2134/L2134,2)</f>
        <v>55.56</v>
      </c>
      <c r="Q2134" t="str">
        <f>LEFT($N2134,FIND("/",$N2134)-1)</f>
        <v>theater</v>
      </c>
      <c r="R2134" t="str">
        <f>RIGHT($N2134,LEN($N2134)-FIND("/",$N2134))</f>
        <v>musical</v>
      </c>
      <c r="S2134" s="10">
        <f>((($I2134/60)/60)/24)+DATE(1970,1,1)</f>
        <v>42519.024999999994</v>
      </c>
      <c r="T2134" s="10">
        <f>((($J2134/60)/60)/24)+DATE(1970,1,1)</f>
        <v>42499.842962962968</v>
      </c>
    </row>
    <row r="2135" spans="1:20" ht="48" x14ac:dyDescent="0.2">
      <c r="A2135">
        <v>100</v>
      </c>
      <c r="B2135" s="3" t="s">
        <v>102</v>
      </c>
      <c r="C2135" s="3" t="s">
        <v>4211</v>
      </c>
      <c r="D2135" s="6">
        <v>5000</v>
      </c>
      <c r="E2135" s="6">
        <v>5000</v>
      </c>
      <c r="F2135" t="s">
        <v>8219</v>
      </c>
      <c r="G2135" t="s">
        <v>8224</v>
      </c>
      <c r="H2135" t="s">
        <v>8246</v>
      </c>
      <c r="I2135">
        <v>1352055886</v>
      </c>
      <c r="J2135">
        <v>1350324286</v>
      </c>
      <c r="K2135" t="b">
        <v>0</v>
      </c>
      <c r="L2135">
        <v>26</v>
      </c>
      <c r="M2135" t="b">
        <v>1</v>
      </c>
      <c r="N2135" t="s">
        <v>8265</v>
      </c>
      <c r="O2135" s="5">
        <f>$E2135/$D2135</f>
        <v>1</v>
      </c>
      <c r="P2135" s="6">
        <f>ROUND(E2135/L2135,2)</f>
        <v>192.31</v>
      </c>
      <c r="Q2135" t="str">
        <f>LEFT($N2135,FIND("/",$N2135)-1)</f>
        <v>film &amp; video</v>
      </c>
      <c r="R2135" t="str">
        <f>RIGHT($N2135,LEN($N2135)-FIND("/",$N2135))</f>
        <v>shorts</v>
      </c>
      <c r="S2135" s="10">
        <f>((($I2135/60)/60)/24)+DATE(1970,1,1)</f>
        <v>41217.794976851852</v>
      </c>
      <c r="T2135" s="10">
        <f>((($J2135/60)/60)/24)+DATE(1970,1,1)</f>
        <v>41197.753310185188</v>
      </c>
    </row>
    <row r="2136" spans="1:20" ht="48" x14ac:dyDescent="0.2">
      <c r="A2136">
        <v>3412</v>
      </c>
      <c r="B2136" s="3" t="s">
        <v>3411</v>
      </c>
      <c r="C2136" s="3" t="s">
        <v>7522</v>
      </c>
      <c r="D2136" s="6">
        <v>3000</v>
      </c>
      <c r="E2136" s="6">
        <v>3000</v>
      </c>
      <c r="F2136" t="s">
        <v>8219</v>
      </c>
      <c r="G2136" t="s">
        <v>8225</v>
      </c>
      <c r="H2136" t="s">
        <v>8247</v>
      </c>
      <c r="I2136">
        <v>1411858862</v>
      </c>
      <c r="J2136">
        <v>1409266862</v>
      </c>
      <c r="K2136" t="b">
        <v>0</v>
      </c>
      <c r="L2136">
        <v>26</v>
      </c>
      <c r="M2136" t="b">
        <v>1</v>
      </c>
      <c r="N2136" t="s">
        <v>8270</v>
      </c>
      <c r="O2136" s="5">
        <f>$E2136/$D2136</f>
        <v>1</v>
      </c>
      <c r="P2136" s="6">
        <f>ROUND(E2136/L2136,2)</f>
        <v>115.38</v>
      </c>
      <c r="Q2136" t="str">
        <f>LEFT($N2136,FIND("/",$N2136)-1)</f>
        <v>theater</v>
      </c>
      <c r="R2136" t="str">
        <f>RIGHT($N2136,LEN($N2136)-FIND("/",$N2136))</f>
        <v>plays</v>
      </c>
      <c r="S2136" s="10">
        <f>((($I2136/60)/60)/24)+DATE(1970,1,1)</f>
        <v>41909.959050925929</v>
      </c>
      <c r="T2136" s="10">
        <f>((($J2136/60)/60)/24)+DATE(1970,1,1)</f>
        <v>41879.959050925929</v>
      </c>
    </row>
    <row r="2137" spans="1:20" ht="48" x14ac:dyDescent="0.2">
      <c r="A2137">
        <v>3774</v>
      </c>
      <c r="B2137" s="3" t="s">
        <v>3771</v>
      </c>
      <c r="C2137" s="3" t="s">
        <v>7884</v>
      </c>
      <c r="D2137" s="6">
        <v>2500</v>
      </c>
      <c r="E2137" s="6">
        <v>2500</v>
      </c>
      <c r="F2137" t="s">
        <v>8219</v>
      </c>
      <c r="G2137" t="s">
        <v>8229</v>
      </c>
      <c r="H2137" t="s">
        <v>8251</v>
      </c>
      <c r="I2137">
        <v>1428606055</v>
      </c>
      <c r="J2137">
        <v>1427223655</v>
      </c>
      <c r="K2137" t="b">
        <v>0</v>
      </c>
      <c r="L2137">
        <v>25</v>
      </c>
      <c r="M2137" t="b">
        <v>1</v>
      </c>
      <c r="N2137" t="s">
        <v>8304</v>
      </c>
      <c r="O2137" s="5">
        <f>$E2137/$D2137</f>
        <v>1</v>
      </c>
      <c r="P2137" s="6">
        <f>ROUND(E2137/L2137,2)</f>
        <v>100</v>
      </c>
      <c r="Q2137" t="str">
        <f>LEFT($N2137,FIND("/",$N2137)-1)</f>
        <v>theater</v>
      </c>
      <c r="R2137" t="str">
        <f>RIGHT($N2137,LEN($N2137)-FIND("/",$N2137))</f>
        <v>musical</v>
      </c>
      <c r="S2137" s="10">
        <f>((($I2137/60)/60)/24)+DATE(1970,1,1)</f>
        <v>42103.792303240742</v>
      </c>
      <c r="T2137" s="10">
        <f>((($J2137/60)/60)/24)+DATE(1970,1,1)</f>
        <v>42087.792303240742</v>
      </c>
    </row>
    <row r="2138" spans="1:20" ht="32" x14ac:dyDescent="0.2">
      <c r="A2138">
        <v>857</v>
      </c>
      <c r="B2138" s="3" t="s">
        <v>858</v>
      </c>
      <c r="C2138" s="3" t="s">
        <v>4967</v>
      </c>
      <c r="D2138" s="6">
        <v>1200</v>
      </c>
      <c r="E2138" s="6">
        <v>1200</v>
      </c>
      <c r="F2138" t="s">
        <v>8219</v>
      </c>
      <c r="G2138" t="s">
        <v>8227</v>
      </c>
      <c r="H2138" t="s">
        <v>8249</v>
      </c>
      <c r="I2138">
        <v>1448463431</v>
      </c>
      <c r="J2138">
        <v>1444831031</v>
      </c>
      <c r="K2138" t="b">
        <v>0</v>
      </c>
      <c r="L2138">
        <v>24</v>
      </c>
      <c r="M2138" t="b">
        <v>1</v>
      </c>
      <c r="N2138" t="s">
        <v>8276</v>
      </c>
      <c r="O2138" s="5">
        <f>$E2138/$D2138</f>
        <v>1</v>
      </c>
      <c r="P2138" s="6">
        <f>ROUND(E2138/L2138,2)</f>
        <v>50</v>
      </c>
      <c r="Q2138" t="str">
        <f>LEFT($N2138,FIND("/",$N2138)-1)</f>
        <v>music</v>
      </c>
      <c r="R2138" t="str">
        <f>RIGHT($N2138,LEN($N2138)-FIND("/",$N2138))</f>
        <v>metal</v>
      </c>
      <c r="S2138" s="10">
        <f>((($I2138/60)/60)/24)+DATE(1970,1,1)</f>
        <v>42333.623043981483</v>
      </c>
      <c r="T2138" s="10">
        <f>((($J2138/60)/60)/24)+DATE(1970,1,1)</f>
        <v>42291.581377314811</v>
      </c>
    </row>
    <row r="2139" spans="1:20" ht="32" x14ac:dyDescent="0.2">
      <c r="A2139">
        <v>2928</v>
      </c>
      <c r="B2139" s="3" t="s">
        <v>2928</v>
      </c>
      <c r="C2139" s="3" t="s">
        <v>7038</v>
      </c>
      <c r="D2139" s="6">
        <v>1000</v>
      </c>
      <c r="E2139" s="6">
        <v>1000</v>
      </c>
      <c r="F2139" t="s">
        <v>8219</v>
      </c>
      <c r="G2139" t="s">
        <v>8224</v>
      </c>
      <c r="H2139" t="s">
        <v>8246</v>
      </c>
      <c r="I2139">
        <v>1457135846</v>
      </c>
      <c r="J2139">
        <v>1454543846</v>
      </c>
      <c r="K2139" t="b">
        <v>0</v>
      </c>
      <c r="L2139">
        <v>24</v>
      </c>
      <c r="M2139" t="b">
        <v>1</v>
      </c>
      <c r="N2139" t="s">
        <v>8304</v>
      </c>
      <c r="O2139" s="5">
        <f>$E2139/$D2139</f>
        <v>1</v>
      </c>
      <c r="P2139" s="6">
        <f>ROUND(E2139/L2139,2)</f>
        <v>41.67</v>
      </c>
      <c r="Q2139" t="str">
        <f>LEFT($N2139,FIND("/",$N2139)-1)</f>
        <v>theater</v>
      </c>
      <c r="R2139" t="str">
        <f>RIGHT($N2139,LEN($N2139)-FIND("/",$N2139))</f>
        <v>musical</v>
      </c>
      <c r="S2139" s="10">
        <f>((($I2139/60)/60)/24)+DATE(1970,1,1)</f>
        <v>42433.998217592598</v>
      </c>
      <c r="T2139" s="10">
        <f>((($J2139/60)/60)/24)+DATE(1970,1,1)</f>
        <v>42403.998217592598</v>
      </c>
    </row>
    <row r="2140" spans="1:20" ht="48" x14ac:dyDescent="0.2">
      <c r="A2140">
        <v>3185</v>
      </c>
      <c r="B2140" s="3" t="s">
        <v>3185</v>
      </c>
      <c r="C2140" s="3" t="s">
        <v>7295</v>
      </c>
      <c r="D2140" s="6">
        <v>1000</v>
      </c>
      <c r="E2140" s="6">
        <v>1000</v>
      </c>
      <c r="F2140" t="s">
        <v>8219</v>
      </c>
      <c r="G2140" t="s">
        <v>8225</v>
      </c>
      <c r="H2140" t="s">
        <v>8247</v>
      </c>
      <c r="I2140">
        <v>1405553241</v>
      </c>
      <c r="J2140">
        <v>1404948441</v>
      </c>
      <c r="K2140" t="b">
        <v>1</v>
      </c>
      <c r="L2140">
        <v>24</v>
      </c>
      <c r="M2140" t="b">
        <v>1</v>
      </c>
      <c r="N2140" t="s">
        <v>8270</v>
      </c>
      <c r="O2140" s="5">
        <f>$E2140/$D2140</f>
        <v>1</v>
      </c>
      <c r="P2140" s="6">
        <f>ROUND(E2140/L2140,2)</f>
        <v>41.67</v>
      </c>
      <c r="Q2140" t="str">
        <f>LEFT($N2140,FIND("/",$N2140)-1)</f>
        <v>theater</v>
      </c>
      <c r="R2140" t="str">
        <f>RIGHT($N2140,LEN($N2140)-FIND("/",$N2140))</f>
        <v>plays</v>
      </c>
      <c r="S2140" s="10">
        <f>((($I2140/60)/60)/24)+DATE(1970,1,1)</f>
        <v>41836.977326388893</v>
      </c>
      <c r="T2140" s="10">
        <f>((($J2140/60)/60)/24)+DATE(1970,1,1)</f>
        <v>41829.977326388893</v>
      </c>
    </row>
    <row r="2141" spans="1:20" ht="32" x14ac:dyDescent="0.2">
      <c r="A2141">
        <v>3544</v>
      </c>
      <c r="B2141" s="3" t="s">
        <v>3543</v>
      </c>
      <c r="C2141" s="3" t="s">
        <v>7654</v>
      </c>
      <c r="D2141" s="6">
        <v>2500</v>
      </c>
      <c r="E2141" s="6">
        <v>2500</v>
      </c>
      <c r="F2141" t="s">
        <v>8219</v>
      </c>
      <c r="G2141" t="s">
        <v>8224</v>
      </c>
      <c r="H2141" t="s">
        <v>8246</v>
      </c>
      <c r="I2141">
        <v>1425758257</v>
      </c>
      <c r="J2141">
        <v>1423166257</v>
      </c>
      <c r="K2141" t="b">
        <v>0</v>
      </c>
      <c r="L2141">
        <v>24</v>
      </c>
      <c r="M2141" t="b">
        <v>1</v>
      </c>
      <c r="N2141" t="s">
        <v>8270</v>
      </c>
      <c r="O2141" s="5">
        <f>$E2141/$D2141</f>
        <v>1</v>
      </c>
      <c r="P2141" s="6">
        <f>ROUND(E2141/L2141,2)</f>
        <v>104.17</v>
      </c>
      <c r="Q2141" t="str">
        <f>LEFT($N2141,FIND("/",$N2141)-1)</f>
        <v>theater</v>
      </c>
      <c r="R2141" t="str">
        <f>RIGHT($N2141,LEN($N2141)-FIND("/",$N2141))</f>
        <v>plays</v>
      </c>
      <c r="S2141" s="10">
        <f>((($I2141/60)/60)/24)+DATE(1970,1,1)</f>
        <v>42070.831678240742</v>
      </c>
      <c r="T2141" s="10">
        <f>((($J2141/60)/60)/24)+DATE(1970,1,1)</f>
        <v>42040.831678240742</v>
      </c>
    </row>
    <row r="2142" spans="1:20" ht="48" x14ac:dyDescent="0.2">
      <c r="A2142">
        <v>3808</v>
      </c>
      <c r="B2142" s="3" t="s">
        <v>3805</v>
      </c>
      <c r="C2142" s="3" t="s">
        <v>7918</v>
      </c>
      <c r="D2142" s="6">
        <v>1000</v>
      </c>
      <c r="E2142" s="6">
        <v>1000</v>
      </c>
      <c r="F2142" t="s">
        <v>8219</v>
      </c>
      <c r="G2142" t="s">
        <v>8225</v>
      </c>
      <c r="H2142" t="s">
        <v>8247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8270</v>
      </c>
      <c r="O2142" s="5">
        <f>$E2142/$D2142</f>
        <v>1</v>
      </c>
      <c r="P2142" s="6">
        <f>ROUND(E2142/L2142,2)</f>
        <v>41.67</v>
      </c>
      <c r="Q2142" t="str">
        <f>LEFT($N2142,FIND("/",$N2142)-1)</f>
        <v>theater</v>
      </c>
      <c r="R2142" t="str">
        <f>RIGHT($N2142,LEN($N2142)-FIND("/",$N2142))</f>
        <v>plays</v>
      </c>
      <c r="S2142" s="10">
        <f>((($I2142/60)/60)/24)+DATE(1970,1,1)</f>
        <v>42119.412256944444</v>
      </c>
      <c r="T2142" s="10">
        <f>((($J2142/60)/60)/24)+DATE(1970,1,1)</f>
        <v>42059.453923611116</v>
      </c>
    </row>
    <row r="2143" spans="1:20" ht="48" x14ac:dyDescent="0.2">
      <c r="A2143">
        <v>50</v>
      </c>
      <c r="B2143" s="3" t="s">
        <v>52</v>
      </c>
      <c r="C2143" s="3" t="s">
        <v>4161</v>
      </c>
      <c r="D2143" s="6">
        <v>600</v>
      </c>
      <c r="E2143" s="6">
        <v>600</v>
      </c>
      <c r="F2143" t="s">
        <v>8219</v>
      </c>
      <c r="G2143" t="s">
        <v>8225</v>
      </c>
      <c r="H2143" t="s">
        <v>8247</v>
      </c>
      <c r="I2143">
        <v>1422637200</v>
      </c>
      <c r="J2143">
        <v>1419271458</v>
      </c>
      <c r="K2143" t="b">
        <v>0</v>
      </c>
      <c r="L2143">
        <v>22</v>
      </c>
      <c r="M2143" t="b">
        <v>1</v>
      </c>
      <c r="N2143" t="s">
        <v>8264</v>
      </c>
      <c r="O2143" s="5">
        <f>$E2143/$D2143</f>
        <v>1</v>
      </c>
      <c r="P2143" s="6">
        <f>ROUND(E2143/L2143,2)</f>
        <v>27.27</v>
      </c>
      <c r="Q2143" t="str">
        <f>LEFT($N2143,FIND("/",$N2143)-1)</f>
        <v>film &amp; video</v>
      </c>
      <c r="R2143" t="str">
        <f>RIGHT($N2143,LEN($N2143)-FIND("/",$N2143))</f>
        <v>television</v>
      </c>
      <c r="S2143" s="10">
        <f>((($I2143/60)/60)/24)+DATE(1970,1,1)</f>
        <v>42034.708333333328</v>
      </c>
      <c r="T2143" s="10">
        <f>((($J2143/60)/60)/24)+DATE(1970,1,1)</f>
        <v>41995.752986111111</v>
      </c>
    </row>
    <row r="2144" spans="1:20" ht="48" x14ac:dyDescent="0.2">
      <c r="A2144">
        <v>1857</v>
      </c>
      <c r="B2144" s="3" t="s">
        <v>1858</v>
      </c>
      <c r="C2144" s="3" t="s">
        <v>5967</v>
      </c>
      <c r="D2144" s="6">
        <v>3000</v>
      </c>
      <c r="E2144" s="6">
        <v>3000</v>
      </c>
      <c r="F2144" t="s">
        <v>8219</v>
      </c>
      <c r="G2144" t="s">
        <v>8224</v>
      </c>
      <c r="H2144" t="s">
        <v>8246</v>
      </c>
      <c r="I2144">
        <v>1410546413</v>
      </c>
      <c r="J2144">
        <v>1407954413</v>
      </c>
      <c r="K2144" t="b">
        <v>0</v>
      </c>
      <c r="L2144">
        <v>22</v>
      </c>
      <c r="M2144" t="b">
        <v>1</v>
      </c>
      <c r="N2144" t="s">
        <v>8275</v>
      </c>
      <c r="O2144" s="5">
        <f>$E2144/$D2144</f>
        <v>1</v>
      </c>
      <c r="P2144" s="6">
        <f>ROUND(E2144/L2144,2)</f>
        <v>136.36000000000001</v>
      </c>
      <c r="Q2144" t="str">
        <f>LEFT($N2144,FIND("/",$N2144)-1)</f>
        <v>music</v>
      </c>
      <c r="R2144" t="str">
        <f>RIGHT($N2144,LEN($N2144)-FIND("/",$N2144))</f>
        <v>rock</v>
      </c>
      <c r="S2144" s="10">
        <f>((($I2144/60)/60)/24)+DATE(1970,1,1)</f>
        <v>41894.76866898148</v>
      </c>
      <c r="T2144" s="10">
        <f>((($J2144/60)/60)/24)+DATE(1970,1,1)</f>
        <v>41864.76866898148</v>
      </c>
    </row>
    <row r="2145" spans="1:20" ht="48" x14ac:dyDescent="0.2">
      <c r="A2145">
        <v>2095</v>
      </c>
      <c r="B2145" s="3" t="s">
        <v>2096</v>
      </c>
      <c r="C2145" s="3" t="s">
        <v>6205</v>
      </c>
      <c r="D2145" s="6">
        <v>2500</v>
      </c>
      <c r="E2145" s="6">
        <v>2500</v>
      </c>
      <c r="F2145" t="s">
        <v>8219</v>
      </c>
      <c r="G2145" t="s">
        <v>8224</v>
      </c>
      <c r="H2145" t="s">
        <v>8246</v>
      </c>
      <c r="I2145">
        <v>1317576973</v>
      </c>
      <c r="J2145">
        <v>1312392973</v>
      </c>
      <c r="K2145" t="b">
        <v>0</v>
      </c>
      <c r="L2145">
        <v>22</v>
      </c>
      <c r="M2145" t="b">
        <v>1</v>
      </c>
      <c r="N2145" t="s">
        <v>8278</v>
      </c>
      <c r="O2145" s="5">
        <f>$E2145/$D2145</f>
        <v>1</v>
      </c>
      <c r="P2145" s="6">
        <f>ROUND(E2145/L2145,2)</f>
        <v>113.64</v>
      </c>
      <c r="Q2145" t="str">
        <f>LEFT($N2145,FIND("/",$N2145)-1)</f>
        <v>music</v>
      </c>
      <c r="R2145" t="str">
        <f>RIGHT($N2145,LEN($N2145)-FIND("/",$N2145))</f>
        <v>indie rock</v>
      </c>
      <c r="S2145" s="10">
        <f>((($I2145/60)/60)/24)+DATE(1970,1,1)</f>
        <v>40818.733483796292</v>
      </c>
      <c r="T2145" s="10">
        <f>((($J2145/60)/60)/24)+DATE(1970,1,1)</f>
        <v>40758.733483796292</v>
      </c>
    </row>
    <row r="2146" spans="1:20" ht="48" x14ac:dyDescent="0.2">
      <c r="A2146">
        <v>3530</v>
      </c>
      <c r="B2146" s="3" t="s">
        <v>3529</v>
      </c>
      <c r="C2146" s="3" t="s">
        <v>7640</v>
      </c>
      <c r="D2146" s="6">
        <v>2750</v>
      </c>
      <c r="E2146" s="6">
        <v>2750</v>
      </c>
      <c r="F2146" t="s">
        <v>8219</v>
      </c>
      <c r="G2146" t="s">
        <v>8225</v>
      </c>
      <c r="H2146" t="s">
        <v>8247</v>
      </c>
      <c r="I2146">
        <v>1460318400</v>
      </c>
      <c r="J2146">
        <v>1457881057</v>
      </c>
      <c r="K2146" t="b">
        <v>0</v>
      </c>
      <c r="L2146">
        <v>22</v>
      </c>
      <c r="M2146" t="b">
        <v>1</v>
      </c>
      <c r="N2146" t="s">
        <v>8270</v>
      </c>
      <c r="O2146" s="5">
        <f>$E2146/$D2146</f>
        <v>1</v>
      </c>
      <c r="P2146" s="6">
        <f>ROUND(E2146/L2146,2)</f>
        <v>125</v>
      </c>
      <c r="Q2146" t="str">
        <f>LEFT($N2146,FIND("/",$N2146)-1)</f>
        <v>theater</v>
      </c>
      <c r="R2146" t="str">
        <f>RIGHT($N2146,LEN($N2146)-FIND("/",$N2146))</f>
        <v>plays</v>
      </c>
      <c r="S2146" s="10">
        <f>((($I2146/60)/60)/24)+DATE(1970,1,1)</f>
        <v>42470.833333333328</v>
      </c>
      <c r="T2146" s="10">
        <f>((($J2146/60)/60)/24)+DATE(1970,1,1)</f>
        <v>42442.623344907406</v>
      </c>
    </row>
    <row r="2147" spans="1:20" ht="48" x14ac:dyDescent="0.2">
      <c r="A2147">
        <v>3660</v>
      </c>
      <c r="B2147" s="3" t="s">
        <v>3657</v>
      </c>
      <c r="C2147" s="3" t="s">
        <v>7770</v>
      </c>
      <c r="D2147" s="6">
        <v>250</v>
      </c>
      <c r="E2147" s="6">
        <v>250</v>
      </c>
      <c r="F2147" t="s">
        <v>8219</v>
      </c>
      <c r="G2147" t="s">
        <v>8225</v>
      </c>
      <c r="H2147" t="s">
        <v>8247</v>
      </c>
      <c r="I2147">
        <v>1419368925</v>
      </c>
      <c r="J2147">
        <v>1417208925</v>
      </c>
      <c r="K2147" t="b">
        <v>0</v>
      </c>
      <c r="L2147">
        <v>22</v>
      </c>
      <c r="M2147" t="b">
        <v>1</v>
      </c>
      <c r="N2147" t="s">
        <v>8270</v>
      </c>
      <c r="O2147" s="5">
        <f>$E2147/$D2147</f>
        <v>1</v>
      </c>
      <c r="P2147" s="6">
        <f>ROUND(E2147/L2147,2)</f>
        <v>11.36</v>
      </c>
      <c r="Q2147" t="str">
        <f>LEFT($N2147,FIND("/",$N2147)-1)</f>
        <v>theater</v>
      </c>
      <c r="R2147" t="str">
        <f>RIGHT($N2147,LEN($N2147)-FIND("/",$N2147))</f>
        <v>plays</v>
      </c>
      <c r="S2147" s="10">
        <f>((($I2147/60)/60)/24)+DATE(1970,1,1)</f>
        <v>41996.881076388891</v>
      </c>
      <c r="T2147" s="10">
        <f>((($J2147/60)/60)/24)+DATE(1970,1,1)</f>
        <v>41971.881076388891</v>
      </c>
    </row>
    <row r="2148" spans="1:20" ht="64" x14ac:dyDescent="0.2">
      <c r="A2148">
        <v>2837</v>
      </c>
      <c r="B2148" s="3" t="s">
        <v>2837</v>
      </c>
      <c r="C2148" s="3" t="s">
        <v>6947</v>
      </c>
      <c r="D2148" s="6">
        <v>850</v>
      </c>
      <c r="E2148" s="6">
        <v>850</v>
      </c>
      <c r="F2148" t="s">
        <v>8219</v>
      </c>
      <c r="G2148" t="s">
        <v>8229</v>
      </c>
      <c r="H2148" t="s">
        <v>8251</v>
      </c>
      <c r="I2148">
        <v>1449701284</v>
      </c>
      <c r="J2148">
        <v>1446241684</v>
      </c>
      <c r="K2148" t="b">
        <v>0</v>
      </c>
      <c r="L2148">
        <v>21</v>
      </c>
      <c r="M2148" t="b">
        <v>1</v>
      </c>
      <c r="N2148" t="s">
        <v>8270</v>
      </c>
      <c r="O2148" s="5">
        <f>$E2148/$D2148</f>
        <v>1</v>
      </c>
      <c r="P2148" s="6">
        <f>ROUND(E2148/L2148,2)</f>
        <v>40.479999999999997</v>
      </c>
      <c r="Q2148" t="str">
        <f>LEFT($N2148,FIND("/",$N2148)-1)</f>
        <v>theater</v>
      </c>
      <c r="R2148" t="str">
        <f>RIGHT($N2148,LEN($N2148)-FIND("/",$N2148))</f>
        <v>plays</v>
      </c>
      <c r="S2148" s="10">
        <f>((($I2148/60)/60)/24)+DATE(1970,1,1)</f>
        <v>42347.950046296297</v>
      </c>
      <c r="T2148" s="10">
        <f>((($J2148/60)/60)/24)+DATE(1970,1,1)</f>
        <v>42307.908379629633</v>
      </c>
    </row>
    <row r="2149" spans="1:20" ht="48" x14ac:dyDescent="0.2">
      <c r="A2149">
        <v>3431</v>
      </c>
      <c r="B2149" s="3" t="s">
        <v>3430</v>
      </c>
      <c r="C2149" s="3" t="s">
        <v>7541</v>
      </c>
      <c r="D2149" s="6">
        <v>2000</v>
      </c>
      <c r="E2149" s="6">
        <v>2000</v>
      </c>
      <c r="F2149" t="s">
        <v>8219</v>
      </c>
      <c r="G2149" t="s">
        <v>8224</v>
      </c>
      <c r="H2149" t="s">
        <v>8246</v>
      </c>
      <c r="I2149">
        <v>1408383153</v>
      </c>
      <c r="J2149">
        <v>1405791153</v>
      </c>
      <c r="K2149" t="b">
        <v>0</v>
      </c>
      <c r="L2149">
        <v>21</v>
      </c>
      <c r="M2149" t="b">
        <v>1</v>
      </c>
      <c r="N2149" t="s">
        <v>8270</v>
      </c>
      <c r="O2149" s="5">
        <f>$E2149/$D2149</f>
        <v>1</v>
      </c>
      <c r="P2149" s="6">
        <f>ROUND(E2149/L2149,2)</f>
        <v>95.24</v>
      </c>
      <c r="Q2149" t="str">
        <f>LEFT($N2149,FIND("/",$N2149)-1)</f>
        <v>theater</v>
      </c>
      <c r="R2149" t="str">
        <f>RIGHT($N2149,LEN($N2149)-FIND("/",$N2149))</f>
        <v>plays</v>
      </c>
      <c r="S2149" s="10">
        <f>((($I2149/60)/60)/24)+DATE(1970,1,1)</f>
        <v>41869.730937500004</v>
      </c>
      <c r="T2149" s="10">
        <f>((($J2149/60)/60)/24)+DATE(1970,1,1)</f>
        <v>41839.730937500004</v>
      </c>
    </row>
    <row r="2150" spans="1:20" ht="48" x14ac:dyDescent="0.2">
      <c r="A2150">
        <v>3552</v>
      </c>
      <c r="B2150" s="3" t="s">
        <v>3551</v>
      </c>
      <c r="C2150" s="3" t="s">
        <v>7662</v>
      </c>
      <c r="D2150" s="6">
        <v>773</v>
      </c>
      <c r="E2150" s="6">
        <v>773</v>
      </c>
      <c r="F2150" t="s">
        <v>8219</v>
      </c>
      <c r="G2150" t="s">
        <v>8225</v>
      </c>
      <c r="H2150" t="s">
        <v>8247</v>
      </c>
      <c r="I2150">
        <v>1403964324</v>
      </c>
      <c r="J2150">
        <v>1401372324</v>
      </c>
      <c r="K2150" t="b">
        <v>0</v>
      </c>
      <c r="L2150">
        <v>20</v>
      </c>
      <c r="M2150" t="b">
        <v>1</v>
      </c>
      <c r="N2150" t="s">
        <v>8270</v>
      </c>
      <c r="O2150" s="5">
        <f>$E2150/$D2150</f>
        <v>1</v>
      </c>
      <c r="P2150" s="6">
        <f>ROUND(E2150/L2150,2)</f>
        <v>38.65</v>
      </c>
      <c r="Q2150" t="str">
        <f>LEFT($N2150,FIND("/",$N2150)-1)</f>
        <v>theater</v>
      </c>
      <c r="R2150" t="str">
        <f>RIGHT($N2150,LEN($N2150)-FIND("/",$N2150))</f>
        <v>plays</v>
      </c>
      <c r="S2150" s="10">
        <f>((($I2150/60)/60)/24)+DATE(1970,1,1)</f>
        <v>41818.587083333332</v>
      </c>
      <c r="T2150" s="10">
        <f>((($J2150/60)/60)/24)+DATE(1970,1,1)</f>
        <v>41788.587083333332</v>
      </c>
    </row>
    <row r="2151" spans="1:20" ht="32" x14ac:dyDescent="0.2">
      <c r="A2151">
        <v>3613</v>
      </c>
      <c r="B2151" s="3" t="s">
        <v>3612</v>
      </c>
      <c r="C2151" s="3" t="s">
        <v>7723</v>
      </c>
      <c r="D2151" s="6">
        <v>1250</v>
      </c>
      <c r="E2151" s="6">
        <v>1250</v>
      </c>
      <c r="F2151" t="s">
        <v>8219</v>
      </c>
      <c r="G2151" t="s">
        <v>8224</v>
      </c>
      <c r="H2151" t="s">
        <v>8246</v>
      </c>
      <c r="I2151">
        <v>1403964574</v>
      </c>
      <c r="J2151">
        <v>1401372574</v>
      </c>
      <c r="K2151" t="b">
        <v>0</v>
      </c>
      <c r="L2151">
        <v>20</v>
      </c>
      <c r="M2151" t="b">
        <v>1</v>
      </c>
      <c r="N2151" t="s">
        <v>8270</v>
      </c>
      <c r="O2151" s="5">
        <f>$E2151/$D2151</f>
        <v>1</v>
      </c>
      <c r="P2151" s="6">
        <f>ROUND(E2151/L2151,2)</f>
        <v>62.5</v>
      </c>
      <c r="Q2151" t="str">
        <f>LEFT($N2151,FIND("/",$N2151)-1)</f>
        <v>theater</v>
      </c>
      <c r="R2151" t="str">
        <f>RIGHT($N2151,LEN($N2151)-FIND("/",$N2151))</f>
        <v>plays</v>
      </c>
      <c r="S2151" s="10">
        <f>((($I2151/60)/60)/24)+DATE(1970,1,1)</f>
        <v>41818.58997685185</v>
      </c>
      <c r="T2151" s="10">
        <f>((($J2151/60)/60)/24)+DATE(1970,1,1)</f>
        <v>41788.58997685185</v>
      </c>
    </row>
    <row r="2152" spans="1:20" ht="48" x14ac:dyDescent="0.2">
      <c r="A2152">
        <v>3770</v>
      </c>
      <c r="B2152" s="3" t="s">
        <v>3767</v>
      </c>
      <c r="C2152" s="3" t="s">
        <v>7880</v>
      </c>
      <c r="D2152" s="6">
        <v>2000</v>
      </c>
      <c r="E2152" s="6">
        <v>2000</v>
      </c>
      <c r="F2152" t="s">
        <v>8219</v>
      </c>
      <c r="G2152" t="s">
        <v>8225</v>
      </c>
      <c r="H2152" t="s">
        <v>8247</v>
      </c>
      <c r="I2152">
        <v>1434234010</v>
      </c>
      <c r="J2152">
        <v>1431642010</v>
      </c>
      <c r="K2152" t="b">
        <v>0</v>
      </c>
      <c r="L2152">
        <v>20</v>
      </c>
      <c r="M2152" t="b">
        <v>1</v>
      </c>
      <c r="N2152" t="s">
        <v>8304</v>
      </c>
      <c r="O2152" s="5">
        <f>$E2152/$D2152</f>
        <v>1</v>
      </c>
      <c r="P2152" s="6">
        <f>ROUND(E2152/L2152,2)</f>
        <v>100</v>
      </c>
      <c r="Q2152" t="str">
        <f>LEFT($N2152,FIND("/",$N2152)-1)</f>
        <v>theater</v>
      </c>
      <c r="R2152" t="str">
        <f>RIGHT($N2152,LEN($N2152)-FIND("/",$N2152))</f>
        <v>musical</v>
      </c>
      <c r="S2152" s="10">
        <f>((($I2152/60)/60)/24)+DATE(1970,1,1)</f>
        <v>42168.930671296301</v>
      </c>
      <c r="T2152" s="10">
        <f>((($J2152/60)/60)/24)+DATE(1970,1,1)</f>
        <v>42138.930671296301</v>
      </c>
    </row>
    <row r="2153" spans="1:20" ht="48" x14ac:dyDescent="0.2">
      <c r="A2153">
        <v>41</v>
      </c>
      <c r="B2153" s="3" t="s">
        <v>43</v>
      </c>
      <c r="C2153" s="3" t="s">
        <v>4152</v>
      </c>
      <c r="D2153" s="6">
        <v>2000</v>
      </c>
      <c r="E2153" s="6">
        <v>2000</v>
      </c>
      <c r="F2153" t="s">
        <v>8219</v>
      </c>
      <c r="G2153" t="s">
        <v>8224</v>
      </c>
      <c r="H2153" t="s">
        <v>8246</v>
      </c>
      <c r="I2153">
        <v>1412516354</v>
      </c>
      <c r="J2153">
        <v>1409924354</v>
      </c>
      <c r="K2153" t="b">
        <v>0</v>
      </c>
      <c r="L2153">
        <v>19</v>
      </c>
      <c r="M2153" t="b">
        <v>1</v>
      </c>
      <c r="N2153" t="s">
        <v>8264</v>
      </c>
      <c r="O2153" s="5">
        <f>$E2153/$D2153</f>
        <v>1</v>
      </c>
      <c r="P2153" s="6">
        <f>ROUND(E2153/L2153,2)</f>
        <v>105.26</v>
      </c>
      <c r="Q2153" t="str">
        <f>LEFT($N2153,FIND("/",$N2153)-1)</f>
        <v>film &amp; video</v>
      </c>
      <c r="R2153" t="str">
        <f>RIGHT($N2153,LEN($N2153)-FIND("/",$N2153))</f>
        <v>television</v>
      </c>
      <c r="S2153" s="10">
        <f>((($I2153/60)/60)/24)+DATE(1970,1,1)</f>
        <v>41917.568912037037</v>
      </c>
      <c r="T2153" s="10">
        <f>((($J2153/60)/60)/24)+DATE(1970,1,1)</f>
        <v>41887.568912037037</v>
      </c>
    </row>
    <row r="2154" spans="1:20" ht="48" x14ac:dyDescent="0.2">
      <c r="A2154">
        <v>1639</v>
      </c>
      <c r="B2154" s="3" t="s">
        <v>1640</v>
      </c>
      <c r="C2154" s="3" t="s">
        <v>5749</v>
      </c>
      <c r="D2154" s="6">
        <v>1800</v>
      </c>
      <c r="E2154" s="6">
        <v>1800</v>
      </c>
      <c r="F2154" t="s">
        <v>8219</v>
      </c>
      <c r="G2154" t="s">
        <v>8224</v>
      </c>
      <c r="H2154" t="s">
        <v>8246</v>
      </c>
      <c r="I2154">
        <v>1330789165</v>
      </c>
      <c r="J2154">
        <v>1328197165</v>
      </c>
      <c r="K2154" t="b">
        <v>0</v>
      </c>
      <c r="L2154">
        <v>19</v>
      </c>
      <c r="M2154" t="b">
        <v>1</v>
      </c>
      <c r="N2154" t="s">
        <v>8275</v>
      </c>
      <c r="O2154" s="5">
        <f>$E2154/$D2154</f>
        <v>1</v>
      </c>
      <c r="P2154" s="6">
        <f>ROUND(E2154/L2154,2)</f>
        <v>94.74</v>
      </c>
      <c r="Q2154" t="str">
        <f>LEFT($N2154,FIND("/",$N2154)-1)</f>
        <v>music</v>
      </c>
      <c r="R2154" t="str">
        <f>RIGHT($N2154,LEN($N2154)-FIND("/",$N2154))</f>
        <v>rock</v>
      </c>
      <c r="S2154" s="10">
        <f>((($I2154/60)/60)/24)+DATE(1970,1,1)</f>
        <v>40971.652372685188</v>
      </c>
      <c r="T2154" s="10">
        <f>((($J2154/60)/60)/24)+DATE(1970,1,1)</f>
        <v>40941.652372685188</v>
      </c>
    </row>
    <row r="2155" spans="1:20" ht="96" x14ac:dyDescent="0.2">
      <c r="A2155">
        <v>1845</v>
      </c>
      <c r="B2155" s="3" t="s">
        <v>1846</v>
      </c>
      <c r="C2155" s="3" t="s">
        <v>5955</v>
      </c>
      <c r="D2155" s="6">
        <v>1000</v>
      </c>
      <c r="E2155" s="6">
        <v>1000</v>
      </c>
      <c r="F2155" t="s">
        <v>8219</v>
      </c>
      <c r="G2155" t="s">
        <v>8224</v>
      </c>
      <c r="H2155" t="s">
        <v>8246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8275</v>
      </c>
      <c r="O2155" s="5">
        <f>$E2155/$D2155</f>
        <v>1</v>
      </c>
      <c r="P2155" s="6">
        <f>ROUND(E2155/L2155,2)</f>
        <v>52.63</v>
      </c>
      <c r="Q2155" t="str">
        <f>LEFT($N2155,FIND("/",$N2155)-1)</f>
        <v>music</v>
      </c>
      <c r="R2155" t="str">
        <f>RIGHT($N2155,LEN($N2155)-FIND("/",$N2155))</f>
        <v>rock</v>
      </c>
      <c r="S2155" s="10">
        <f>((($I2155/60)/60)/24)+DATE(1970,1,1)</f>
        <v>42538.204861111109</v>
      </c>
      <c r="T2155" s="10">
        <f>((($J2155/60)/60)/24)+DATE(1970,1,1)</f>
        <v>42523.333310185189</v>
      </c>
    </row>
    <row r="2156" spans="1:20" ht="48" x14ac:dyDescent="0.2">
      <c r="A2156">
        <v>73</v>
      </c>
      <c r="B2156" s="3" t="s">
        <v>75</v>
      </c>
      <c r="C2156" s="3" t="s">
        <v>4184</v>
      </c>
      <c r="D2156" s="6">
        <v>900</v>
      </c>
      <c r="E2156" s="6">
        <v>900</v>
      </c>
      <c r="F2156" t="s">
        <v>8219</v>
      </c>
      <c r="G2156" t="s">
        <v>8224</v>
      </c>
      <c r="H2156" t="s">
        <v>8246</v>
      </c>
      <c r="I2156">
        <v>1304395140</v>
      </c>
      <c r="J2156">
        <v>1297620584</v>
      </c>
      <c r="K2156" t="b">
        <v>0</v>
      </c>
      <c r="L2156">
        <v>18</v>
      </c>
      <c r="M2156" t="b">
        <v>1</v>
      </c>
      <c r="N2156" t="s">
        <v>8265</v>
      </c>
      <c r="O2156" s="5">
        <f>$E2156/$D2156</f>
        <v>1</v>
      </c>
      <c r="P2156" s="6">
        <f>ROUND(E2156/L2156,2)</f>
        <v>50</v>
      </c>
      <c r="Q2156" t="str">
        <f>LEFT($N2156,FIND("/",$N2156)-1)</f>
        <v>film &amp; video</v>
      </c>
      <c r="R2156" t="str">
        <f>RIGHT($N2156,LEN($N2156)-FIND("/",$N2156))</f>
        <v>shorts</v>
      </c>
      <c r="S2156" s="10">
        <f>((($I2156/60)/60)/24)+DATE(1970,1,1)</f>
        <v>40666.165972222225</v>
      </c>
      <c r="T2156" s="10">
        <f>((($J2156/60)/60)/24)+DATE(1970,1,1)</f>
        <v>40587.75675925926</v>
      </c>
    </row>
    <row r="2157" spans="1:20" ht="48" x14ac:dyDescent="0.2">
      <c r="A2157">
        <v>804</v>
      </c>
      <c r="B2157" s="3" t="s">
        <v>805</v>
      </c>
      <c r="C2157" s="3" t="s">
        <v>4914</v>
      </c>
      <c r="D2157" s="6">
        <v>5500</v>
      </c>
      <c r="E2157" s="6">
        <v>5500</v>
      </c>
      <c r="F2157" t="s">
        <v>8219</v>
      </c>
      <c r="G2157" t="s">
        <v>8224</v>
      </c>
      <c r="H2157" t="s">
        <v>8246</v>
      </c>
      <c r="I2157">
        <v>1311393540</v>
      </c>
      <c r="J2157">
        <v>1309919526</v>
      </c>
      <c r="K2157" t="b">
        <v>0</v>
      </c>
      <c r="L2157">
        <v>18</v>
      </c>
      <c r="M2157" t="b">
        <v>1</v>
      </c>
      <c r="N2157" t="s">
        <v>8275</v>
      </c>
      <c r="O2157" s="5">
        <f>$E2157/$D2157</f>
        <v>1</v>
      </c>
      <c r="P2157" s="6">
        <f>ROUND(E2157/L2157,2)</f>
        <v>305.56</v>
      </c>
      <c r="Q2157" t="str">
        <f>LEFT($N2157,FIND("/",$N2157)-1)</f>
        <v>music</v>
      </c>
      <c r="R2157" t="str">
        <f>RIGHT($N2157,LEN($N2157)-FIND("/",$N2157))</f>
        <v>rock</v>
      </c>
      <c r="S2157" s="10">
        <f>((($I2157/60)/60)/24)+DATE(1970,1,1)</f>
        <v>40747.165972222225</v>
      </c>
      <c r="T2157" s="10">
        <f>((($J2157/60)/60)/24)+DATE(1970,1,1)</f>
        <v>40730.105625000004</v>
      </c>
    </row>
    <row r="2158" spans="1:20" ht="48" x14ac:dyDescent="0.2">
      <c r="A2158">
        <v>3375</v>
      </c>
      <c r="B2158" s="3" t="s">
        <v>3374</v>
      </c>
      <c r="C2158" s="3" t="s">
        <v>7485</v>
      </c>
      <c r="D2158" s="6">
        <v>3000</v>
      </c>
      <c r="E2158" s="6">
        <v>3000</v>
      </c>
      <c r="F2158" t="s">
        <v>8219</v>
      </c>
      <c r="G2158" t="s">
        <v>8225</v>
      </c>
      <c r="H2158" t="s">
        <v>8247</v>
      </c>
      <c r="I2158">
        <v>1400423973</v>
      </c>
      <c r="J2158">
        <v>1399387173</v>
      </c>
      <c r="K2158" t="b">
        <v>0</v>
      </c>
      <c r="L2158">
        <v>17</v>
      </c>
      <c r="M2158" t="b">
        <v>1</v>
      </c>
      <c r="N2158" t="s">
        <v>8270</v>
      </c>
      <c r="O2158" s="5">
        <f>$E2158/$D2158</f>
        <v>1</v>
      </c>
      <c r="P2158" s="6">
        <f>ROUND(E2158/L2158,2)</f>
        <v>176.47</v>
      </c>
      <c r="Q2158" t="str">
        <f>LEFT($N2158,FIND("/",$N2158)-1)</f>
        <v>theater</v>
      </c>
      <c r="R2158" t="str">
        <f>RIGHT($N2158,LEN($N2158)-FIND("/",$N2158))</f>
        <v>plays</v>
      </c>
      <c r="S2158" s="10">
        <f>((($I2158/60)/60)/24)+DATE(1970,1,1)</f>
        <v>41777.610798611109</v>
      </c>
      <c r="T2158" s="10">
        <f>((($J2158/60)/60)/24)+DATE(1970,1,1)</f>
        <v>41765.610798611109</v>
      </c>
    </row>
    <row r="2159" spans="1:20" ht="48" x14ac:dyDescent="0.2">
      <c r="A2159">
        <v>3403</v>
      </c>
      <c r="B2159" s="3" t="s">
        <v>3402</v>
      </c>
      <c r="C2159" s="3" t="s">
        <v>7513</v>
      </c>
      <c r="D2159" s="6">
        <v>2000</v>
      </c>
      <c r="E2159" s="6">
        <v>2000</v>
      </c>
      <c r="F2159" t="s">
        <v>8219</v>
      </c>
      <c r="G2159" t="s">
        <v>8225</v>
      </c>
      <c r="H2159" t="s">
        <v>8247</v>
      </c>
      <c r="I2159">
        <v>1435230324</v>
      </c>
      <c r="J2159">
        <v>1432638324</v>
      </c>
      <c r="K2159" t="b">
        <v>0</v>
      </c>
      <c r="L2159">
        <v>17</v>
      </c>
      <c r="M2159" t="b">
        <v>1</v>
      </c>
      <c r="N2159" t="s">
        <v>8270</v>
      </c>
      <c r="O2159" s="5">
        <f>$E2159/$D2159</f>
        <v>1</v>
      </c>
      <c r="P2159" s="6">
        <f>ROUND(E2159/L2159,2)</f>
        <v>117.65</v>
      </c>
      <c r="Q2159" t="str">
        <f>LEFT($N2159,FIND("/",$N2159)-1)</f>
        <v>theater</v>
      </c>
      <c r="R2159" t="str">
        <f>RIGHT($N2159,LEN($N2159)-FIND("/",$N2159))</f>
        <v>plays</v>
      </c>
      <c r="S2159" s="10">
        <f>((($I2159/60)/60)/24)+DATE(1970,1,1)</f>
        <v>42180.462083333332</v>
      </c>
      <c r="T2159" s="10">
        <f>((($J2159/60)/60)/24)+DATE(1970,1,1)</f>
        <v>42150.462083333332</v>
      </c>
    </row>
    <row r="2160" spans="1:20" ht="48" x14ac:dyDescent="0.2">
      <c r="A2160">
        <v>3512</v>
      </c>
      <c r="B2160" s="3" t="s">
        <v>3511</v>
      </c>
      <c r="C2160" s="3" t="s">
        <v>7622</v>
      </c>
      <c r="D2160" s="6">
        <v>1000</v>
      </c>
      <c r="E2160" s="6">
        <v>1000</v>
      </c>
      <c r="F2160" t="s">
        <v>8219</v>
      </c>
      <c r="G2160" t="s">
        <v>8225</v>
      </c>
      <c r="H2160" t="s">
        <v>8247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8270</v>
      </c>
      <c r="O2160" s="5">
        <f>$E2160/$D2160</f>
        <v>1</v>
      </c>
      <c r="P2160" s="6">
        <f>ROUND(E2160/L2160,2)</f>
        <v>58.82</v>
      </c>
      <c r="Q2160" t="str">
        <f>LEFT($N2160,FIND("/",$N2160)-1)</f>
        <v>theater</v>
      </c>
      <c r="R2160" t="str">
        <f>RIGHT($N2160,LEN($N2160)-FIND("/",$N2160))</f>
        <v>plays</v>
      </c>
      <c r="S2160" s="10">
        <f>((($I2160/60)/60)/24)+DATE(1970,1,1)</f>
        <v>42117.49527777778</v>
      </c>
      <c r="T2160" s="10">
        <f>((($J2160/60)/60)/24)+DATE(1970,1,1)</f>
        <v>42057.536944444444</v>
      </c>
    </row>
    <row r="2161" spans="1:20" ht="48" x14ac:dyDescent="0.2">
      <c r="A2161">
        <v>3650</v>
      </c>
      <c r="B2161" s="3" t="s">
        <v>3648</v>
      </c>
      <c r="C2161" s="3" t="s">
        <v>7760</v>
      </c>
      <c r="D2161" s="6">
        <v>500</v>
      </c>
      <c r="E2161" s="6">
        <v>500</v>
      </c>
      <c r="F2161" t="s">
        <v>8219</v>
      </c>
      <c r="G2161" t="s">
        <v>8225</v>
      </c>
      <c r="H2161" t="s">
        <v>8247</v>
      </c>
      <c r="I2161">
        <v>1454412584</v>
      </c>
      <c r="J2161">
        <v>1452598184</v>
      </c>
      <c r="K2161" t="b">
        <v>0</v>
      </c>
      <c r="L2161">
        <v>17</v>
      </c>
      <c r="M2161" t="b">
        <v>1</v>
      </c>
      <c r="N2161" t="s">
        <v>8270</v>
      </c>
      <c r="O2161" s="5">
        <f>$E2161/$D2161</f>
        <v>1</v>
      </c>
      <c r="P2161" s="6">
        <f>ROUND(E2161/L2161,2)</f>
        <v>29.41</v>
      </c>
      <c r="Q2161" t="str">
        <f>LEFT($N2161,FIND("/",$N2161)-1)</f>
        <v>theater</v>
      </c>
      <c r="R2161" t="str">
        <f>RIGHT($N2161,LEN($N2161)-FIND("/",$N2161))</f>
        <v>plays</v>
      </c>
      <c r="S2161" s="10">
        <f>((($I2161/60)/60)/24)+DATE(1970,1,1)</f>
        <v>42402.478981481487</v>
      </c>
      <c r="T2161" s="10">
        <f>((($J2161/60)/60)/24)+DATE(1970,1,1)</f>
        <v>42381.478981481487</v>
      </c>
    </row>
    <row r="2162" spans="1:20" ht="48" x14ac:dyDescent="0.2">
      <c r="A2162">
        <v>848</v>
      </c>
      <c r="B2162" s="3" t="s">
        <v>849</v>
      </c>
      <c r="C2162" s="3" t="s">
        <v>4958</v>
      </c>
      <c r="D2162" s="6">
        <v>300</v>
      </c>
      <c r="E2162" s="6">
        <v>300</v>
      </c>
      <c r="F2162" t="s">
        <v>8219</v>
      </c>
      <c r="G2162" t="s">
        <v>8224</v>
      </c>
      <c r="H2162" t="s">
        <v>8246</v>
      </c>
      <c r="I2162">
        <v>1429038033</v>
      </c>
      <c r="J2162">
        <v>1426446033</v>
      </c>
      <c r="K2162" t="b">
        <v>0</v>
      </c>
      <c r="L2162">
        <v>16</v>
      </c>
      <c r="M2162" t="b">
        <v>1</v>
      </c>
      <c r="N2162" t="s">
        <v>8276</v>
      </c>
      <c r="O2162" s="5">
        <f>$E2162/$D2162</f>
        <v>1</v>
      </c>
      <c r="P2162" s="6">
        <f>ROUND(E2162/L2162,2)</f>
        <v>18.75</v>
      </c>
      <c r="Q2162" t="str">
        <f>LEFT($N2162,FIND("/",$N2162)-1)</f>
        <v>music</v>
      </c>
      <c r="R2162" t="str">
        <f>RIGHT($N2162,LEN($N2162)-FIND("/",$N2162))</f>
        <v>metal</v>
      </c>
      <c r="S2162" s="10">
        <f>((($I2162/60)/60)/24)+DATE(1970,1,1)</f>
        <v>42108.792048611111</v>
      </c>
      <c r="T2162" s="10">
        <f>((($J2162/60)/60)/24)+DATE(1970,1,1)</f>
        <v>42078.792048611111</v>
      </c>
    </row>
    <row r="2163" spans="1:20" ht="48" x14ac:dyDescent="0.2">
      <c r="A2163">
        <v>44</v>
      </c>
      <c r="B2163" s="3" t="s">
        <v>46</v>
      </c>
      <c r="C2163" s="3" t="s">
        <v>4155</v>
      </c>
      <c r="D2163" s="6">
        <v>2000</v>
      </c>
      <c r="E2163" s="6">
        <v>2000</v>
      </c>
      <c r="F2163" t="s">
        <v>8219</v>
      </c>
      <c r="G2163" t="s">
        <v>8224</v>
      </c>
      <c r="H2163" t="s">
        <v>8246</v>
      </c>
      <c r="I2163">
        <v>1412648537</v>
      </c>
      <c r="J2163">
        <v>1408760537</v>
      </c>
      <c r="K2163" t="b">
        <v>0</v>
      </c>
      <c r="L2163">
        <v>15</v>
      </c>
      <c r="M2163" t="b">
        <v>1</v>
      </c>
      <c r="N2163" t="s">
        <v>8264</v>
      </c>
      <c r="O2163" s="5">
        <f>$E2163/$D2163</f>
        <v>1</v>
      </c>
      <c r="P2163" s="6">
        <f>ROUND(E2163/L2163,2)</f>
        <v>133.33000000000001</v>
      </c>
      <c r="Q2163" t="str">
        <f>LEFT($N2163,FIND("/",$N2163)-1)</f>
        <v>film &amp; video</v>
      </c>
      <c r="R2163" t="str">
        <f>RIGHT($N2163,LEN($N2163)-FIND("/",$N2163))</f>
        <v>television</v>
      </c>
      <c r="S2163" s="10">
        <f>((($I2163/60)/60)/24)+DATE(1970,1,1)</f>
        <v>41919.098807870374</v>
      </c>
      <c r="T2163" s="10">
        <f>((($J2163/60)/60)/24)+DATE(1970,1,1)</f>
        <v>41874.098807870374</v>
      </c>
    </row>
    <row r="2164" spans="1:20" ht="48" x14ac:dyDescent="0.2">
      <c r="A2164">
        <v>3385</v>
      </c>
      <c r="B2164" s="3" t="s">
        <v>3384</v>
      </c>
      <c r="C2164" s="3" t="s">
        <v>7495</v>
      </c>
      <c r="D2164" s="6">
        <v>2000</v>
      </c>
      <c r="E2164" s="6">
        <v>2000</v>
      </c>
      <c r="F2164" t="s">
        <v>8219</v>
      </c>
      <c r="G2164" t="s">
        <v>8224</v>
      </c>
      <c r="H2164" t="s">
        <v>8246</v>
      </c>
      <c r="I2164">
        <v>1418244552</v>
      </c>
      <c r="J2164">
        <v>1415652552</v>
      </c>
      <c r="K2164" t="b">
        <v>0</v>
      </c>
      <c r="L2164">
        <v>15</v>
      </c>
      <c r="M2164" t="b">
        <v>1</v>
      </c>
      <c r="N2164" t="s">
        <v>8270</v>
      </c>
      <c r="O2164" s="5">
        <f>$E2164/$D2164</f>
        <v>1</v>
      </c>
      <c r="P2164" s="6">
        <f>ROUND(E2164/L2164,2)</f>
        <v>133.33000000000001</v>
      </c>
      <c r="Q2164" t="str">
        <f>LEFT($N2164,FIND("/",$N2164)-1)</f>
        <v>theater</v>
      </c>
      <c r="R2164" t="str">
        <f>RIGHT($N2164,LEN($N2164)-FIND("/",$N2164))</f>
        <v>plays</v>
      </c>
      <c r="S2164" s="10">
        <f>((($I2164/60)/60)/24)+DATE(1970,1,1)</f>
        <v>41983.8675</v>
      </c>
      <c r="T2164" s="10">
        <f>((($J2164/60)/60)/24)+DATE(1970,1,1)</f>
        <v>41953.8675</v>
      </c>
    </row>
    <row r="2165" spans="1:20" ht="48" x14ac:dyDescent="0.2">
      <c r="A2165">
        <v>3769</v>
      </c>
      <c r="B2165" s="3" t="s">
        <v>3766</v>
      </c>
      <c r="C2165" s="3" t="s">
        <v>7879</v>
      </c>
      <c r="D2165" s="6">
        <v>1100</v>
      </c>
      <c r="E2165" s="6">
        <v>1100</v>
      </c>
      <c r="F2165" t="s">
        <v>8219</v>
      </c>
      <c r="G2165" t="s">
        <v>8224</v>
      </c>
      <c r="H2165" t="s">
        <v>8246</v>
      </c>
      <c r="I2165">
        <v>1460730079</v>
      </c>
      <c r="J2165">
        <v>1458138079</v>
      </c>
      <c r="K2165" t="b">
        <v>0</v>
      </c>
      <c r="L2165">
        <v>15</v>
      </c>
      <c r="M2165" t="b">
        <v>1</v>
      </c>
      <c r="N2165" t="s">
        <v>8304</v>
      </c>
      <c r="O2165" s="5">
        <f>$E2165/$D2165</f>
        <v>1</v>
      </c>
      <c r="P2165" s="6">
        <f>ROUND(E2165/L2165,2)</f>
        <v>73.33</v>
      </c>
      <c r="Q2165" t="str">
        <f>LEFT($N2165,FIND("/",$N2165)-1)</f>
        <v>theater</v>
      </c>
      <c r="R2165" t="str">
        <f>RIGHT($N2165,LEN($N2165)-FIND("/",$N2165))</f>
        <v>musical</v>
      </c>
      <c r="S2165" s="10">
        <f>((($I2165/60)/60)/24)+DATE(1970,1,1)</f>
        <v>42475.598136574074</v>
      </c>
      <c r="T2165" s="10">
        <f>((($J2165/60)/60)/24)+DATE(1970,1,1)</f>
        <v>42445.598136574074</v>
      </c>
    </row>
    <row r="2166" spans="1:20" ht="48" x14ac:dyDescent="0.2">
      <c r="A2166">
        <v>390</v>
      </c>
      <c r="B2166" s="3" t="s">
        <v>391</v>
      </c>
      <c r="C2166" s="3" t="s">
        <v>4500</v>
      </c>
      <c r="D2166" s="6">
        <v>1000</v>
      </c>
      <c r="E2166" s="6">
        <v>1000</v>
      </c>
      <c r="F2166" t="s">
        <v>8219</v>
      </c>
      <c r="G2166" t="s">
        <v>8224</v>
      </c>
      <c r="H2166" t="s">
        <v>8246</v>
      </c>
      <c r="I2166">
        <v>1431046372</v>
      </c>
      <c r="J2166">
        <v>1429318372</v>
      </c>
      <c r="K2166" t="b">
        <v>0</v>
      </c>
      <c r="L2166">
        <v>14</v>
      </c>
      <c r="M2166" t="b">
        <v>1</v>
      </c>
      <c r="N2166" t="s">
        <v>8268</v>
      </c>
      <c r="O2166" s="5">
        <f>$E2166/$D2166</f>
        <v>1</v>
      </c>
      <c r="P2166" s="6">
        <f>ROUND(E2166/L2166,2)</f>
        <v>71.430000000000007</v>
      </c>
      <c r="Q2166" t="str">
        <f>LEFT($N2166,FIND("/",$N2166)-1)</f>
        <v>film &amp; video</v>
      </c>
      <c r="R2166" t="str">
        <f>RIGHT($N2166,LEN($N2166)-FIND("/",$N2166))</f>
        <v>documentary</v>
      </c>
      <c r="S2166" s="10">
        <f>((($I2166/60)/60)/24)+DATE(1970,1,1)</f>
        <v>42132.036712962959</v>
      </c>
      <c r="T2166" s="10">
        <f>((($J2166/60)/60)/24)+DATE(1970,1,1)</f>
        <v>42112.036712962959</v>
      </c>
    </row>
    <row r="2167" spans="1:20" ht="48" x14ac:dyDescent="0.2">
      <c r="A2167">
        <v>782</v>
      </c>
      <c r="B2167" s="3" t="s">
        <v>783</v>
      </c>
      <c r="C2167" s="3" t="s">
        <v>4892</v>
      </c>
      <c r="D2167" s="6">
        <v>700</v>
      </c>
      <c r="E2167" s="6">
        <v>700</v>
      </c>
      <c r="F2167" t="s">
        <v>8219</v>
      </c>
      <c r="G2167" t="s">
        <v>8224</v>
      </c>
      <c r="H2167" t="s">
        <v>8246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8275</v>
      </c>
      <c r="O2167" s="5">
        <f>$E2167/$D2167</f>
        <v>1</v>
      </c>
      <c r="P2167" s="6">
        <f>ROUND(E2167/L2167,2)</f>
        <v>50</v>
      </c>
      <c r="Q2167" t="str">
        <f>LEFT($N2167,FIND("/",$N2167)-1)</f>
        <v>music</v>
      </c>
      <c r="R2167" t="str">
        <f>RIGHT($N2167,LEN($N2167)-FIND("/",$N2167))</f>
        <v>rock</v>
      </c>
      <c r="S2167" s="10">
        <f>((($I2167/60)/60)/24)+DATE(1970,1,1)</f>
        <v>41146.758125</v>
      </c>
      <c r="T2167" s="10">
        <f>((($J2167/60)/60)/24)+DATE(1970,1,1)</f>
        <v>41116.758125</v>
      </c>
    </row>
    <row r="2168" spans="1:20" ht="16" x14ac:dyDescent="0.2">
      <c r="A2168">
        <v>1689</v>
      </c>
      <c r="B2168" s="3" t="s">
        <v>1690</v>
      </c>
      <c r="C2168" s="3" t="s">
        <v>5799</v>
      </c>
      <c r="D2168" s="6">
        <v>2400</v>
      </c>
      <c r="E2168" s="6">
        <v>2400</v>
      </c>
      <c r="F2168" t="s">
        <v>8222</v>
      </c>
      <c r="G2168" t="s">
        <v>8224</v>
      </c>
      <c r="H2168" t="s">
        <v>8246</v>
      </c>
      <c r="I2168">
        <v>1489700230</v>
      </c>
      <c r="J2168">
        <v>1487111830</v>
      </c>
      <c r="K2168" t="b">
        <v>0</v>
      </c>
      <c r="L2168">
        <v>14</v>
      </c>
      <c r="M2168" t="b">
        <v>0</v>
      </c>
      <c r="N2168" t="s">
        <v>8292</v>
      </c>
      <c r="O2168" s="5">
        <f>$E2168/$D2168</f>
        <v>1</v>
      </c>
      <c r="P2168" s="6">
        <f>ROUND(E2168/L2168,2)</f>
        <v>171.43</v>
      </c>
      <c r="Q2168" t="str">
        <f>LEFT($N2168,FIND("/",$N2168)-1)</f>
        <v>music</v>
      </c>
      <c r="R2168" t="str">
        <f>RIGHT($N2168,LEN($N2168)-FIND("/",$N2168))</f>
        <v>faith</v>
      </c>
      <c r="S2168" s="10">
        <f>((($I2168/60)/60)/24)+DATE(1970,1,1)</f>
        <v>42810.900810185187</v>
      </c>
      <c r="T2168" s="10">
        <f>((($J2168/60)/60)/24)+DATE(1970,1,1)</f>
        <v>42780.942476851851</v>
      </c>
    </row>
    <row r="2169" spans="1:20" ht="48" x14ac:dyDescent="0.2">
      <c r="A2169">
        <v>3555</v>
      </c>
      <c r="B2169" s="3" t="s">
        <v>3554</v>
      </c>
      <c r="C2169" s="3" t="s">
        <v>7665</v>
      </c>
      <c r="D2169" s="6">
        <v>2400</v>
      </c>
      <c r="E2169" s="6">
        <v>2400</v>
      </c>
      <c r="F2169" t="s">
        <v>8219</v>
      </c>
      <c r="G2169" t="s">
        <v>8237</v>
      </c>
      <c r="H2169" t="s">
        <v>8249</v>
      </c>
      <c r="I2169">
        <v>1479382594</v>
      </c>
      <c r="J2169">
        <v>1476786994</v>
      </c>
      <c r="K2169" t="b">
        <v>0</v>
      </c>
      <c r="L2169">
        <v>14</v>
      </c>
      <c r="M2169" t="b">
        <v>1</v>
      </c>
      <c r="N2169" t="s">
        <v>8270</v>
      </c>
      <c r="O2169" s="5">
        <f>$E2169/$D2169</f>
        <v>1</v>
      </c>
      <c r="P2169" s="6">
        <f>ROUND(E2169/L2169,2)</f>
        <v>171.43</v>
      </c>
      <c r="Q2169" t="str">
        <f>LEFT($N2169,FIND("/",$N2169)-1)</f>
        <v>theater</v>
      </c>
      <c r="R2169" t="str">
        <f>RIGHT($N2169,LEN($N2169)-FIND("/",$N2169))</f>
        <v>plays</v>
      </c>
      <c r="S2169" s="10">
        <f>((($I2169/60)/60)/24)+DATE(1970,1,1)</f>
        <v>42691.483726851846</v>
      </c>
      <c r="T2169" s="10">
        <f>((($J2169/60)/60)/24)+DATE(1970,1,1)</f>
        <v>42661.442060185189</v>
      </c>
    </row>
    <row r="2170" spans="1:20" ht="48" x14ac:dyDescent="0.2">
      <c r="A2170">
        <v>3579</v>
      </c>
      <c r="B2170" s="3" t="s">
        <v>3578</v>
      </c>
      <c r="C2170" s="3" t="s">
        <v>7689</v>
      </c>
      <c r="D2170" s="6">
        <v>500</v>
      </c>
      <c r="E2170" s="6">
        <v>500</v>
      </c>
      <c r="F2170" t="s">
        <v>8219</v>
      </c>
      <c r="G2170" t="s">
        <v>8225</v>
      </c>
      <c r="H2170" t="s">
        <v>8247</v>
      </c>
      <c r="I2170">
        <v>1459444656</v>
      </c>
      <c r="J2170">
        <v>1456856256</v>
      </c>
      <c r="K2170" t="b">
        <v>0</v>
      </c>
      <c r="L2170">
        <v>14</v>
      </c>
      <c r="M2170" t="b">
        <v>1</v>
      </c>
      <c r="N2170" t="s">
        <v>8270</v>
      </c>
      <c r="O2170" s="5">
        <f>$E2170/$D2170</f>
        <v>1</v>
      </c>
      <c r="P2170" s="6">
        <f>ROUND(E2170/L2170,2)</f>
        <v>35.71</v>
      </c>
      <c r="Q2170" t="str">
        <f>LEFT($N2170,FIND("/",$N2170)-1)</f>
        <v>theater</v>
      </c>
      <c r="R2170" t="str">
        <f>RIGHT($N2170,LEN($N2170)-FIND("/",$N2170))</f>
        <v>plays</v>
      </c>
      <c r="S2170" s="10">
        <f>((($I2170/60)/60)/24)+DATE(1970,1,1)</f>
        <v>42460.720555555556</v>
      </c>
      <c r="T2170" s="10">
        <f>((($J2170/60)/60)/24)+DATE(1970,1,1)</f>
        <v>42430.762222222227</v>
      </c>
    </row>
    <row r="2171" spans="1:20" ht="48" x14ac:dyDescent="0.2">
      <c r="A2171">
        <v>2172</v>
      </c>
      <c r="B2171" s="3" t="s">
        <v>2173</v>
      </c>
      <c r="C2171" s="3" t="s">
        <v>6282</v>
      </c>
      <c r="D2171" s="6">
        <v>1000</v>
      </c>
      <c r="E2171" s="6">
        <v>1000</v>
      </c>
      <c r="F2171" t="s">
        <v>8219</v>
      </c>
      <c r="G2171" t="s">
        <v>8224</v>
      </c>
      <c r="H2171" t="s">
        <v>8246</v>
      </c>
      <c r="I2171">
        <v>1429365320</v>
      </c>
      <c r="J2171">
        <v>1426773320</v>
      </c>
      <c r="K2171" t="b">
        <v>0</v>
      </c>
      <c r="L2171">
        <v>13</v>
      </c>
      <c r="M2171" t="b">
        <v>1</v>
      </c>
      <c r="N2171" t="s">
        <v>8275</v>
      </c>
      <c r="O2171" s="5">
        <f>$E2171/$D2171</f>
        <v>1</v>
      </c>
      <c r="P2171" s="6">
        <f>ROUND(E2171/L2171,2)</f>
        <v>76.92</v>
      </c>
      <c r="Q2171" t="str">
        <f>LEFT($N2171,FIND("/",$N2171)-1)</f>
        <v>music</v>
      </c>
      <c r="R2171" t="str">
        <f>RIGHT($N2171,LEN($N2171)-FIND("/",$N2171))</f>
        <v>rock</v>
      </c>
      <c r="S2171" s="10">
        <f>((($I2171/60)/60)/24)+DATE(1970,1,1)</f>
        <v>42112.580092592587</v>
      </c>
      <c r="T2171" s="10">
        <f>((($J2171/60)/60)/24)+DATE(1970,1,1)</f>
        <v>42082.580092592587</v>
      </c>
    </row>
    <row r="2172" spans="1:20" ht="48" x14ac:dyDescent="0.2">
      <c r="A2172">
        <v>3494</v>
      </c>
      <c r="B2172" s="3" t="s">
        <v>3493</v>
      </c>
      <c r="C2172" s="3" t="s">
        <v>7604</v>
      </c>
      <c r="D2172" s="6">
        <v>400</v>
      </c>
      <c r="E2172" s="6">
        <v>400</v>
      </c>
      <c r="F2172" t="s">
        <v>8219</v>
      </c>
      <c r="G2172" t="s">
        <v>8224</v>
      </c>
      <c r="H2172" t="s">
        <v>8246</v>
      </c>
      <c r="I2172">
        <v>1480140000</v>
      </c>
      <c r="J2172">
        <v>1479186575</v>
      </c>
      <c r="K2172" t="b">
        <v>0</v>
      </c>
      <c r="L2172">
        <v>13</v>
      </c>
      <c r="M2172" t="b">
        <v>1</v>
      </c>
      <c r="N2172" t="s">
        <v>8270</v>
      </c>
      <c r="O2172" s="5">
        <f>$E2172/$D2172</f>
        <v>1</v>
      </c>
      <c r="P2172" s="6">
        <f>ROUND(E2172/L2172,2)</f>
        <v>30.77</v>
      </c>
      <c r="Q2172" t="str">
        <f>LEFT($N2172,FIND("/",$N2172)-1)</f>
        <v>theater</v>
      </c>
      <c r="R2172" t="str">
        <f>RIGHT($N2172,LEN($N2172)-FIND("/",$N2172))</f>
        <v>plays</v>
      </c>
      <c r="S2172" s="10">
        <f>((($I2172/60)/60)/24)+DATE(1970,1,1)</f>
        <v>42700.25</v>
      </c>
      <c r="T2172" s="10">
        <f>((($J2172/60)/60)/24)+DATE(1970,1,1)</f>
        <v>42689.214988425927</v>
      </c>
    </row>
    <row r="2173" spans="1:20" ht="48" x14ac:dyDescent="0.2">
      <c r="A2173">
        <v>3517</v>
      </c>
      <c r="B2173" s="3" t="s">
        <v>3516</v>
      </c>
      <c r="C2173" s="3" t="s">
        <v>7627</v>
      </c>
      <c r="D2173" s="6">
        <v>4000</v>
      </c>
      <c r="E2173" s="6">
        <v>4000</v>
      </c>
      <c r="F2173" t="s">
        <v>8219</v>
      </c>
      <c r="G2173" t="s">
        <v>8225</v>
      </c>
      <c r="H2173" t="s">
        <v>8247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8270</v>
      </c>
      <c r="O2173" s="5">
        <f>$E2173/$D2173</f>
        <v>1</v>
      </c>
      <c r="P2173" s="6">
        <f>ROUND(E2173/L2173,2)</f>
        <v>307.69</v>
      </c>
      <c r="Q2173" t="str">
        <f>LEFT($N2173,FIND("/",$N2173)-1)</f>
        <v>theater</v>
      </c>
      <c r="R2173" t="str">
        <f>RIGHT($N2173,LEN($N2173)-FIND("/",$N2173))</f>
        <v>plays</v>
      </c>
      <c r="S2173" s="10">
        <f>((($I2173/60)/60)/24)+DATE(1970,1,1)</f>
        <v>41824.458333333336</v>
      </c>
      <c r="T2173" s="10">
        <f>((($J2173/60)/60)/24)+DATE(1970,1,1)</f>
        <v>41794.817523148151</v>
      </c>
    </row>
    <row r="2174" spans="1:20" ht="48" x14ac:dyDescent="0.2">
      <c r="A2174">
        <v>525</v>
      </c>
      <c r="B2174" s="3" t="s">
        <v>526</v>
      </c>
      <c r="C2174" s="3" t="s">
        <v>4635</v>
      </c>
      <c r="D2174" s="6">
        <v>12000</v>
      </c>
      <c r="E2174" s="6">
        <v>12000</v>
      </c>
      <c r="F2174" t="s">
        <v>8219</v>
      </c>
      <c r="G2174" t="s">
        <v>8224</v>
      </c>
      <c r="H2174" t="s">
        <v>8246</v>
      </c>
      <c r="I2174">
        <v>1410601041</v>
      </c>
      <c r="J2174">
        <v>1406713041</v>
      </c>
      <c r="K2174" t="b">
        <v>0</v>
      </c>
      <c r="L2174">
        <v>12</v>
      </c>
      <c r="M2174" t="b">
        <v>1</v>
      </c>
      <c r="N2174" t="s">
        <v>8270</v>
      </c>
      <c r="O2174" s="5">
        <f>$E2174/$D2174</f>
        <v>1</v>
      </c>
      <c r="P2174" s="6">
        <f>ROUND(E2174/L2174,2)</f>
        <v>1000</v>
      </c>
      <c r="Q2174" t="str">
        <f>LEFT($N2174,FIND("/",$N2174)-1)</f>
        <v>theater</v>
      </c>
      <c r="R2174" t="str">
        <f>RIGHT($N2174,LEN($N2174)-FIND("/",$N2174))</f>
        <v>plays</v>
      </c>
      <c r="S2174" s="10">
        <f>((($I2174/60)/60)/24)+DATE(1970,1,1)</f>
        <v>41895.400937500002</v>
      </c>
      <c r="T2174" s="10">
        <f>((($J2174/60)/60)/24)+DATE(1970,1,1)</f>
        <v>41850.400937500002</v>
      </c>
    </row>
    <row r="2175" spans="1:20" ht="48" x14ac:dyDescent="0.2">
      <c r="A2175">
        <v>3392</v>
      </c>
      <c r="B2175" s="3" t="s">
        <v>3391</v>
      </c>
      <c r="C2175" s="3" t="s">
        <v>7502</v>
      </c>
      <c r="D2175" s="6">
        <v>500</v>
      </c>
      <c r="E2175" s="6">
        <v>500</v>
      </c>
      <c r="F2175" t="s">
        <v>8219</v>
      </c>
      <c r="G2175" t="s">
        <v>8225</v>
      </c>
      <c r="H2175" t="s">
        <v>8247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8270</v>
      </c>
      <c r="O2175" s="5">
        <f>$E2175/$D2175</f>
        <v>1</v>
      </c>
      <c r="P2175" s="6">
        <f>ROUND(E2175/L2175,2)</f>
        <v>41.67</v>
      </c>
      <c r="Q2175" t="str">
        <f>LEFT($N2175,FIND("/",$N2175)-1)</f>
        <v>theater</v>
      </c>
      <c r="R2175" t="str">
        <f>RIGHT($N2175,LEN($N2175)-FIND("/",$N2175))</f>
        <v>plays</v>
      </c>
      <c r="S2175" s="10">
        <f>((($I2175/60)/60)/24)+DATE(1970,1,1)</f>
        <v>42496.845543981486</v>
      </c>
      <c r="T2175" s="10">
        <f>((($J2175/60)/60)/24)+DATE(1970,1,1)</f>
        <v>42446.845543981486</v>
      </c>
    </row>
    <row r="2176" spans="1:20" ht="32" x14ac:dyDescent="0.2">
      <c r="A2176">
        <v>1822</v>
      </c>
      <c r="B2176" s="3" t="s">
        <v>1823</v>
      </c>
      <c r="C2176" s="3" t="s">
        <v>5932</v>
      </c>
      <c r="D2176" s="6">
        <v>300</v>
      </c>
      <c r="E2176" s="6">
        <v>300</v>
      </c>
      <c r="F2176" t="s">
        <v>8219</v>
      </c>
      <c r="G2176" t="s">
        <v>8229</v>
      </c>
      <c r="H2176" t="s">
        <v>8251</v>
      </c>
      <c r="I2176">
        <v>1391194860</v>
      </c>
      <c r="J2176">
        <v>1388084862</v>
      </c>
      <c r="K2176" t="b">
        <v>0</v>
      </c>
      <c r="L2176">
        <v>11</v>
      </c>
      <c r="M2176" t="b">
        <v>1</v>
      </c>
      <c r="N2176" t="s">
        <v>8275</v>
      </c>
      <c r="O2176" s="5">
        <f>$E2176/$D2176</f>
        <v>1</v>
      </c>
      <c r="P2176" s="6">
        <f>ROUND(E2176/L2176,2)</f>
        <v>27.27</v>
      </c>
      <c r="Q2176" t="str">
        <f>LEFT($N2176,FIND("/",$N2176)-1)</f>
        <v>music</v>
      </c>
      <c r="R2176" t="str">
        <f>RIGHT($N2176,LEN($N2176)-FIND("/",$N2176))</f>
        <v>rock</v>
      </c>
      <c r="S2176" s="10">
        <f>((($I2176/60)/60)/24)+DATE(1970,1,1)</f>
        <v>41670.792361111111</v>
      </c>
      <c r="T2176" s="10">
        <f>((($J2176/60)/60)/24)+DATE(1970,1,1)</f>
        <v>41634.797013888885</v>
      </c>
    </row>
    <row r="2177" spans="1:20" ht="48" x14ac:dyDescent="0.2">
      <c r="A2177">
        <v>2112</v>
      </c>
      <c r="B2177" s="3" t="s">
        <v>2113</v>
      </c>
      <c r="C2177" s="3" t="s">
        <v>6222</v>
      </c>
      <c r="D2177" s="6">
        <v>300</v>
      </c>
      <c r="E2177" s="6">
        <v>300</v>
      </c>
      <c r="F2177" t="s">
        <v>8219</v>
      </c>
      <c r="G2177" t="s">
        <v>8224</v>
      </c>
      <c r="H2177" t="s">
        <v>8246</v>
      </c>
      <c r="I2177">
        <v>1366064193</v>
      </c>
      <c r="J2177">
        <v>1364854593</v>
      </c>
      <c r="K2177" t="b">
        <v>0</v>
      </c>
      <c r="L2177">
        <v>11</v>
      </c>
      <c r="M2177" t="b">
        <v>1</v>
      </c>
      <c r="N2177" t="s">
        <v>8278</v>
      </c>
      <c r="O2177" s="5">
        <f>$E2177/$D2177</f>
        <v>1</v>
      </c>
      <c r="P2177" s="6">
        <f>ROUND(E2177/L2177,2)</f>
        <v>27.27</v>
      </c>
      <c r="Q2177" t="str">
        <f>LEFT($N2177,FIND("/",$N2177)-1)</f>
        <v>music</v>
      </c>
      <c r="R2177" t="str">
        <f>RIGHT($N2177,LEN($N2177)-FIND("/",$N2177))</f>
        <v>indie rock</v>
      </c>
      <c r="S2177" s="10">
        <f>((($I2177/60)/60)/24)+DATE(1970,1,1)</f>
        <v>41379.928159722222</v>
      </c>
      <c r="T2177" s="10">
        <f>((($J2177/60)/60)/24)+DATE(1970,1,1)</f>
        <v>41365.928159722222</v>
      </c>
    </row>
    <row r="2178" spans="1:20" ht="32" x14ac:dyDescent="0.2">
      <c r="A2178">
        <v>2830</v>
      </c>
      <c r="B2178" s="3" t="s">
        <v>2830</v>
      </c>
      <c r="C2178" s="3" t="s">
        <v>6940</v>
      </c>
      <c r="D2178" s="6">
        <v>3000</v>
      </c>
      <c r="E2178" s="6">
        <v>3000</v>
      </c>
      <c r="F2178" t="s">
        <v>8219</v>
      </c>
      <c r="G2178" t="s">
        <v>8224</v>
      </c>
      <c r="H2178" t="s">
        <v>8246</v>
      </c>
      <c r="I2178">
        <v>1399867140</v>
      </c>
      <c r="J2178">
        <v>1398802148</v>
      </c>
      <c r="K2178" t="b">
        <v>0</v>
      </c>
      <c r="L2178">
        <v>11</v>
      </c>
      <c r="M2178" t="b">
        <v>1</v>
      </c>
      <c r="N2178" t="s">
        <v>8270</v>
      </c>
      <c r="O2178" s="5">
        <f>$E2178/$D2178</f>
        <v>1</v>
      </c>
      <c r="P2178" s="6">
        <f>ROUND(E2178/L2178,2)</f>
        <v>272.73</v>
      </c>
      <c r="Q2178" t="str">
        <f>LEFT($N2178,FIND("/",$N2178)-1)</f>
        <v>theater</v>
      </c>
      <c r="R2178" t="str">
        <f>RIGHT($N2178,LEN($N2178)-FIND("/",$N2178))</f>
        <v>plays</v>
      </c>
      <c r="S2178" s="10">
        <f>((($I2178/60)/60)/24)+DATE(1970,1,1)</f>
        <v>41771.165972222225</v>
      </c>
      <c r="T2178" s="10">
        <f>((($J2178/60)/60)/24)+DATE(1970,1,1)</f>
        <v>41758.839675925927</v>
      </c>
    </row>
    <row r="2179" spans="1:20" ht="48" x14ac:dyDescent="0.2">
      <c r="A2179">
        <v>3516</v>
      </c>
      <c r="B2179" s="3" t="s">
        <v>3515</v>
      </c>
      <c r="C2179" s="3" t="s">
        <v>7626</v>
      </c>
      <c r="D2179" s="6">
        <v>2500</v>
      </c>
      <c r="E2179" s="6">
        <v>2500</v>
      </c>
      <c r="F2179" t="s">
        <v>8219</v>
      </c>
      <c r="G2179" t="s">
        <v>8224</v>
      </c>
      <c r="H2179" t="s">
        <v>8246</v>
      </c>
      <c r="I2179">
        <v>1410145200</v>
      </c>
      <c r="J2179">
        <v>1407197670</v>
      </c>
      <c r="K2179" t="b">
        <v>0</v>
      </c>
      <c r="L2179">
        <v>11</v>
      </c>
      <c r="M2179" t="b">
        <v>1</v>
      </c>
      <c r="N2179" t="s">
        <v>8270</v>
      </c>
      <c r="O2179" s="5">
        <f>$E2179/$D2179</f>
        <v>1</v>
      </c>
      <c r="P2179" s="6">
        <f>ROUND(E2179/L2179,2)</f>
        <v>227.27</v>
      </c>
      <c r="Q2179" t="str">
        <f>LEFT($N2179,FIND("/",$N2179)-1)</f>
        <v>theater</v>
      </c>
      <c r="R2179" t="str">
        <f>RIGHT($N2179,LEN($N2179)-FIND("/",$N2179))</f>
        <v>plays</v>
      </c>
      <c r="S2179" s="10">
        <f>((($I2179/60)/60)/24)+DATE(1970,1,1)</f>
        <v>41890.125</v>
      </c>
      <c r="T2179" s="10">
        <f>((($J2179/60)/60)/24)+DATE(1970,1,1)</f>
        <v>41856.010069444441</v>
      </c>
    </row>
    <row r="2180" spans="1:20" ht="48" x14ac:dyDescent="0.2">
      <c r="A2180">
        <v>853</v>
      </c>
      <c r="B2180" s="3" t="s">
        <v>854</v>
      </c>
      <c r="C2180" s="3" t="s">
        <v>4963</v>
      </c>
      <c r="D2180" s="6">
        <v>300</v>
      </c>
      <c r="E2180" s="6">
        <v>300</v>
      </c>
      <c r="F2180" t="s">
        <v>8219</v>
      </c>
      <c r="G2180" t="s">
        <v>8224</v>
      </c>
      <c r="H2180" t="s">
        <v>8246</v>
      </c>
      <c r="I2180">
        <v>1424116709</v>
      </c>
      <c r="J2180">
        <v>1421524709</v>
      </c>
      <c r="K2180" t="b">
        <v>0</v>
      </c>
      <c r="L2180">
        <v>10</v>
      </c>
      <c r="M2180" t="b">
        <v>1</v>
      </c>
      <c r="N2180" t="s">
        <v>8276</v>
      </c>
      <c r="O2180" s="5">
        <f>$E2180/$D2180</f>
        <v>1</v>
      </c>
      <c r="P2180" s="6">
        <f>ROUND(E2180/L2180,2)</f>
        <v>30</v>
      </c>
      <c r="Q2180" t="str">
        <f>LEFT($N2180,FIND("/",$N2180)-1)</f>
        <v>music</v>
      </c>
      <c r="R2180" t="str">
        <f>RIGHT($N2180,LEN($N2180)-FIND("/",$N2180))</f>
        <v>metal</v>
      </c>
      <c r="S2180" s="10">
        <f>((($I2180/60)/60)/24)+DATE(1970,1,1)</f>
        <v>42051.832280092596</v>
      </c>
      <c r="T2180" s="10">
        <f>((($J2180/60)/60)/24)+DATE(1970,1,1)</f>
        <v>42021.832280092596</v>
      </c>
    </row>
    <row r="2181" spans="1:20" ht="32" x14ac:dyDescent="0.2">
      <c r="A2181">
        <v>2496</v>
      </c>
      <c r="B2181" s="3" t="s">
        <v>2496</v>
      </c>
      <c r="C2181" s="3" t="s">
        <v>6606</v>
      </c>
      <c r="D2181" s="6">
        <v>6000</v>
      </c>
      <c r="E2181" s="6">
        <v>6000</v>
      </c>
      <c r="F2181" t="s">
        <v>8219</v>
      </c>
      <c r="G2181" t="s">
        <v>8224</v>
      </c>
      <c r="H2181" t="s">
        <v>8246</v>
      </c>
      <c r="I2181">
        <v>1364597692</v>
      </c>
      <c r="J2181">
        <v>1361577292</v>
      </c>
      <c r="K2181" t="b">
        <v>0</v>
      </c>
      <c r="L2181">
        <v>10</v>
      </c>
      <c r="M2181" t="b">
        <v>1</v>
      </c>
      <c r="N2181" t="s">
        <v>8278</v>
      </c>
      <c r="O2181" s="5">
        <f>$E2181/$D2181</f>
        <v>1</v>
      </c>
      <c r="P2181" s="6">
        <f>ROUND(E2181/L2181,2)</f>
        <v>600</v>
      </c>
      <c r="Q2181" t="str">
        <f>LEFT($N2181,FIND("/",$N2181)-1)</f>
        <v>music</v>
      </c>
      <c r="R2181" t="str">
        <f>RIGHT($N2181,LEN($N2181)-FIND("/",$N2181))</f>
        <v>indie rock</v>
      </c>
      <c r="S2181" s="10">
        <f>((($I2181/60)/60)/24)+DATE(1970,1,1)</f>
        <v>41362.954768518517</v>
      </c>
      <c r="T2181" s="10">
        <f>((($J2181/60)/60)/24)+DATE(1970,1,1)</f>
        <v>41327.996435185189</v>
      </c>
    </row>
    <row r="2182" spans="1:20" ht="48" x14ac:dyDescent="0.2">
      <c r="A2182">
        <v>2923</v>
      </c>
      <c r="B2182" s="3" t="s">
        <v>2923</v>
      </c>
      <c r="C2182" s="3" t="s">
        <v>7033</v>
      </c>
      <c r="D2182" s="6">
        <v>300</v>
      </c>
      <c r="E2182" s="6">
        <v>300</v>
      </c>
      <c r="F2182" t="s">
        <v>8219</v>
      </c>
      <c r="G2182" t="s">
        <v>8224</v>
      </c>
      <c r="H2182" t="s">
        <v>8246</v>
      </c>
      <c r="I2182">
        <v>1422068400</v>
      </c>
      <c r="J2182">
        <v>1420774779</v>
      </c>
      <c r="K2182" t="b">
        <v>0</v>
      </c>
      <c r="L2182">
        <v>10</v>
      </c>
      <c r="M2182" t="b">
        <v>1</v>
      </c>
      <c r="N2182" t="s">
        <v>8304</v>
      </c>
      <c r="O2182" s="5">
        <f>$E2182/$D2182</f>
        <v>1</v>
      </c>
      <c r="P2182" s="6">
        <f>ROUND(E2182/L2182,2)</f>
        <v>30</v>
      </c>
      <c r="Q2182" t="str">
        <f>LEFT($N2182,FIND("/",$N2182)-1)</f>
        <v>theater</v>
      </c>
      <c r="R2182" t="str">
        <f>RIGHT($N2182,LEN($N2182)-FIND("/",$N2182))</f>
        <v>musical</v>
      </c>
      <c r="S2182" s="10">
        <f>((($I2182/60)/60)/24)+DATE(1970,1,1)</f>
        <v>42028.125</v>
      </c>
      <c r="T2182" s="10">
        <f>((($J2182/60)/60)/24)+DATE(1970,1,1)</f>
        <v>42013.15253472222</v>
      </c>
    </row>
    <row r="2183" spans="1:20" ht="48" x14ac:dyDescent="0.2">
      <c r="A2183">
        <v>3336</v>
      </c>
      <c r="B2183" s="3" t="s">
        <v>3336</v>
      </c>
      <c r="C2183" s="3" t="s">
        <v>7446</v>
      </c>
      <c r="D2183" s="6">
        <v>250</v>
      </c>
      <c r="E2183" s="6">
        <v>250</v>
      </c>
      <c r="F2183" t="s">
        <v>8219</v>
      </c>
      <c r="G2183" t="s">
        <v>8225</v>
      </c>
      <c r="H2183" t="s">
        <v>8247</v>
      </c>
      <c r="I2183">
        <v>1459845246</v>
      </c>
      <c r="J2183">
        <v>1457429646</v>
      </c>
      <c r="K2183" t="b">
        <v>0</v>
      </c>
      <c r="L2183">
        <v>9</v>
      </c>
      <c r="M2183" t="b">
        <v>1</v>
      </c>
      <c r="N2183" t="s">
        <v>8270</v>
      </c>
      <c r="O2183" s="5">
        <f>$E2183/$D2183</f>
        <v>1</v>
      </c>
      <c r="P2183" s="6">
        <f>ROUND(E2183/L2183,2)</f>
        <v>27.78</v>
      </c>
      <c r="Q2183" t="str">
        <f>LEFT($N2183,FIND("/",$N2183)-1)</f>
        <v>theater</v>
      </c>
      <c r="R2183" t="str">
        <f>RIGHT($N2183,LEN($N2183)-FIND("/",$N2183))</f>
        <v>plays</v>
      </c>
      <c r="S2183" s="10">
        <f>((($I2183/60)/60)/24)+DATE(1970,1,1)</f>
        <v>42465.35701388889</v>
      </c>
      <c r="T2183" s="10">
        <f>((($J2183/60)/60)/24)+DATE(1970,1,1)</f>
        <v>42437.398680555561</v>
      </c>
    </row>
    <row r="2184" spans="1:20" ht="32" x14ac:dyDescent="0.2">
      <c r="A2184">
        <v>3415</v>
      </c>
      <c r="B2184" s="3" t="s">
        <v>3414</v>
      </c>
      <c r="C2184" s="3" t="s">
        <v>7525</v>
      </c>
      <c r="D2184" s="6">
        <v>200</v>
      </c>
      <c r="E2184" s="6">
        <v>200</v>
      </c>
      <c r="F2184" t="s">
        <v>8219</v>
      </c>
      <c r="G2184" t="s">
        <v>8224</v>
      </c>
      <c r="H2184" t="s">
        <v>8246</v>
      </c>
      <c r="I2184">
        <v>1460935800</v>
      </c>
      <c r="J2184">
        <v>1459999656</v>
      </c>
      <c r="K2184" t="b">
        <v>0</v>
      </c>
      <c r="L2184">
        <v>9</v>
      </c>
      <c r="M2184" t="b">
        <v>1</v>
      </c>
      <c r="N2184" t="s">
        <v>8270</v>
      </c>
      <c r="O2184" s="5">
        <f>$E2184/$D2184</f>
        <v>1</v>
      </c>
      <c r="P2184" s="6">
        <f>ROUND(E2184/L2184,2)</f>
        <v>22.22</v>
      </c>
      <c r="Q2184" t="str">
        <f>LEFT($N2184,FIND("/",$N2184)-1)</f>
        <v>theater</v>
      </c>
      <c r="R2184" t="str">
        <f>RIGHT($N2184,LEN($N2184)-FIND("/",$N2184))</f>
        <v>plays</v>
      </c>
      <c r="S2184" s="10">
        <f>((($I2184/60)/60)/24)+DATE(1970,1,1)</f>
        <v>42477.979166666672</v>
      </c>
      <c r="T2184" s="10">
        <f>((($J2184/60)/60)/24)+DATE(1970,1,1)</f>
        <v>42467.144166666665</v>
      </c>
    </row>
    <row r="2185" spans="1:20" ht="32" x14ac:dyDescent="0.2">
      <c r="A2185">
        <v>3572</v>
      </c>
      <c r="B2185" s="3" t="s">
        <v>3571</v>
      </c>
      <c r="C2185" s="3" t="s">
        <v>7682</v>
      </c>
      <c r="D2185" s="6">
        <v>500</v>
      </c>
      <c r="E2185" s="6">
        <v>500</v>
      </c>
      <c r="F2185" t="s">
        <v>8219</v>
      </c>
      <c r="G2185" t="s">
        <v>8225</v>
      </c>
      <c r="H2185" t="s">
        <v>8247</v>
      </c>
      <c r="I2185">
        <v>1434894082</v>
      </c>
      <c r="J2185">
        <v>1432302082</v>
      </c>
      <c r="K2185" t="b">
        <v>0</v>
      </c>
      <c r="L2185">
        <v>9</v>
      </c>
      <c r="M2185" t="b">
        <v>1</v>
      </c>
      <c r="N2185" t="s">
        <v>8270</v>
      </c>
      <c r="O2185" s="5">
        <f>$E2185/$D2185</f>
        <v>1</v>
      </c>
      <c r="P2185" s="6">
        <f>ROUND(E2185/L2185,2)</f>
        <v>55.56</v>
      </c>
      <c r="Q2185" t="str">
        <f>LEFT($N2185,FIND("/",$N2185)-1)</f>
        <v>theater</v>
      </c>
      <c r="R2185" t="str">
        <f>RIGHT($N2185,LEN($N2185)-FIND("/",$N2185))</f>
        <v>plays</v>
      </c>
      <c r="S2185" s="10">
        <f>((($I2185/60)/60)/24)+DATE(1970,1,1)</f>
        <v>42176.570393518516</v>
      </c>
      <c r="T2185" s="10">
        <f>((($J2185/60)/60)/24)+DATE(1970,1,1)</f>
        <v>42146.570393518516</v>
      </c>
    </row>
    <row r="2186" spans="1:20" ht="48" x14ac:dyDescent="0.2">
      <c r="A2186">
        <v>2480</v>
      </c>
      <c r="B2186" s="3" t="s">
        <v>2480</v>
      </c>
      <c r="C2186" s="3" t="s">
        <v>6590</v>
      </c>
      <c r="D2186" s="6">
        <v>2000</v>
      </c>
      <c r="E2186" s="6">
        <v>2000</v>
      </c>
      <c r="F2186" t="s">
        <v>8219</v>
      </c>
      <c r="G2186" t="s">
        <v>8224</v>
      </c>
      <c r="H2186" t="s">
        <v>8246</v>
      </c>
      <c r="I2186">
        <v>1444516084</v>
      </c>
      <c r="J2186">
        <v>1439332084</v>
      </c>
      <c r="K2186" t="b">
        <v>0</v>
      </c>
      <c r="L2186">
        <v>8</v>
      </c>
      <c r="M2186" t="b">
        <v>1</v>
      </c>
      <c r="N2186" t="s">
        <v>8278</v>
      </c>
      <c r="O2186" s="5">
        <f>$E2186/$D2186</f>
        <v>1</v>
      </c>
      <c r="P2186" s="6">
        <f>ROUND(E2186/L2186,2)</f>
        <v>250</v>
      </c>
      <c r="Q2186" t="str">
        <f>LEFT($N2186,FIND("/",$N2186)-1)</f>
        <v>music</v>
      </c>
      <c r="R2186" t="str">
        <f>RIGHT($N2186,LEN($N2186)-FIND("/",$N2186))</f>
        <v>indie rock</v>
      </c>
      <c r="S2186" s="10">
        <f>((($I2186/60)/60)/24)+DATE(1970,1,1)</f>
        <v>42287.936157407406</v>
      </c>
      <c r="T2186" s="10">
        <f>((($J2186/60)/60)/24)+DATE(1970,1,1)</f>
        <v>42227.936157407406</v>
      </c>
    </row>
    <row r="2187" spans="1:20" ht="48" x14ac:dyDescent="0.2">
      <c r="A2187">
        <v>3000</v>
      </c>
      <c r="B2187" s="3" t="s">
        <v>3000</v>
      </c>
      <c r="C2187" s="3" t="s">
        <v>7110</v>
      </c>
      <c r="D2187" s="6">
        <v>500</v>
      </c>
      <c r="E2187" s="6">
        <v>500</v>
      </c>
      <c r="F2187" t="s">
        <v>8219</v>
      </c>
      <c r="G2187" t="s">
        <v>8224</v>
      </c>
      <c r="H2187" t="s">
        <v>8246</v>
      </c>
      <c r="I2187">
        <v>1485885600</v>
      </c>
      <c r="J2187">
        <v>1484682670</v>
      </c>
      <c r="K2187" t="b">
        <v>0</v>
      </c>
      <c r="L2187">
        <v>8</v>
      </c>
      <c r="M2187" t="b">
        <v>1</v>
      </c>
      <c r="N2187" t="s">
        <v>8302</v>
      </c>
      <c r="O2187" s="5">
        <f>$E2187/$D2187</f>
        <v>1</v>
      </c>
      <c r="P2187" s="6">
        <f>ROUND(E2187/L2187,2)</f>
        <v>62.5</v>
      </c>
      <c r="Q2187" t="str">
        <f>LEFT($N2187,FIND("/",$N2187)-1)</f>
        <v>theater</v>
      </c>
      <c r="R2187" t="str">
        <f>RIGHT($N2187,LEN($N2187)-FIND("/",$N2187))</f>
        <v>spaces</v>
      </c>
      <c r="S2187" s="10">
        <f>((($I2187/60)/60)/24)+DATE(1970,1,1)</f>
        <v>42766.75</v>
      </c>
      <c r="T2187" s="10">
        <f>((($J2187/60)/60)/24)+DATE(1970,1,1)</f>
        <v>42752.827199074076</v>
      </c>
    </row>
    <row r="2188" spans="1:20" ht="48" x14ac:dyDescent="0.2">
      <c r="A2188">
        <v>3442</v>
      </c>
      <c r="B2188" s="3" t="s">
        <v>3441</v>
      </c>
      <c r="C2188" s="3" t="s">
        <v>7552</v>
      </c>
      <c r="D2188" s="6">
        <v>250</v>
      </c>
      <c r="E2188" s="6">
        <v>250</v>
      </c>
      <c r="F2188" t="s">
        <v>8219</v>
      </c>
      <c r="G2188" t="s">
        <v>8224</v>
      </c>
      <c r="H2188" t="s">
        <v>8246</v>
      </c>
      <c r="I2188">
        <v>1433016672</v>
      </c>
      <c r="J2188">
        <v>1430424672</v>
      </c>
      <c r="K2188" t="b">
        <v>0</v>
      </c>
      <c r="L2188">
        <v>8</v>
      </c>
      <c r="M2188" t="b">
        <v>1</v>
      </c>
      <c r="N2188" t="s">
        <v>8270</v>
      </c>
      <c r="O2188" s="5">
        <f>$E2188/$D2188</f>
        <v>1</v>
      </c>
      <c r="P2188" s="6">
        <f>ROUND(E2188/L2188,2)</f>
        <v>31.25</v>
      </c>
      <c r="Q2188" t="str">
        <f>LEFT($N2188,FIND("/",$N2188)-1)</f>
        <v>theater</v>
      </c>
      <c r="R2188" t="str">
        <f>RIGHT($N2188,LEN($N2188)-FIND("/",$N2188))</f>
        <v>plays</v>
      </c>
      <c r="S2188" s="10">
        <f>((($I2188/60)/60)/24)+DATE(1970,1,1)</f>
        <v>42154.841111111105</v>
      </c>
      <c r="T2188" s="10">
        <f>((($J2188/60)/60)/24)+DATE(1970,1,1)</f>
        <v>42124.841111111105</v>
      </c>
    </row>
    <row r="2189" spans="1:20" ht="48" x14ac:dyDescent="0.2">
      <c r="A2189">
        <v>3504</v>
      </c>
      <c r="B2189" s="3" t="s">
        <v>3503</v>
      </c>
      <c r="C2189" s="3" t="s">
        <v>7614</v>
      </c>
      <c r="D2189" s="6">
        <v>1000</v>
      </c>
      <c r="E2189" s="6">
        <v>1000</v>
      </c>
      <c r="F2189" t="s">
        <v>8219</v>
      </c>
      <c r="G2189" t="s">
        <v>8224</v>
      </c>
      <c r="H2189" t="s">
        <v>8246</v>
      </c>
      <c r="I2189">
        <v>1447959491</v>
      </c>
      <c r="J2189">
        <v>1445363891</v>
      </c>
      <c r="K2189" t="b">
        <v>0</v>
      </c>
      <c r="L2189">
        <v>8</v>
      </c>
      <c r="M2189" t="b">
        <v>1</v>
      </c>
      <c r="N2189" t="s">
        <v>8270</v>
      </c>
      <c r="O2189" s="5">
        <f>$E2189/$D2189</f>
        <v>1</v>
      </c>
      <c r="P2189" s="6">
        <f>ROUND(E2189/L2189,2)</f>
        <v>125</v>
      </c>
      <c r="Q2189" t="str">
        <f>LEFT($N2189,FIND("/",$N2189)-1)</f>
        <v>theater</v>
      </c>
      <c r="R2189" t="str">
        <f>RIGHT($N2189,LEN($N2189)-FIND("/",$N2189))</f>
        <v>plays</v>
      </c>
      <c r="S2189" s="10">
        <f>((($I2189/60)/60)/24)+DATE(1970,1,1)</f>
        <v>42327.790405092594</v>
      </c>
      <c r="T2189" s="10">
        <f>((($J2189/60)/60)/24)+DATE(1970,1,1)</f>
        <v>42297.748738425929</v>
      </c>
    </row>
    <row r="2190" spans="1:20" ht="48" x14ac:dyDescent="0.2">
      <c r="A2190">
        <v>84</v>
      </c>
      <c r="B2190" s="3" t="s">
        <v>86</v>
      </c>
      <c r="C2190" s="3" t="s">
        <v>4195</v>
      </c>
      <c r="D2190" s="6">
        <v>500</v>
      </c>
      <c r="E2190" s="6">
        <v>500</v>
      </c>
      <c r="F2190" t="s">
        <v>8219</v>
      </c>
      <c r="G2190" t="s">
        <v>8224</v>
      </c>
      <c r="H2190" t="s">
        <v>8246</v>
      </c>
      <c r="I2190">
        <v>1305483086</v>
      </c>
      <c r="J2190">
        <v>1302891086</v>
      </c>
      <c r="K2190" t="b">
        <v>0</v>
      </c>
      <c r="L2190">
        <v>7</v>
      </c>
      <c r="M2190" t="b">
        <v>1</v>
      </c>
      <c r="N2190" t="s">
        <v>8265</v>
      </c>
      <c r="O2190" s="5">
        <f>$E2190/$D2190</f>
        <v>1</v>
      </c>
      <c r="P2190" s="6">
        <f>ROUND(E2190/L2190,2)</f>
        <v>71.430000000000007</v>
      </c>
      <c r="Q2190" t="str">
        <f>LEFT($N2190,FIND("/",$N2190)-1)</f>
        <v>film &amp; video</v>
      </c>
      <c r="R2190" t="str">
        <f>RIGHT($N2190,LEN($N2190)-FIND("/",$N2190))</f>
        <v>shorts</v>
      </c>
      <c r="S2190" s="10">
        <f>((($I2190/60)/60)/24)+DATE(1970,1,1)</f>
        <v>40678.757939814815</v>
      </c>
      <c r="T2190" s="10">
        <f>((($J2190/60)/60)/24)+DATE(1970,1,1)</f>
        <v>40648.757939814815</v>
      </c>
    </row>
    <row r="2191" spans="1:20" ht="48" x14ac:dyDescent="0.2">
      <c r="A2191">
        <v>2169</v>
      </c>
      <c r="B2191" s="3" t="s">
        <v>2170</v>
      </c>
      <c r="C2191" s="3" t="s">
        <v>6279</v>
      </c>
      <c r="D2191" s="6">
        <v>153</v>
      </c>
      <c r="E2191" s="6">
        <v>153</v>
      </c>
      <c r="F2191" t="s">
        <v>8219</v>
      </c>
      <c r="G2191" t="s">
        <v>8224</v>
      </c>
      <c r="H2191" t="s">
        <v>8246</v>
      </c>
      <c r="I2191">
        <v>1488473351</v>
      </c>
      <c r="J2191">
        <v>1488214151</v>
      </c>
      <c r="K2191" t="b">
        <v>0</v>
      </c>
      <c r="L2191">
        <v>7</v>
      </c>
      <c r="M2191" t="b">
        <v>1</v>
      </c>
      <c r="N2191" t="s">
        <v>8275</v>
      </c>
      <c r="O2191" s="5">
        <f>$E2191/$D2191</f>
        <v>1</v>
      </c>
      <c r="P2191" s="6">
        <f>ROUND(E2191/L2191,2)</f>
        <v>21.86</v>
      </c>
      <c r="Q2191" t="str">
        <f>LEFT($N2191,FIND("/",$N2191)-1)</f>
        <v>music</v>
      </c>
      <c r="R2191" t="str">
        <f>RIGHT($N2191,LEN($N2191)-FIND("/",$N2191))</f>
        <v>rock</v>
      </c>
      <c r="S2191" s="10">
        <f>((($I2191/60)/60)/24)+DATE(1970,1,1)</f>
        <v>42796.700821759259</v>
      </c>
      <c r="T2191" s="10">
        <f>((($J2191/60)/60)/24)+DATE(1970,1,1)</f>
        <v>42793.700821759259</v>
      </c>
    </row>
    <row r="2192" spans="1:20" ht="48" x14ac:dyDescent="0.2">
      <c r="A2192">
        <v>2207</v>
      </c>
      <c r="B2192" s="3" t="s">
        <v>2208</v>
      </c>
      <c r="C2192" s="3" t="s">
        <v>6317</v>
      </c>
      <c r="D2192" s="6">
        <v>2000</v>
      </c>
      <c r="E2192" s="6">
        <v>2000</v>
      </c>
      <c r="F2192" t="s">
        <v>8219</v>
      </c>
      <c r="G2192" t="s">
        <v>8224</v>
      </c>
      <c r="H2192" t="s">
        <v>8246</v>
      </c>
      <c r="I2192">
        <v>1384580373</v>
      </c>
      <c r="J2192">
        <v>1381984773</v>
      </c>
      <c r="K2192" t="b">
        <v>0</v>
      </c>
      <c r="L2192">
        <v>7</v>
      </c>
      <c r="M2192" t="b">
        <v>1</v>
      </c>
      <c r="N2192" t="s">
        <v>8279</v>
      </c>
      <c r="O2192" s="5">
        <f>$E2192/$D2192</f>
        <v>1</v>
      </c>
      <c r="P2192" s="6">
        <f>ROUND(E2192/L2192,2)</f>
        <v>285.70999999999998</v>
      </c>
      <c r="Q2192" t="str">
        <f>LEFT($N2192,FIND("/",$N2192)-1)</f>
        <v>music</v>
      </c>
      <c r="R2192" t="str">
        <f>RIGHT($N2192,LEN($N2192)-FIND("/",$N2192))</f>
        <v>electronic music</v>
      </c>
      <c r="S2192" s="10">
        <f>((($I2192/60)/60)/24)+DATE(1970,1,1)</f>
        <v>41594.235798611109</v>
      </c>
      <c r="T2192" s="10">
        <f>((($J2192/60)/60)/24)+DATE(1970,1,1)</f>
        <v>41564.194131944445</v>
      </c>
    </row>
    <row r="2193" spans="1:20" ht="48" x14ac:dyDescent="0.2">
      <c r="A2193">
        <v>2922</v>
      </c>
      <c r="B2193" s="3" t="s">
        <v>2922</v>
      </c>
      <c r="C2193" s="3" t="s">
        <v>7032</v>
      </c>
      <c r="D2193" s="6">
        <v>500</v>
      </c>
      <c r="E2193" s="6">
        <v>500</v>
      </c>
      <c r="F2193" t="s">
        <v>8219</v>
      </c>
      <c r="G2193" t="s">
        <v>8225</v>
      </c>
      <c r="H2193" t="s">
        <v>8247</v>
      </c>
      <c r="I2193">
        <v>1431982727</v>
      </c>
      <c r="J2193">
        <v>1428094727</v>
      </c>
      <c r="K2193" t="b">
        <v>0</v>
      </c>
      <c r="L2193">
        <v>6</v>
      </c>
      <c r="M2193" t="b">
        <v>1</v>
      </c>
      <c r="N2193" t="s">
        <v>8304</v>
      </c>
      <c r="O2193" s="5">
        <f>$E2193/$D2193</f>
        <v>1</v>
      </c>
      <c r="P2193" s="6">
        <f>ROUND(E2193/L2193,2)</f>
        <v>83.33</v>
      </c>
      <c r="Q2193" t="str">
        <f>LEFT($N2193,FIND("/",$N2193)-1)</f>
        <v>theater</v>
      </c>
      <c r="R2193" t="str">
        <f>RIGHT($N2193,LEN($N2193)-FIND("/",$N2193))</f>
        <v>musical</v>
      </c>
      <c r="S2193" s="10">
        <f>((($I2193/60)/60)/24)+DATE(1970,1,1)</f>
        <v>42142.874155092592</v>
      </c>
      <c r="T2193" s="10">
        <f>((($J2193/60)/60)/24)+DATE(1970,1,1)</f>
        <v>42097.874155092592</v>
      </c>
    </row>
    <row r="2194" spans="1:20" ht="48" x14ac:dyDescent="0.2">
      <c r="A2194">
        <v>1363</v>
      </c>
      <c r="B2194" s="3" t="s">
        <v>1364</v>
      </c>
      <c r="C2194" s="3" t="s">
        <v>5473</v>
      </c>
      <c r="D2194" s="6">
        <v>200</v>
      </c>
      <c r="E2194" s="6">
        <v>200</v>
      </c>
      <c r="F2194" t="s">
        <v>8219</v>
      </c>
      <c r="G2194" t="s">
        <v>8224</v>
      </c>
      <c r="H2194" t="s">
        <v>8246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8273</v>
      </c>
      <c r="O2194" s="5">
        <f>$E2194/$D2194</f>
        <v>1</v>
      </c>
      <c r="P2194" s="6">
        <f>ROUND(E2194/L2194,2)</f>
        <v>40</v>
      </c>
      <c r="Q2194" t="str">
        <f>LEFT($N2194,FIND("/",$N2194)-1)</f>
        <v>publishing</v>
      </c>
      <c r="R2194" t="str">
        <f>RIGHT($N2194,LEN($N2194)-FIND("/",$N2194))</f>
        <v>nonfiction</v>
      </c>
      <c r="S2194" s="10">
        <f>((($I2194/60)/60)/24)+DATE(1970,1,1)</f>
        <v>42415.332638888889</v>
      </c>
      <c r="T2194" s="10">
        <f>((($J2194/60)/60)/24)+DATE(1970,1,1)</f>
        <v>42396.8440625</v>
      </c>
    </row>
    <row r="2195" spans="1:20" ht="48" x14ac:dyDescent="0.2">
      <c r="A2195">
        <v>3576</v>
      </c>
      <c r="B2195" s="3" t="s">
        <v>3575</v>
      </c>
      <c r="C2195" s="3" t="s">
        <v>7686</v>
      </c>
      <c r="D2195" s="6">
        <v>100</v>
      </c>
      <c r="E2195" s="6">
        <v>100</v>
      </c>
      <c r="F2195" t="s">
        <v>8219</v>
      </c>
      <c r="G2195" t="s">
        <v>8224</v>
      </c>
      <c r="H2195" t="s">
        <v>8246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8270</v>
      </c>
      <c r="O2195" s="5">
        <f>$E2195/$D2195</f>
        <v>1</v>
      </c>
      <c r="P2195" s="6">
        <f>ROUND(E2195/L2195,2)</f>
        <v>20</v>
      </c>
      <c r="Q2195" t="str">
        <f>LEFT($N2195,FIND("/",$N2195)-1)</f>
        <v>theater</v>
      </c>
      <c r="R2195" t="str">
        <f>RIGHT($N2195,LEN($N2195)-FIND("/",$N2195))</f>
        <v>plays</v>
      </c>
      <c r="S2195" s="10">
        <f>((($I2195/60)/60)/24)+DATE(1970,1,1)</f>
        <v>42709.590902777782</v>
      </c>
      <c r="T2195" s="10">
        <f>((($J2195/60)/60)/24)+DATE(1970,1,1)</f>
        <v>42649.54923611111</v>
      </c>
    </row>
    <row r="2196" spans="1:20" ht="48" x14ac:dyDescent="0.2">
      <c r="A2196">
        <v>3761</v>
      </c>
      <c r="B2196" s="3" t="s">
        <v>3758</v>
      </c>
      <c r="C2196" s="3" t="s">
        <v>7871</v>
      </c>
      <c r="D2196" s="6">
        <v>500</v>
      </c>
      <c r="E2196" s="6">
        <v>500</v>
      </c>
      <c r="F2196" t="s">
        <v>8219</v>
      </c>
      <c r="G2196" t="s">
        <v>8225</v>
      </c>
      <c r="H2196" t="s">
        <v>8247</v>
      </c>
      <c r="I2196">
        <v>1439247600</v>
      </c>
      <c r="J2196">
        <v>1434625937</v>
      </c>
      <c r="K2196" t="b">
        <v>0</v>
      </c>
      <c r="L2196">
        <v>3</v>
      </c>
      <c r="M2196" t="b">
        <v>1</v>
      </c>
      <c r="N2196" t="s">
        <v>8304</v>
      </c>
      <c r="O2196" s="5">
        <f>$E2196/$D2196</f>
        <v>1</v>
      </c>
      <c r="P2196" s="6">
        <f>ROUND(E2196/L2196,2)</f>
        <v>166.67</v>
      </c>
      <c r="Q2196" t="str">
        <f>LEFT($N2196,FIND("/",$N2196)-1)</f>
        <v>theater</v>
      </c>
      <c r="R2196" t="str">
        <f>RIGHT($N2196,LEN($N2196)-FIND("/",$N2196))</f>
        <v>musical</v>
      </c>
      <c r="S2196" s="10">
        <f>((($I2196/60)/60)/24)+DATE(1970,1,1)</f>
        <v>42226.958333333328</v>
      </c>
      <c r="T2196" s="10">
        <f>((($J2196/60)/60)/24)+DATE(1970,1,1)</f>
        <v>42173.466863425929</v>
      </c>
    </row>
    <row r="2197" spans="1:20" ht="48" x14ac:dyDescent="0.2">
      <c r="A2197">
        <v>31</v>
      </c>
      <c r="B2197" s="3" t="s">
        <v>33</v>
      </c>
      <c r="C2197" s="3" t="s">
        <v>4142</v>
      </c>
      <c r="D2197" s="6">
        <v>13</v>
      </c>
      <c r="E2197" s="6">
        <v>13</v>
      </c>
      <c r="F2197" t="s">
        <v>8219</v>
      </c>
      <c r="G2197" t="s">
        <v>8224</v>
      </c>
      <c r="H2197" t="s">
        <v>8246</v>
      </c>
      <c r="I2197">
        <v>1453748434</v>
      </c>
      <c r="J2197">
        <v>1452193234</v>
      </c>
      <c r="K2197" t="b">
        <v>0</v>
      </c>
      <c r="L2197">
        <v>1</v>
      </c>
      <c r="M2197" t="b">
        <v>1</v>
      </c>
      <c r="N2197" t="s">
        <v>8264</v>
      </c>
      <c r="O2197" s="5">
        <f>$E2197/$D2197</f>
        <v>1</v>
      </c>
      <c r="P2197" s="6">
        <f>ROUND(E2197/L2197,2)</f>
        <v>13</v>
      </c>
      <c r="Q2197" t="str">
        <f>LEFT($N2197,FIND("/",$N2197)-1)</f>
        <v>film &amp; video</v>
      </c>
      <c r="R2197" t="str">
        <f>RIGHT($N2197,LEN($N2197)-FIND("/",$N2197))</f>
        <v>television</v>
      </c>
      <c r="S2197" s="10">
        <f>((($I2197/60)/60)/24)+DATE(1970,1,1)</f>
        <v>42394.79206018518</v>
      </c>
      <c r="T2197" s="10">
        <f>((($J2197/60)/60)/24)+DATE(1970,1,1)</f>
        <v>42376.79206018518</v>
      </c>
    </row>
    <row r="2198" spans="1:20" ht="32" x14ac:dyDescent="0.2">
      <c r="A2198">
        <v>139</v>
      </c>
      <c r="B2198" s="3" t="s">
        <v>141</v>
      </c>
      <c r="C2198" s="3" t="s">
        <v>4249</v>
      </c>
      <c r="D2198" s="6">
        <v>500</v>
      </c>
      <c r="E2198" s="6">
        <v>500</v>
      </c>
      <c r="F2198" t="s">
        <v>8220</v>
      </c>
      <c r="G2198" t="s">
        <v>8224</v>
      </c>
      <c r="H2198" t="s">
        <v>8246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8266</v>
      </c>
      <c r="O2198" s="5">
        <f>$E2198/$D2198</f>
        <v>1</v>
      </c>
      <c r="P2198" s="6">
        <f>ROUND(E2198/L2198,2)</f>
        <v>500</v>
      </c>
      <c r="Q2198" t="str">
        <f>LEFT($N2198,FIND("/",$N2198)-1)</f>
        <v>film &amp; video</v>
      </c>
      <c r="R2198" t="str">
        <f>RIGHT($N2198,LEN($N2198)-FIND("/",$N2198))</f>
        <v>science fiction</v>
      </c>
      <c r="S2198" s="10">
        <f>((($I2198/60)/60)/24)+DATE(1970,1,1)</f>
        <v>42197.920972222222</v>
      </c>
      <c r="T2198" s="10">
        <f>((($J2198/60)/60)/24)+DATE(1970,1,1)</f>
        <v>42187.920972222222</v>
      </c>
    </row>
    <row r="2199" spans="1:20" ht="16" x14ac:dyDescent="0.2">
      <c r="A2199">
        <v>847</v>
      </c>
      <c r="B2199" s="3" t="s">
        <v>848</v>
      </c>
      <c r="C2199" s="3" t="s">
        <v>4957</v>
      </c>
      <c r="D2199" s="6">
        <v>10</v>
      </c>
      <c r="E2199" s="6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8276</v>
      </c>
      <c r="O2199" s="5">
        <f>$E2199/$D2199</f>
        <v>1</v>
      </c>
      <c r="P2199" s="6">
        <f>ROUND(E2199/L2199,2)</f>
        <v>10</v>
      </c>
      <c r="Q2199" t="str">
        <f>LEFT($N2199,FIND("/",$N2199)-1)</f>
        <v>music</v>
      </c>
      <c r="R2199" t="str">
        <f>RIGHT($N2199,LEN($N2199)-FIND("/",$N2199))</f>
        <v>metal</v>
      </c>
      <c r="S2199" s="10">
        <f>((($I2199/60)/60)/24)+DATE(1970,1,1)</f>
        <v>42195.79833333334</v>
      </c>
      <c r="T2199" s="10">
        <f>((($J2199/60)/60)/24)+DATE(1970,1,1)</f>
        <v>42165.79833333334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6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8280</v>
      </c>
      <c r="O2200" s="5">
        <f>$E2200/$D2200</f>
        <v>0.95477386934673369</v>
      </c>
      <c r="P2200" s="6">
        <f>ROUND(E2200/L2200,2)</f>
        <v>47.5</v>
      </c>
      <c r="Q2200" t="str">
        <f>LEFT($N2200,FIND("/",$N2200)-1)</f>
        <v>journalism</v>
      </c>
      <c r="R2200" t="str">
        <f>RIGHT($N2200,LEN($N2200)-FIND("/",$N2200))</f>
        <v>audio</v>
      </c>
      <c r="S2200" s="10">
        <f>((($I2200/60)/60)/24)+DATE(1970,1,1)</f>
        <v>42563.807187500002</v>
      </c>
      <c r="T2200" s="10">
        <f>((($J2200/60)/60)/24)+DATE(1970,1,1)</f>
        <v>42556.807187500002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6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8304</v>
      </c>
      <c r="O2201" s="5">
        <f>$E2201/$D2201</f>
        <v>0.89666666666666661</v>
      </c>
      <c r="P2201" s="6">
        <f>ROUND(E2201/L2201,2)</f>
        <v>145.41</v>
      </c>
      <c r="Q2201" t="str">
        <f>LEFT($N2201,FIND("/",$N2201)-1)</f>
        <v>theater</v>
      </c>
      <c r="R2201" t="str">
        <f>RIGHT($N2201,LEN($N2201)-FIND("/",$N2201))</f>
        <v>musical</v>
      </c>
      <c r="S2201" s="10">
        <f>((($I2201/60)/60)/24)+DATE(1970,1,1)</f>
        <v>42114.881539351853</v>
      </c>
      <c r="T2201" s="10">
        <f>((($J2201/60)/60)/24)+DATE(1970,1,1)</f>
        <v>42084.881539351853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6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8270</v>
      </c>
      <c r="O2202" s="5">
        <f>$E2202/$D2202</f>
        <v>0.86135181975736563</v>
      </c>
      <c r="P2202" s="6">
        <f>ROUND(E2202/L2202,2)</f>
        <v>248.5</v>
      </c>
      <c r="Q2202" t="str">
        <f>LEFT($N2202,FIND("/",$N2202)-1)</f>
        <v>theater</v>
      </c>
      <c r="R2202" t="str">
        <f>RIGHT($N2202,LEN($N2202)-FIND("/",$N2202))</f>
        <v>plays</v>
      </c>
      <c r="S2202" s="10">
        <f>((($I2202/60)/60)/24)+DATE(1970,1,1)</f>
        <v>42562.631481481483</v>
      </c>
      <c r="T2202" s="10">
        <f>((($J2202/60)/60)/24)+DATE(1970,1,1)</f>
        <v>42534.631481481483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6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8272</v>
      </c>
      <c r="O2203" s="5">
        <f>$E2203/$D2203</f>
        <v>0.84946999999999995</v>
      </c>
      <c r="P2203" s="6">
        <f>ROUND(E2203/L2203,2)</f>
        <v>379.23</v>
      </c>
      <c r="Q2203" t="str">
        <f>LEFT($N2203,FIND("/",$N2203)-1)</f>
        <v>technology</v>
      </c>
      <c r="R2203" t="str">
        <f>RIGHT($N2203,LEN($N2203)-FIND("/",$N2203))</f>
        <v>wearables</v>
      </c>
      <c r="S2203" s="10">
        <f>((($I2203/60)/60)/24)+DATE(1970,1,1)</f>
        <v>41990.863750000004</v>
      </c>
      <c r="T2203" s="10">
        <f>((($J2203/60)/60)/24)+DATE(1970,1,1)</f>
        <v>41955.863750000004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6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8272</v>
      </c>
      <c r="O2204" s="5">
        <f>$E2204/$D2204</f>
        <v>0.82817600000000002</v>
      </c>
      <c r="P2204" s="6">
        <f>ROUND(E2204/L2204,2)</f>
        <v>301.94</v>
      </c>
      <c r="Q2204" t="str">
        <f>LEFT($N2204,FIND("/",$N2204)-1)</f>
        <v>technology</v>
      </c>
      <c r="R2204" t="str">
        <f>RIGHT($N2204,LEN($N2204)-FIND("/",$N2204))</f>
        <v>wearables</v>
      </c>
      <c r="S2204" s="10">
        <f>((($I2204/60)/60)/24)+DATE(1970,1,1)</f>
        <v>42541.790972222225</v>
      </c>
      <c r="T2204" s="10">
        <f>((($J2204/60)/60)/24)+DATE(1970,1,1)</f>
        <v>42506.416990740734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6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8272</v>
      </c>
      <c r="O2205" s="5">
        <f>$E2205/$D2205</f>
        <v>0.824221076923077</v>
      </c>
      <c r="P2205" s="6">
        <f>ROUND(E2205/L2205,2)</f>
        <v>120.39</v>
      </c>
      <c r="Q2205" t="str">
        <f>LEFT($N2205,FIND("/",$N2205)-1)</f>
        <v>technology</v>
      </c>
      <c r="R2205" t="str">
        <f>RIGHT($N2205,LEN($N2205)-FIND("/",$N2205))</f>
        <v>wearables</v>
      </c>
      <c r="S2205" s="10">
        <f>((($I2205/60)/60)/24)+DATE(1970,1,1)</f>
        <v>41600.666666666664</v>
      </c>
      <c r="T2205" s="10">
        <f>((($J2205/60)/60)/24)+DATE(1970,1,1)</f>
        <v>41563.485509259262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8272</v>
      </c>
      <c r="O2206" s="5">
        <f>$E2206/$D2206</f>
        <v>0.82208000000000003</v>
      </c>
      <c r="P2206" s="6">
        <f>ROUND(E2206/L2206,2)</f>
        <v>216.34</v>
      </c>
      <c r="Q2206" t="str">
        <f>LEFT($N2206,FIND("/",$N2206)-1)</f>
        <v>technology</v>
      </c>
      <c r="R2206" t="str">
        <f>RIGHT($N2206,LEN($N2206)-FIND("/",$N2206))</f>
        <v>wearables</v>
      </c>
      <c r="S2206" s="10">
        <f>((($I2206/60)/60)/24)+DATE(1970,1,1)</f>
        <v>42418.708645833336</v>
      </c>
      <c r="T2206" s="10">
        <f>((($J2206/60)/60)/24)+DATE(1970,1,1)</f>
        <v>42388.708645833336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 s="6">
        <v>2000</v>
      </c>
      <c r="E2207" s="6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5">
        <f>$E2207/$D2207</f>
        <v>0.79</v>
      </c>
      <c r="P2207" s="6">
        <f>ROUND(E2207/L2207,2)</f>
        <v>131.66999999999999</v>
      </c>
      <c r="Q2207" t="str">
        <f>LEFT($N2207,FIND("/",$N2207)-1)</f>
        <v>photography</v>
      </c>
      <c r="R2207" t="str">
        <f>RIGHT($N2207,LEN($N2207)-FIND("/",$N2207))</f>
        <v>places</v>
      </c>
      <c r="S2207" s="10">
        <f>((($I2207/60)/60)/24)+DATE(1970,1,1)</f>
        <v>42729.458333333328</v>
      </c>
      <c r="T2207" s="10">
        <f>((($J2207/60)/60)/24)+DATE(1970,1,1)</f>
        <v>42707.895462962959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 s="6">
        <v>68000</v>
      </c>
      <c r="E2208" s="6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5">
        <f>$E2208/$D2208</f>
        <v>0.78927352941176465</v>
      </c>
      <c r="P2208" s="6">
        <f>ROUND(E2208/L2208,2)</f>
        <v>117.7</v>
      </c>
      <c r="Q2208" t="str">
        <f>LEFT($N2208,FIND("/",$N2208)-1)</f>
        <v>technology</v>
      </c>
      <c r="R2208" t="str">
        <f>RIGHT($N2208,LEN($N2208)-FIND("/",$N2208))</f>
        <v>wearables</v>
      </c>
      <c r="S2208" s="10">
        <f>((($I2208/60)/60)/24)+DATE(1970,1,1)</f>
        <v>42736.663506944446</v>
      </c>
      <c r="T2208" s="10">
        <f>((($J2208/60)/60)/24)+DATE(1970,1,1)</f>
        <v>42696.663506944446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6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8270</v>
      </c>
      <c r="O2209" s="5">
        <f>$E2209/$D2209</f>
        <v>0.78100000000000003</v>
      </c>
      <c r="P2209" s="6">
        <f>ROUND(E2209/L2209,2)</f>
        <v>105.54</v>
      </c>
      <c r="Q2209" t="str">
        <f>LEFT($N2209,FIND("/",$N2209)-1)</f>
        <v>theater</v>
      </c>
      <c r="R2209" t="str">
        <f>RIGHT($N2209,LEN($N2209)-FIND("/",$N2209))</f>
        <v>plays</v>
      </c>
      <c r="S2209" s="10">
        <f>((($I2209/60)/60)/24)+DATE(1970,1,1)</f>
        <v>42499.166666666672</v>
      </c>
      <c r="T2209" s="10">
        <f>((($J2209/60)/60)/24)+DATE(1970,1,1)</f>
        <v>42469.68414351852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 s="6">
        <v>10000</v>
      </c>
      <c r="E2210" s="6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8270</v>
      </c>
      <c r="O2210" s="5">
        <f>$E2210/$D2210</f>
        <v>0.754</v>
      </c>
      <c r="P2210" s="6">
        <f>ROUND(E2210/L2210,2)</f>
        <v>251.33</v>
      </c>
      <c r="Q2210" t="str">
        <f>LEFT($N2210,FIND("/",$N2210)-1)</f>
        <v>theater</v>
      </c>
      <c r="R2210" t="str">
        <f>RIGHT($N2210,LEN($N2210)-FIND("/",$N2210))</f>
        <v>plays</v>
      </c>
      <c r="S2210" s="10">
        <f>((($I2210/60)/60)/24)+DATE(1970,1,1)</f>
        <v>42813.25</v>
      </c>
      <c r="T2210" s="10">
        <f>((($J2210/60)/60)/24)+DATE(1970,1,1)</f>
        <v>42796.538275462968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6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8272</v>
      </c>
      <c r="O2211" s="5">
        <f>$E2211/$D2211</f>
        <v>0.75051000000000001</v>
      </c>
      <c r="P2211" s="6">
        <f>ROUND(E2211/L2211,2)</f>
        <v>932.31</v>
      </c>
      <c r="Q2211" t="str">
        <f>LEFT($N2211,FIND("/",$N2211)-1)</f>
        <v>technology</v>
      </c>
      <c r="R2211" t="str">
        <f>RIGHT($N2211,LEN($N2211)-FIND("/",$N2211))</f>
        <v>wearables</v>
      </c>
      <c r="S2211" s="10">
        <f>((($I2211/60)/60)/24)+DATE(1970,1,1)</f>
        <v>42307.624803240738</v>
      </c>
      <c r="T2211" s="10">
        <f>((($J2211/60)/60)/24)+DATE(1970,1,1)</f>
        <v>42276.624803240738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 s="6">
        <v>1000</v>
      </c>
      <c r="E2212" s="6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8278</v>
      </c>
      <c r="O2212" s="5">
        <f>$E2212/$D2212</f>
        <v>0.75</v>
      </c>
      <c r="P2212" s="6">
        <f>ROUND(E2212/L2212,2)</f>
        <v>35.71</v>
      </c>
      <c r="Q2212" t="str">
        <f>LEFT($N2212,FIND("/",$N2212)-1)</f>
        <v>music</v>
      </c>
      <c r="R2212" t="str">
        <f>RIGHT($N2212,LEN($N2212)-FIND("/",$N2212))</f>
        <v>indie rock</v>
      </c>
      <c r="S2212" s="10">
        <f>((($I2212/60)/60)/24)+DATE(1970,1,1)</f>
        <v>42734.941099537042</v>
      </c>
      <c r="T2212" s="10">
        <f>((($J2212/60)/60)/24)+DATE(1970,1,1)</f>
        <v>42713.941099537042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6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8272</v>
      </c>
      <c r="O2213" s="5">
        <f>$E2213/$D2213</f>
        <v>0.72989999999999999</v>
      </c>
      <c r="P2213" s="6">
        <f>ROUND(E2213/L2213,2)</f>
        <v>405.5</v>
      </c>
      <c r="Q2213" t="str">
        <f>LEFT($N2213,FIND("/",$N2213)-1)</f>
        <v>technology</v>
      </c>
      <c r="R2213" t="str">
        <f>RIGHT($N2213,LEN($N2213)-FIND("/",$N2213))</f>
        <v>wearables</v>
      </c>
      <c r="S2213" s="10">
        <f>((($I2213/60)/60)/24)+DATE(1970,1,1)</f>
        <v>42292.104780092588</v>
      </c>
      <c r="T2213" s="10">
        <f>((($J2213/60)/60)/24)+DATE(1970,1,1)</f>
        <v>42262.104780092588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6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8282</v>
      </c>
      <c r="O2214" s="5">
        <f>$E2214/$D2214</f>
        <v>0.7178461538461538</v>
      </c>
      <c r="P2214" s="6">
        <f>ROUND(E2214/L2214,2)</f>
        <v>49.12</v>
      </c>
      <c r="Q2214" t="str">
        <f>LEFT($N2214,FIND("/",$N2214)-1)</f>
        <v>games</v>
      </c>
      <c r="R2214" t="str">
        <f>RIGHT($N2214,LEN($N2214)-FIND("/",$N2214))</f>
        <v>mobile games</v>
      </c>
      <c r="S2214" s="10">
        <f>((($I2214/60)/60)/24)+DATE(1970,1,1)</f>
        <v>41963.825243055559</v>
      </c>
      <c r="T2214" s="10">
        <f>((($J2214/60)/60)/24)+DATE(1970,1,1)</f>
        <v>41923.783576388887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6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8270</v>
      </c>
      <c r="O2215" s="5">
        <f>$E2215/$D2215</f>
        <v>0.70599999999999996</v>
      </c>
      <c r="P2215" s="6">
        <f>ROUND(E2215/L2215,2)</f>
        <v>106.97</v>
      </c>
      <c r="Q2215" t="str">
        <f>LEFT($N2215,FIND("/",$N2215)-1)</f>
        <v>theater</v>
      </c>
      <c r="R2215" t="str">
        <f>RIGHT($N2215,LEN($N2215)-FIND("/",$N2215))</f>
        <v>plays</v>
      </c>
      <c r="S2215" s="10">
        <f>((($I2215/60)/60)/24)+DATE(1970,1,1)</f>
        <v>42096.041666666672</v>
      </c>
      <c r="T2215" s="10">
        <f>((($J2215/60)/60)/24)+DATE(1970,1,1)</f>
        <v>42053.049375000002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 s="6">
        <v>25000</v>
      </c>
      <c r="E2216" s="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5">
        <f>$E2216/$D2216</f>
        <v>0.7036</v>
      </c>
      <c r="P2216" s="6">
        <f>ROUND(E2216/L2216,2)</f>
        <v>382.39</v>
      </c>
      <c r="Q2216" t="str">
        <f>LEFT($N2216,FIND("/",$N2216)-1)</f>
        <v>technology</v>
      </c>
      <c r="R2216" t="str">
        <f>RIGHT($N2216,LEN($N2216)-FIND("/",$N2216))</f>
        <v>wearables</v>
      </c>
      <c r="S2216" s="10">
        <f>((($I2216/60)/60)/24)+DATE(1970,1,1)</f>
        <v>42644.624039351853</v>
      </c>
      <c r="T2216" s="10">
        <f>((($J2216/60)/60)/24)+DATE(1970,1,1)</f>
        <v>42612.624039351853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 s="6">
        <v>500</v>
      </c>
      <c r="E2217" s="6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8274</v>
      </c>
      <c r="O2217" s="5">
        <f>$E2217/$D2217</f>
        <v>0.70199999999999996</v>
      </c>
      <c r="P2217" s="6">
        <f>ROUND(E2217/L2217,2)</f>
        <v>39</v>
      </c>
      <c r="Q2217" t="str">
        <f>LEFT($N2217,FIND("/",$N2217)-1)</f>
        <v>publishing</v>
      </c>
      <c r="R2217" t="str">
        <f>RIGHT($N2217,LEN($N2217)-FIND("/",$N2217))</f>
        <v>fiction</v>
      </c>
      <c r="S2217" s="10">
        <f>((($I2217/60)/60)/24)+DATE(1970,1,1)</f>
        <v>41693.780300925922</v>
      </c>
      <c r="T2217" s="10">
        <f>((($J2217/60)/60)/24)+DATE(1970,1,1)</f>
        <v>41663.780300925922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6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8270</v>
      </c>
      <c r="O2218" s="5">
        <f>$E2218/$D2218</f>
        <v>0.69561111111111107</v>
      </c>
      <c r="P2218" s="6">
        <f>ROUND(E2218/L2218,2)</f>
        <v>63.56</v>
      </c>
      <c r="Q2218" t="str">
        <f>LEFT($N2218,FIND("/",$N2218)-1)</f>
        <v>theater</v>
      </c>
      <c r="R2218" t="str">
        <f>RIGHT($N2218,LEN($N2218)-FIND("/",$N2218))</f>
        <v>plays</v>
      </c>
      <c r="S2218" s="10">
        <f>((($I2218/60)/60)/24)+DATE(1970,1,1)</f>
        <v>42036.120833333334</v>
      </c>
      <c r="T2218" s="10">
        <f>((($J2218/60)/60)/24)+DATE(1970,1,1)</f>
        <v>41990.584108796291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 s="6">
        <v>1250</v>
      </c>
      <c r="E2219" s="6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8292</v>
      </c>
      <c r="O2219" s="5">
        <f>$E2219/$D2219</f>
        <v>0.68400000000000005</v>
      </c>
      <c r="P2219" s="6">
        <f>ROUND(E2219/L2219,2)</f>
        <v>122.14</v>
      </c>
      <c r="Q2219" t="str">
        <f>LEFT($N2219,FIND("/",$N2219)-1)</f>
        <v>music</v>
      </c>
      <c r="R2219" t="str">
        <f>RIGHT($N2219,LEN($N2219)-FIND("/",$N2219))</f>
        <v>faith</v>
      </c>
      <c r="S2219" s="10">
        <f>((($I2219/60)/60)/24)+DATE(1970,1,1)</f>
        <v>42298.625856481478</v>
      </c>
      <c r="T2219" s="10">
        <f>((($J2219/60)/60)/24)+DATE(1970,1,1)</f>
        <v>42268.625856481478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 s="6">
        <v>125000</v>
      </c>
      <c r="E2220" s="6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8302</v>
      </c>
      <c r="O2220" s="5">
        <f>$E2220/$D2220</f>
        <v>0.68153600000000003</v>
      </c>
      <c r="P2220" s="6">
        <f>ROUND(E2220/L2220,2)</f>
        <v>244.8</v>
      </c>
      <c r="Q2220" t="str">
        <f>LEFT($N2220,FIND("/",$N2220)-1)</f>
        <v>theater</v>
      </c>
      <c r="R2220" t="str">
        <f>RIGHT($N2220,LEN($N2220)-FIND("/",$N2220))</f>
        <v>spaces</v>
      </c>
      <c r="S2220" s="10">
        <f>((($I2220/60)/60)/24)+DATE(1970,1,1)</f>
        <v>42560.993032407408</v>
      </c>
      <c r="T2220" s="10">
        <f>((($J2220/60)/60)/24)+DATE(1970,1,1)</f>
        <v>42530.993032407408</v>
      </c>
    </row>
    <row r="2221" spans="1:20" ht="48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6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8284</v>
      </c>
      <c r="O2221" s="5">
        <f>$E2221/$D2221</f>
        <v>0.67549999999999999</v>
      </c>
      <c r="P2221" s="6">
        <f>ROUND(E2221/L2221,2)</f>
        <v>48.25</v>
      </c>
      <c r="Q2221" t="str">
        <f>LEFT($N2221,FIND("/",$N2221)-1)</f>
        <v>photography</v>
      </c>
      <c r="R2221" t="str">
        <f>RIGHT($N2221,LEN($N2221)-FIND("/",$N2221))</f>
        <v>photobooks</v>
      </c>
      <c r="S2221" s="10">
        <f>((($I2221/60)/60)/24)+DATE(1970,1,1)</f>
        <v>42719.56931712963</v>
      </c>
      <c r="T2221" s="10">
        <f>((($J2221/60)/60)/24)+DATE(1970,1,1)</f>
        <v>42689.56931712963</v>
      </c>
    </row>
    <row r="2222" spans="1:20" ht="48" x14ac:dyDescent="0.2">
      <c r="A2222">
        <v>877</v>
      </c>
      <c r="B2222" s="3" t="s">
        <v>878</v>
      </c>
      <c r="C2222" s="3" t="s">
        <v>4987</v>
      </c>
      <c r="D2222" s="6">
        <v>2000</v>
      </c>
      <c r="E2222" s="6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8277</v>
      </c>
      <c r="O2222" s="5">
        <f>$E2222/$D2222</f>
        <v>0.67549999999999999</v>
      </c>
      <c r="P2222" s="6">
        <f>ROUND(E2222/L2222,2)</f>
        <v>46.59</v>
      </c>
      <c r="Q2222" t="str">
        <f>LEFT($N2222,FIND("/",$N2222)-1)</f>
        <v>music</v>
      </c>
      <c r="R2222" t="str">
        <f>RIGHT($N2222,LEN($N2222)-FIND("/",$N2222))</f>
        <v>jazz</v>
      </c>
      <c r="S2222" s="10">
        <f>((($I2222/60)/60)/24)+DATE(1970,1,1)</f>
        <v>41627.788888888892</v>
      </c>
      <c r="T2222" s="10">
        <f>((($J2222/60)/60)/24)+DATE(1970,1,1)</f>
        <v>41597.788888888892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 s="6">
        <v>1500</v>
      </c>
      <c r="E2223" s="6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5">
        <f>$E2223/$D2223</f>
        <v>0.67333333333333334</v>
      </c>
      <c r="P2223" s="6">
        <f>ROUND(E2223/L2223,2)</f>
        <v>63.13</v>
      </c>
      <c r="Q2223" t="str">
        <f>LEFT($N2223,FIND("/",$N2223)-1)</f>
        <v>theater</v>
      </c>
      <c r="R2223" t="str">
        <f>RIGHT($N2223,LEN($N2223)-FIND("/",$N2223))</f>
        <v>plays</v>
      </c>
      <c r="S2223" s="10">
        <f>((($I2223/60)/60)/24)+DATE(1970,1,1)</f>
        <v>42181.559027777781</v>
      </c>
      <c r="T2223" s="10">
        <f>((($J2223/60)/60)/24)+DATE(1970,1,1)</f>
        <v>42143.917743055557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 s="6">
        <v>10000</v>
      </c>
      <c r="E2224" s="6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8302</v>
      </c>
      <c r="O2224" s="5">
        <f>$E2224/$D2224</f>
        <v>0.66839999999999999</v>
      </c>
      <c r="P2224" s="6">
        <f>ROUND(E2224/L2224,2)</f>
        <v>99.76</v>
      </c>
      <c r="Q2224" t="str">
        <f>LEFT($N2224,FIND("/",$N2224)-1)</f>
        <v>theater</v>
      </c>
      <c r="R2224" t="str">
        <f>RIGHT($N2224,LEN($N2224)-FIND("/",$N2224))</f>
        <v>spaces</v>
      </c>
      <c r="S2224" s="10">
        <f>((($I2224/60)/60)/24)+DATE(1970,1,1)</f>
        <v>42277.75</v>
      </c>
      <c r="T2224" s="10">
        <f>((($J2224/60)/60)/24)+DATE(1970,1,1)</f>
        <v>42248.535787037035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6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8272</v>
      </c>
      <c r="O2225" s="5">
        <f>$E2225/$D2225</f>
        <v>0.65246363636363636</v>
      </c>
      <c r="P2225" s="6">
        <f>ROUND(E2225/L2225,2)</f>
        <v>201.6</v>
      </c>
      <c r="Q2225" t="str">
        <f>LEFT($N2225,FIND("/",$N2225)-1)</f>
        <v>technology</v>
      </c>
      <c r="R2225" t="str">
        <f>RIGHT($N2225,LEN($N2225)-FIND("/",$N2225))</f>
        <v>wearables</v>
      </c>
      <c r="S2225" s="10">
        <f>((($I2225/60)/60)/24)+DATE(1970,1,1)</f>
        <v>41977.457569444443</v>
      </c>
      <c r="T2225" s="10">
        <f>((($J2225/60)/60)/24)+DATE(1970,1,1)</f>
        <v>41947.457569444443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 s="6">
        <v>32500</v>
      </c>
      <c r="E2226" s="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8284</v>
      </c>
      <c r="O2226" s="5">
        <f>$E2226/$D2226</f>
        <v>0.65101538461538466</v>
      </c>
      <c r="P2226" s="6">
        <f>ROUND(E2226/L2226,2)</f>
        <v>170.63</v>
      </c>
      <c r="Q2226" t="str">
        <f>LEFT($N2226,FIND("/",$N2226)-1)</f>
        <v>photography</v>
      </c>
      <c r="R2226" t="str">
        <f>RIGHT($N2226,LEN($N2226)-FIND("/",$N2226))</f>
        <v>photobooks</v>
      </c>
      <c r="S2226" s="10">
        <f>((($I2226/60)/60)/24)+DATE(1970,1,1)</f>
        <v>41936.976388888892</v>
      </c>
      <c r="T2226" s="10">
        <f>((($J2226/60)/60)/24)+DATE(1970,1,1)</f>
        <v>41891.976388888892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 s="6">
        <v>2000</v>
      </c>
      <c r="E2227" s="6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8292</v>
      </c>
      <c r="O2227" s="5">
        <f>$E2227/$D2227</f>
        <v>0.65100000000000002</v>
      </c>
      <c r="P2227" s="6">
        <f>ROUND(E2227/L2227,2)</f>
        <v>118.36</v>
      </c>
      <c r="Q2227" t="str">
        <f>LEFT($N2227,FIND("/",$N2227)-1)</f>
        <v>music</v>
      </c>
      <c r="R2227" t="str">
        <f>RIGHT($N2227,LEN($N2227)-FIND("/",$N2227))</f>
        <v>faith</v>
      </c>
      <c r="S2227" s="10">
        <f>((($I2227/60)/60)/24)+DATE(1970,1,1)</f>
        <v>42051.139733796299</v>
      </c>
      <c r="T2227" s="10">
        <f>((($J2227/60)/60)/24)+DATE(1970,1,1)</f>
        <v>42021.139733796299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6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5">
        <f>$E2228/$D2228</f>
        <v>0.65</v>
      </c>
      <c r="P2228" s="6">
        <f>ROUND(E2228/L2228,2)</f>
        <v>14.44</v>
      </c>
      <c r="Q2228" t="str">
        <f>LEFT($N2228,FIND("/",$N2228)-1)</f>
        <v>theater</v>
      </c>
      <c r="R2228" t="str">
        <f>RIGHT($N2228,LEN($N2228)-FIND("/",$N2228))</f>
        <v>musical</v>
      </c>
      <c r="S2228" s="10">
        <f>((($I2228/60)/60)/24)+DATE(1970,1,1)</f>
        <v>42165.415532407409</v>
      </c>
      <c r="T2228" s="10">
        <f>((($J2228/60)/60)/24)+DATE(1970,1,1)</f>
        <v>42144.415532407409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 s="6">
        <v>750</v>
      </c>
      <c r="E2229" s="6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8269</v>
      </c>
      <c r="O2229" s="5">
        <f>$E2229/$D2229</f>
        <v>0.64</v>
      </c>
      <c r="P2229" s="6">
        <f>ROUND(E2229/L2229,2)</f>
        <v>40</v>
      </c>
      <c r="Q2229" t="str">
        <f>LEFT($N2229,FIND("/",$N2229)-1)</f>
        <v>film &amp; video</v>
      </c>
      <c r="R2229" t="str">
        <f>RIGHT($N2229,LEN($N2229)-FIND("/",$N2229))</f>
        <v>animation</v>
      </c>
      <c r="S2229" s="10">
        <f>((($I2229/60)/60)/24)+DATE(1970,1,1)</f>
        <v>42137.703877314809</v>
      </c>
      <c r="T2229" s="10">
        <f>((($J2229/60)/60)/24)+DATE(1970,1,1)</f>
        <v>42107.703877314809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 s="6">
        <v>35000</v>
      </c>
      <c r="E2230" s="6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8301</v>
      </c>
      <c r="O2230" s="5">
        <f>$E2230/$D2230</f>
        <v>0.62839999999999996</v>
      </c>
      <c r="P2230" s="6">
        <f>ROUND(E2230/L2230,2)</f>
        <v>128.62</v>
      </c>
      <c r="Q2230" t="str">
        <f>LEFT($N2230,FIND("/",$N2230)-1)</f>
        <v>technology</v>
      </c>
      <c r="R2230" t="str">
        <f>RIGHT($N2230,LEN($N2230)-FIND("/",$N2230))</f>
        <v>makerspaces</v>
      </c>
      <c r="S2230" s="10">
        <f>((($I2230/60)/60)/24)+DATE(1970,1,1)</f>
        <v>42556.207638888889</v>
      </c>
      <c r="T2230" s="10">
        <f>((($J2230/60)/60)/24)+DATE(1970,1,1)</f>
        <v>42529.632754629631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 s="6">
        <v>75000</v>
      </c>
      <c r="E2231" s="6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8281</v>
      </c>
      <c r="O2231" s="5">
        <f>$E2231/$D2231</f>
        <v>0.62765333333333329</v>
      </c>
      <c r="P2231" s="6">
        <f>ROUND(E2231/L2231,2)</f>
        <v>48.28</v>
      </c>
      <c r="Q2231" t="str">
        <f>LEFT($N2231,FIND("/",$N2231)-1)</f>
        <v>games</v>
      </c>
      <c r="R2231" t="str">
        <f>RIGHT($N2231,LEN($N2231)-FIND("/",$N2231))</f>
        <v>video games</v>
      </c>
      <c r="S2231" s="10">
        <f>((($I2231/60)/60)/24)+DATE(1970,1,1)</f>
        <v>41893.377893518518</v>
      </c>
      <c r="T2231" s="10">
        <f>((($J2231/60)/60)/24)+DATE(1970,1,1)</f>
        <v>41838.377893518518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6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8270</v>
      </c>
      <c r="O2232" s="5">
        <f>$E2232/$D2232</f>
        <v>0.61909090909090914</v>
      </c>
      <c r="P2232" s="6">
        <f>ROUND(E2232/L2232,2)</f>
        <v>486.43</v>
      </c>
      <c r="Q2232" t="str">
        <f>LEFT($N2232,FIND("/",$N2232)-1)</f>
        <v>theater</v>
      </c>
      <c r="R2232" t="str">
        <f>RIGHT($N2232,LEN($N2232)-FIND("/",$N2232))</f>
        <v>plays</v>
      </c>
      <c r="S2232" s="10">
        <f>((($I2232/60)/60)/24)+DATE(1970,1,1)</f>
        <v>41860.234166666669</v>
      </c>
      <c r="T2232" s="10">
        <f>((($J2232/60)/60)/24)+DATE(1970,1,1)</f>
        <v>41830.234166666669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6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8284</v>
      </c>
      <c r="O2233" s="5">
        <f>$E2233/$D2233</f>
        <v>0.61124000000000001</v>
      </c>
      <c r="P2233" s="6">
        <f>ROUND(E2233/L2233,2)</f>
        <v>109.94</v>
      </c>
      <c r="Q2233" t="str">
        <f>LEFT($N2233,FIND("/",$N2233)-1)</f>
        <v>photography</v>
      </c>
      <c r="R2233" t="str">
        <f>RIGHT($N2233,LEN($N2233)-FIND("/",$N2233))</f>
        <v>photobooks</v>
      </c>
      <c r="S2233" s="10">
        <f>((($I2233/60)/60)/24)+DATE(1970,1,1)</f>
        <v>42226.290972222225</v>
      </c>
      <c r="T2233" s="10">
        <f>((($J2233/60)/60)/24)+DATE(1970,1,1)</f>
        <v>42189.031041666662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6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5">
        <f>$E2234/$D2234</f>
        <v>0.61099999999999999</v>
      </c>
      <c r="P2234" s="6">
        <f>ROUND(E2234/L2234,2)</f>
        <v>203.67</v>
      </c>
      <c r="Q2234" t="str">
        <f>LEFT($N2234,FIND("/",$N2234)-1)</f>
        <v>theater</v>
      </c>
      <c r="R2234" t="str">
        <f>RIGHT($N2234,LEN($N2234)-FIND("/",$N2234))</f>
        <v>plays</v>
      </c>
      <c r="S2234" s="10">
        <f>((($I2234/60)/60)/24)+DATE(1970,1,1)</f>
        <v>42445.356365740736</v>
      </c>
      <c r="T2234" s="10">
        <f>((($J2234/60)/60)/24)+DATE(1970,1,1)</f>
        <v>42415.398032407407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6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8270</v>
      </c>
      <c r="O2235" s="5">
        <f>$E2235/$D2235</f>
        <v>0.60899999999999999</v>
      </c>
      <c r="P2235" s="6">
        <f>ROUND(E2235/L2235,2)</f>
        <v>179.12</v>
      </c>
      <c r="Q2235" t="str">
        <f>LEFT($N2235,FIND("/",$N2235)-1)</f>
        <v>theater</v>
      </c>
      <c r="R2235" t="str">
        <f>RIGHT($N2235,LEN($N2235)-FIND("/",$N2235))</f>
        <v>plays</v>
      </c>
      <c r="S2235" s="10">
        <f>((($I2235/60)/60)/24)+DATE(1970,1,1)</f>
        <v>42275.117476851854</v>
      </c>
      <c r="T2235" s="10">
        <f>((($J2235/60)/60)/24)+DATE(1970,1,1)</f>
        <v>42235.117476851854</v>
      </c>
    </row>
    <row r="2236" spans="1:20" ht="32" x14ac:dyDescent="0.2">
      <c r="A2236">
        <v>4039</v>
      </c>
      <c r="B2236" s="3" t="s">
        <v>4035</v>
      </c>
      <c r="C2236" s="3" t="s">
        <v>8143</v>
      </c>
      <c r="D2236" s="6">
        <v>500</v>
      </c>
      <c r="E2236" s="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8270</v>
      </c>
      <c r="O2236" s="5">
        <f>$E2236/$D2236</f>
        <v>0.6</v>
      </c>
      <c r="P2236" s="6">
        <f>ROUND(E2236/L2236,2)</f>
        <v>60</v>
      </c>
      <c r="Q2236" t="str">
        <f>LEFT($N2236,FIND("/",$N2236)-1)</f>
        <v>theater</v>
      </c>
      <c r="R2236" t="str">
        <f>RIGHT($N2236,LEN($N2236)-FIND("/",$N2236))</f>
        <v>plays</v>
      </c>
      <c r="S2236" s="10">
        <f>((($I2236/60)/60)/24)+DATE(1970,1,1)</f>
        <v>42339.249305555553</v>
      </c>
      <c r="T2236" s="10">
        <f>((($J2236/60)/60)/24)+DATE(1970,1,1)</f>
        <v>42305.670914351853</v>
      </c>
    </row>
    <row r="2237" spans="1:20" ht="48" x14ac:dyDescent="0.2">
      <c r="A2237">
        <v>166</v>
      </c>
      <c r="B2237" s="3" t="s">
        <v>168</v>
      </c>
      <c r="C2237" s="3" t="s">
        <v>4276</v>
      </c>
      <c r="D2237" s="6">
        <v>5000</v>
      </c>
      <c r="E2237" s="6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8267</v>
      </c>
      <c r="O2237" s="5">
        <f>$E2237/$D2237</f>
        <v>0.6</v>
      </c>
      <c r="P2237" s="6">
        <f>ROUND(E2237/L2237,2)</f>
        <v>3000</v>
      </c>
      <c r="Q2237" t="str">
        <f>LEFT($N2237,FIND("/",$N2237)-1)</f>
        <v>film &amp; video</v>
      </c>
      <c r="R2237" t="str">
        <f>RIGHT($N2237,LEN($N2237)-FIND("/",$N2237))</f>
        <v>drama</v>
      </c>
      <c r="S2237" s="10">
        <f>((($I2237/60)/60)/24)+DATE(1970,1,1)</f>
        <v>42751.075949074075</v>
      </c>
      <c r="T2237" s="10">
        <f>((($J2237/60)/60)/24)+DATE(1970,1,1)</f>
        <v>42721.075949074075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6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8302</v>
      </c>
      <c r="O2238" s="5">
        <f>$E2238/$D2238</f>
        <v>0.59775</v>
      </c>
      <c r="P2238" s="6">
        <f>ROUND(E2238/L2238,2)</f>
        <v>61.31</v>
      </c>
      <c r="Q2238" t="str">
        <f>LEFT($N2238,FIND("/",$N2238)-1)</f>
        <v>theater</v>
      </c>
      <c r="R2238" t="str">
        <f>RIGHT($N2238,LEN($N2238)-FIND("/",$N2238))</f>
        <v>spaces</v>
      </c>
      <c r="S2238" s="10">
        <f>((($I2238/60)/60)/24)+DATE(1970,1,1)</f>
        <v>42115.249305555553</v>
      </c>
      <c r="T2238" s="10">
        <f>((($J2238/60)/60)/24)+DATE(1970,1,1)</f>
        <v>42097.732418981483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6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8304</v>
      </c>
      <c r="O2239" s="5">
        <f>$E2239/$D2239</f>
        <v>0.59657142857142853</v>
      </c>
      <c r="P2239" s="6">
        <f>ROUND(E2239/L2239,2)</f>
        <v>174</v>
      </c>
      <c r="Q2239" t="str">
        <f>LEFT($N2239,FIND("/",$N2239)-1)</f>
        <v>theater</v>
      </c>
      <c r="R2239" t="str">
        <f>RIGHT($N2239,LEN($N2239)-FIND("/",$N2239))</f>
        <v>musical</v>
      </c>
      <c r="S2239" s="10">
        <f>((($I2239/60)/60)/24)+DATE(1970,1,1)</f>
        <v>41989.938993055555</v>
      </c>
      <c r="T2239" s="10">
        <f>((($J2239/60)/60)/24)+DATE(1970,1,1)</f>
        <v>41968.938993055555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 s="6">
        <v>1200</v>
      </c>
      <c r="E2240" s="6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8302</v>
      </c>
      <c r="O2240" s="5">
        <f>$E2240/$D2240</f>
        <v>0.59583333333333333</v>
      </c>
      <c r="P2240" s="6">
        <f>ROUND(E2240/L2240,2)</f>
        <v>65</v>
      </c>
      <c r="Q2240" t="str">
        <f>LEFT($N2240,FIND("/",$N2240)-1)</f>
        <v>theater</v>
      </c>
      <c r="R2240" t="str">
        <f>RIGHT($N2240,LEN($N2240)-FIND("/",$N2240))</f>
        <v>spaces</v>
      </c>
      <c r="S2240" s="10">
        <f>((($I2240/60)/60)/24)+DATE(1970,1,1)</f>
        <v>42171.741307870368</v>
      </c>
      <c r="T2240" s="10">
        <f>((($J2240/60)/60)/24)+DATE(1970,1,1)</f>
        <v>42141.741307870368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 s="6">
        <v>12500</v>
      </c>
      <c r="E2241" s="6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8284</v>
      </c>
      <c r="O2241" s="5">
        <f>$E2241/$D2241</f>
        <v>0.59467839999999994</v>
      </c>
      <c r="P2241" s="6">
        <f>ROUND(E2241/L2241,2)</f>
        <v>72.17</v>
      </c>
      <c r="Q2241" t="str">
        <f>LEFT($N2241,FIND("/",$N2241)-1)</f>
        <v>photography</v>
      </c>
      <c r="R2241" t="str">
        <f>RIGHT($N2241,LEN($N2241)-FIND("/",$N2241))</f>
        <v>photobooks</v>
      </c>
      <c r="S2241" s="10">
        <f>((($I2241/60)/60)/24)+DATE(1970,1,1)</f>
        <v>41864.980462962965</v>
      </c>
      <c r="T2241" s="10">
        <f>((($J2241/60)/60)/24)+DATE(1970,1,1)</f>
        <v>41834.980462962965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 s="6">
        <v>5000</v>
      </c>
      <c r="E2242" s="6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8293</v>
      </c>
      <c r="O2242" s="5">
        <f>$E2242/$D2242</f>
        <v>0.59299999999999997</v>
      </c>
      <c r="P2242" s="6">
        <f>ROUND(E2242/L2242,2)</f>
        <v>70.599999999999994</v>
      </c>
      <c r="Q2242" t="str">
        <f>LEFT($N2242,FIND("/",$N2242)-1)</f>
        <v>technology</v>
      </c>
      <c r="R2242" t="str">
        <f>RIGHT($N2242,LEN($N2242)-FIND("/",$N2242))</f>
        <v>gadgets</v>
      </c>
      <c r="S2242" s="10">
        <f>((($I2242/60)/60)/24)+DATE(1970,1,1)</f>
        <v>42159.226388888885</v>
      </c>
      <c r="T2242" s="10">
        <f>((($J2242/60)/60)/24)+DATE(1970,1,1)</f>
        <v>42129.226388888885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 s="6">
        <v>3500</v>
      </c>
      <c r="E2243" s="6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8304</v>
      </c>
      <c r="O2243" s="5">
        <f>$E2243/$D2243</f>
        <v>0.59142857142857141</v>
      </c>
      <c r="P2243" s="6">
        <f>ROUND(E2243/L2243,2)</f>
        <v>53.08</v>
      </c>
      <c r="Q2243" t="str">
        <f>LEFT($N2243,FIND("/",$N2243)-1)</f>
        <v>theater</v>
      </c>
      <c r="R2243" t="str">
        <f>RIGHT($N2243,LEN($N2243)-FIND("/",$N2243))</f>
        <v>musical</v>
      </c>
      <c r="S2243" s="10">
        <f>((($I2243/60)/60)/24)+DATE(1970,1,1)</f>
        <v>42047.594236111108</v>
      </c>
      <c r="T2243" s="10">
        <f>((($J2243/60)/60)/24)+DATE(1970,1,1)</f>
        <v>42017.594236111108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 s="6">
        <v>60000</v>
      </c>
      <c r="E2244" s="6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5">
        <f>$E2244/$D2244</f>
        <v>0.58558333333333334</v>
      </c>
      <c r="P2244" s="6">
        <f>ROUND(E2244/L2244,2)</f>
        <v>153.43</v>
      </c>
      <c r="Q2244" t="str">
        <f>LEFT($N2244,FIND("/",$N2244)-1)</f>
        <v>technology</v>
      </c>
      <c r="R2244" t="str">
        <f>RIGHT($N2244,LEN($N2244)-FIND("/",$N2244))</f>
        <v>wearables</v>
      </c>
      <c r="S2244" s="10">
        <f>((($I2244/60)/60)/24)+DATE(1970,1,1)</f>
        <v>42327.210659722223</v>
      </c>
      <c r="T2244" s="10">
        <f>((($J2244/60)/60)/24)+DATE(1970,1,1)</f>
        <v>42282.168993055559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 s="6">
        <v>650</v>
      </c>
      <c r="E2245" s="6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8267</v>
      </c>
      <c r="O2245" s="5">
        <f>$E2245/$D2245</f>
        <v>0.58461538461538465</v>
      </c>
      <c r="P2245" s="6">
        <f>ROUND(E2245/L2245,2)</f>
        <v>54.29</v>
      </c>
      <c r="Q2245" t="str">
        <f>LEFT($N2245,FIND("/",$N2245)-1)</f>
        <v>film &amp; video</v>
      </c>
      <c r="R2245" t="str">
        <f>RIGHT($N2245,LEN($N2245)-FIND("/",$N2245))</f>
        <v>drama</v>
      </c>
      <c r="S2245" s="10">
        <f>((($I2245/60)/60)/24)+DATE(1970,1,1)</f>
        <v>42043.818622685183</v>
      </c>
      <c r="T2245" s="10">
        <f>((($J2245/60)/60)/24)+DATE(1970,1,1)</f>
        <v>42023.818622685183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 s="6">
        <v>199</v>
      </c>
      <c r="E2246" s="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8302</v>
      </c>
      <c r="O2246" s="5">
        <f>$E2246/$D2246</f>
        <v>0.58291457286432158</v>
      </c>
      <c r="P2246" s="6">
        <f>ROUND(E2246/L2246,2)</f>
        <v>58</v>
      </c>
      <c r="Q2246" t="str">
        <f>LEFT($N2246,FIND("/",$N2246)-1)</f>
        <v>theater</v>
      </c>
      <c r="R2246" t="str">
        <f>RIGHT($N2246,LEN($N2246)-FIND("/",$N2246))</f>
        <v>spaces</v>
      </c>
      <c r="S2246" s="10">
        <f>((($I2246/60)/60)/24)+DATE(1970,1,1)</f>
        <v>42683.973750000005</v>
      </c>
      <c r="T2246" s="10">
        <f>((($J2246/60)/60)/24)+DATE(1970,1,1)</f>
        <v>42678.932083333333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 s="6">
        <v>200000</v>
      </c>
      <c r="E2247" s="6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8272</v>
      </c>
      <c r="O2247" s="5">
        <f>$E2247/$D2247</f>
        <v>0.57648750000000004</v>
      </c>
      <c r="P2247" s="6">
        <f>ROUND(E2247/L2247,2)</f>
        <v>343.15</v>
      </c>
      <c r="Q2247" t="str">
        <f>LEFT($N2247,FIND("/",$N2247)-1)</f>
        <v>technology</v>
      </c>
      <c r="R2247" t="str">
        <f>RIGHT($N2247,LEN($N2247)-FIND("/",$N2247))</f>
        <v>wearables</v>
      </c>
      <c r="S2247" s="10">
        <f>((($I2247/60)/60)/24)+DATE(1970,1,1)</f>
        <v>42712.207638888889</v>
      </c>
      <c r="T2247" s="10">
        <f>((($J2247/60)/60)/24)+DATE(1970,1,1)</f>
        <v>42675.66778935185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 s="6">
        <v>750</v>
      </c>
      <c r="E2248" s="6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8302</v>
      </c>
      <c r="O2248" s="5">
        <f>$E2248/$D2248</f>
        <v>0.57333333333333336</v>
      </c>
      <c r="P2248" s="6">
        <f>ROUND(E2248/L2248,2)</f>
        <v>43</v>
      </c>
      <c r="Q2248" t="str">
        <f>LEFT($N2248,FIND("/",$N2248)-1)</f>
        <v>theater</v>
      </c>
      <c r="R2248" t="str">
        <f>RIGHT($N2248,LEN($N2248)-FIND("/",$N2248))</f>
        <v>spaces</v>
      </c>
      <c r="S2248" s="10">
        <f>((($I2248/60)/60)/24)+DATE(1970,1,1)</f>
        <v>42095.515335648146</v>
      </c>
      <c r="T2248" s="10">
        <f>((($J2248/60)/60)/24)+DATE(1970,1,1)</f>
        <v>42081.515335648146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 s="6">
        <v>1250</v>
      </c>
      <c r="E2249" s="6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8270</v>
      </c>
      <c r="O2249" s="5">
        <f>$E2249/$D2249</f>
        <v>0.57199999999999995</v>
      </c>
      <c r="P2249" s="6">
        <f>ROUND(E2249/L2249,2)</f>
        <v>59.58</v>
      </c>
      <c r="Q2249" t="str">
        <f>LEFT($N2249,FIND("/",$N2249)-1)</f>
        <v>theater</v>
      </c>
      <c r="R2249" t="str">
        <f>RIGHT($N2249,LEN($N2249)-FIND("/",$N2249))</f>
        <v>plays</v>
      </c>
      <c r="S2249" s="10">
        <f>((($I2249/60)/60)/24)+DATE(1970,1,1)</f>
        <v>42091.921597222223</v>
      </c>
      <c r="T2249" s="10">
        <f>((($J2249/60)/60)/24)+DATE(1970,1,1)</f>
        <v>42061.963263888887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 s="6">
        <v>24500</v>
      </c>
      <c r="E2250" s="6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8284</v>
      </c>
      <c r="O2250" s="5">
        <f>$E2250/$D2250</f>
        <v>0.56514285714285717</v>
      </c>
      <c r="P2250" s="6">
        <f>ROUND(E2250/L2250,2)</f>
        <v>150.5</v>
      </c>
      <c r="Q2250" t="str">
        <f>LEFT($N2250,FIND("/",$N2250)-1)</f>
        <v>photography</v>
      </c>
      <c r="R2250" t="str">
        <f>RIGHT($N2250,LEN($N2250)-FIND("/",$N2250))</f>
        <v>photobooks</v>
      </c>
      <c r="S2250" s="10">
        <f>((($I2250/60)/60)/24)+DATE(1970,1,1)</f>
        <v>41926.780023148152</v>
      </c>
      <c r="T2250" s="10">
        <f>((($J2250/60)/60)/24)+DATE(1970,1,1)</f>
        <v>41891.780023148152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 s="6">
        <v>172889</v>
      </c>
      <c r="E2251" s="6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5">
        <f>$E2251/$D2251</f>
        <v>0.5626326718299024</v>
      </c>
      <c r="P2251" s="6">
        <f>ROUND(E2251/L2251,2)</f>
        <v>790.84</v>
      </c>
      <c r="Q2251" t="str">
        <f>LEFT($N2251,FIND("/",$N2251)-1)</f>
        <v>technology</v>
      </c>
      <c r="R2251" t="str">
        <f>RIGHT($N2251,LEN($N2251)-FIND("/",$N2251))</f>
        <v>wearables</v>
      </c>
      <c r="S2251" s="10">
        <f>((($I2251/60)/60)/24)+DATE(1970,1,1)</f>
        <v>42425.309039351851</v>
      </c>
      <c r="T2251" s="10">
        <f>((($J2251/60)/60)/24)+DATE(1970,1,1)</f>
        <v>42395.309039351851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 s="6">
        <v>50000</v>
      </c>
      <c r="E2252" s="6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8267</v>
      </c>
      <c r="O2252" s="5">
        <f>$E2252/$D2252</f>
        <v>0.55698440000000005</v>
      </c>
      <c r="P2252" s="6">
        <f>ROUND(E2252/L2252,2)</f>
        <v>331.54</v>
      </c>
      <c r="Q2252" t="str">
        <f>LEFT($N2252,FIND("/",$N2252)-1)</f>
        <v>film &amp; video</v>
      </c>
      <c r="R2252" t="str">
        <f>RIGHT($N2252,LEN($N2252)-FIND("/",$N2252))</f>
        <v>drama</v>
      </c>
      <c r="S2252" s="10">
        <f>((($I2252/60)/60)/24)+DATE(1970,1,1)</f>
        <v>42116.917094907403</v>
      </c>
      <c r="T2252" s="10">
        <f>((($J2252/60)/60)/24)+DATE(1970,1,1)</f>
        <v>42066.958761574075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6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8304</v>
      </c>
      <c r="O2253" s="5">
        <f>$E2253/$D2253</f>
        <v>0.54520000000000002</v>
      </c>
      <c r="P2253" s="6">
        <f>ROUND(E2253/L2253,2)</f>
        <v>109.04</v>
      </c>
      <c r="Q2253" t="str">
        <f>LEFT($N2253,FIND("/",$N2253)-1)</f>
        <v>theater</v>
      </c>
      <c r="R2253" t="str">
        <f>RIGHT($N2253,LEN($N2253)-FIND("/",$N2253))</f>
        <v>musical</v>
      </c>
      <c r="S2253" s="10">
        <f>((($I2253/60)/60)/24)+DATE(1970,1,1)</f>
        <v>42352.249305555553</v>
      </c>
      <c r="T2253" s="10">
        <f>((($J2253/60)/60)/24)+DATE(1970,1,1)</f>
        <v>42293.853541666671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 s="6">
        <v>1500</v>
      </c>
      <c r="E2254" s="6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8270</v>
      </c>
      <c r="O2254" s="5">
        <f>$E2254/$D2254</f>
        <v>0.53</v>
      </c>
      <c r="P2254" s="6">
        <f>ROUND(E2254/L2254,2)</f>
        <v>88.33</v>
      </c>
      <c r="Q2254" t="str">
        <f>LEFT($N2254,FIND("/",$N2254)-1)</f>
        <v>theater</v>
      </c>
      <c r="R2254" t="str">
        <f>RIGHT($N2254,LEN($N2254)-FIND("/",$N2254))</f>
        <v>plays</v>
      </c>
      <c r="S2254" s="10">
        <f>((($I2254/60)/60)/24)+DATE(1970,1,1)</f>
        <v>42554.832638888889</v>
      </c>
      <c r="T2254" s="10">
        <f>((($J2254/60)/60)/24)+DATE(1970,1,1)</f>
        <v>42534.933321759265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6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5">
        <f>$E2255/$D2255</f>
        <v>0.52794871794871789</v>
      </c>
      <c r="P2255" s="6">
        <f>ROUND(E2255/L2255,2)</f>
        <v>44.76</v>
      </c>
      <c r="Q2255" t="str">
        <f>LEFT($N2255,FIND("/",$N2255)-1)</f>
        <v>theater</v>
      </c>
      <c r="R2255" t="str">
        <f>RIGHT($N2255,LEN($N2255)-FIND("/",$N2255))</f>
        <v>musical</v>
      </c>
      <c r="S2255" s="10">
        <f>((($I2255/60)/60)/24)+DATE(1970,1,1)</f>
        <v>42402.624166666668</v>
      </c>
      <c r="T2255" s="10">
        <f>((($J2255/60)/60)/24)+DATE(1970,1,1)</f>
        <v>42372.624166666668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 s="6">
        <v>390000</v>
      </c>
      <c r="E2256" s="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5">
        <f>$E2256/$D2256</f>
        <v>0.52570512820512816</v>
      </c>
      <c r="P2256" s="6">
        <f>ROUND(E2256/L2256,2)</f>
        <v>2928.93</v>
      </c>
      <c r="Q2256" t="str">
        <f>LEFT($N2256,FIND("/",$N2256)-1)</f>
        <v>technology</v>
      </c>
      <c r="R2256" t="str">
        <f>RIGHT($N2256,LEN($N2256)-FIND("/",$N2256))</f>
        <v>gadgets</v>
      </c>
      <c r="S2256" s="10">
        <f>((($I2256/60)/60)/24)+DATE(1970,1,1)</f>
        <v>42776.270057870366</v>
      </c>
      <c r="T2256" s="10">
        <f>((($J2256/60)/60)/24)+DATE(1970,1,1)</f>
        <v>42746.270057870366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6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8284</v>
      </c>
      <c r="O2257" s="5">
        <f>$E2257/$D2257</f>
        <v>0.52327777777777773</v>
      </c>
      <c r="P2257" s="6">
        <f>ROUND(E2257/L2257,2)</f>
        <v>94.19</v>
      </c>
      <c r="Q2257" t="str">
        <f>LEFT($N2257,FIND("/",$N2257)-1)</f>
        <v>photography</v>
      </c>
      <c r="R2257" t="str">
        <f>RIGHT($N2257,LEN($N2257)-FIND("/",$N2257))</f>
        <v>photobooks</v>
      </c>
      <c r="S2257" s="10">
        <f>((($I2257/60)/60)/24)+DATE(1970,1,1)</f>
        <v>42765.290972222225</v>
      </c>
      <c r="T2257" s="10">
        <f>((($J2257/60)/60)/24)+DATE(1970,1,1)</f>
        <v>42705.662118055552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 s="6">
        <v>5000</v>
      </c>
      <c r="E2258" s="6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8304</v>
      </c>
      <c r="O2258" s="5">
        <f>$E2258/$D2258</f>
        <v>0.52159999999999995</v>
      </c>
      <c r="P2258" s="6">
        <f>ROUND(E2258/L2258,2)</f>
        <v>49.21</v>
      </c>
      <c r="Q2258" t="str">
        <f>LEFT($N2258,FIND("/",$N2258)-1)</f>
        <v>theater</v>
      </c>
      <c r="R2258" t="str">
        <f>RIGHT($N2258,LEN($N2258)-FIND("/",$N2258))</f>
        <v>musical</v>
      </c>
      <c r="S2258" s="10">
        <f>((($I2258/60)/60)/24)+DATE(1970,1,1)</f>
        <v>41888.875</v>
      </c>
      <c r="T2258" s="10">
        <f>((($J2258/60)/60)/24)+DATE(1970,1,1)</f>
        <v>41858.761782407404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 s="6">
        <v>500</v>
      </c>
      <c r="E2259" s="6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5">
        <f>$E2259/$D2259</f>
        <v>0.52</v>
      </c>
      <c r="P2259" s="6">
        <f>ROUND(E2259/L2259,2)</f>
        <v>17.329999999999998</v>
      </c>
      <c r="Q2259" t="str">
        <f>LEFT($N2259,FIND("/",$N2259)-1)</f>
        <v>publishing</v>
      </c>
      <c r="R2259" t="str">
        <f>RIGHT($N2259,LEN($N2259)-FIND("/",$N2259))</f>
        <v>children's books</v>
      </c>
      <c r="S2259" s="10">
        <f>((($I2259/60)/60)/24)+DATE(1970,1,1)</f>
        <v>42102.790821759263</v>
      </c>
      <c r="T2259" s="10">
        <f>((($J2259/60)/60)/24)+DATE(1970,1,1)</f>
        <v>42072.790821759263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 s="6">
        <v>500</v>
      </c>
      <c r="E2260" s="6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5">
        <f>$E2260/$D2260</f>
        <v>0.51600000000000001</v>
      </c>
      <c r="P2260" s="6">
        <f>ROUND(E2260/L2260,2)</f>
        <v>32.25</v>
      </c>
      <c r="Q2260" t="str">
        <f>LEFT($N2260,FIND("/",$N2260)-1)</f>
        <v>theater</v>
      </c>
      <c r="R2260" t="str">
        <f>RIGHT($N2260,LEN($N2260)-FIND("/",$N2260))</f>
        <v>plays</v>
      </c>
      <c r="S2260" s="10">
        <f>((($I2260/60)/60)/24)+DATE(1970,1,1)</f>
        <v>42841.833333333328</v>
      </c>
      <c r="T2260" s="10">
        <f>((($J2260/60)/60)/24)+DATE(1970,1,1)</f>
        <v>42800.753333333334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 s="6">
        <v>7000</v>
      </c>
      <c r="E2261" s="6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8274</v>
      </c>
      <c r="O2261" s="5">
        <f>$E2261/$D2261</f>
        <v>0.51400000000000001</v>
      </c>
      <c r="P2261" s="6">
        <f>ROUND(E2261/L2261,2)</f>
        <v>63.12</v>
      </c>
      <c r="Q2261" t="str">
        <f>LEFT($N2261,FIND("/",$N2261)-1)</f>
        <v>publishing</v>
      </c>
      <c r="R2261" t="str">
        <f>RIGHT($N2261,LEN($N2261)-FIND("/",$N2261))</f>
        <v>fiction</v>
      </c>
      <c r="S2261" s="10">
        <f>((($I2261/60)/60)/24)+DATE(1970,1,1)</f>
        <v>42288.208333333328</v>
      </c>
      <c r="T2261" s="10">
        <f>((($J2261/60)/60)/24)+DATE(1970,1,1)</f>
        <v>42250.685706018514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 s="6">
        <v>17100</v>
      </c>
      <c r="E2262" s="6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8304</v>
      </c>
      <c r="O2262" s="5">
        <f>$E2262/$D2262</f>
        <v>0.51023391812865493</v>
      </c>
      <c r="P2262" s="6">
        <f>ROUND(E2262/L2262,2)</f>
        <v>147.88</v>
      </c>
      <c r="Q2262" t="str">
        <f>LEFT($N2262,FIND("/",$N2262)-1)</f>
        <v>theater</v>
      </c>
      <c r="R2262" t="str">
        <f>RIGHT($N2262,LEN($N2262)-FIND("/",$N2262))</f>
        <v>musical</v>
      </c>
      <c r="S2262" s="10">
        <f>((($I2262/60)/60)/24)+DATE(1970,1,1)</f>
        <v>41905.165972222225</v>
      </c>
      <c r="T2262" s="10">
        <f>((($J2262/60)/60)/24)+DATE(1970,1,1)</f>
        <v>41880.753437499996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6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8285</v>
      </c>
      <c r="O2263" s="5">
        <f>$E2263/$D2263</f>
        <v>0.50739999999999996</v>
      </c>
      <c r="P2263" s="6">
        <f>ROUND(E2263/L2263,2)</f>
        <v>74.62</v>
      </c>
      <c r="Q2263" t="str">
        <f>LEFT($N2263,FIND("/",$N2263)-1)</f>
        <v>music</v>
      </c>
      <c r="R2263" t="str">
        <f>RIGHT($N2263,LEN($N2263)-FIND("/",$N2263))</f>
        <v>world music</v>
      </c>
      <c r="S2263" s="10">
        <f>((($I2263/60)/60)/24)+DATE(1970,1,1)</f>
        <v>41946.249305555553</v>
      </c>
      <c r="T2263" s="10">
        <f>((($J2263/60)/60)/24)+DATE(1970,1,1)</f>
        <v>41923.837731481479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 s="6">
        <v>300000</v>
      </c>
      <c r="E2264" s="6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5">
        <f>$E2264/$D2264</f>
        <v>0.50721666666666665</v>
      </c>
      <c r="P2264" s="6">
        <f>ROUND(E2264/L2264,2)</f>
        <v>117.68</v>
      </c>
      <c r="Q2264" t="str">
        <f>LEFT($N2264,FIND("/",$N2264)-1)</f>
        <v>film &amp; video</v>
      </c>
      <c r="R2264" t="str">
        <f>RIGHT($N2264,LEN($N2264)-FIND("/",$N2264))</f>
        <v>drama</v>
      </c>
      <c r="S2264" s="10">
        <f>((($I2264/60)/60)/24)+DATE(1970,1,1)</f>
        <v>42586.583368055552</v>
      </c>
      <c r="T2264" s="10">
        <f>((($J2264/60)/60)/24)+DATE(1970,1,1)</f>
        <v>42556.583368055552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 s="6">
        <v>2100</v>
      </c>
      <c r="E2265" s="6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5">
        <f>$E2265/$D2265</f>
        <v>0.50380952380952382</v>
      </c>
      <c r="P2265" s="6">
        <f>ROUND(E2265/L2265,2)</f>
        <v>117.56</v>
      </c>
      <c r="Q2265" t="str">
        <f>LEFT($N2265,FIND("/",$N2265)-1)</f>
        <v>technology</v>
      </c>
      <c r="R2265" t="str">
        <f>RIGHT($N2265,LEN($N2265)-FIND("/",$N2265))</f>
        <v>makerspaces</v>
      </c>
      <c r="S2265" s="10">
        <f>((($I2265/60)/60)/24)+DATE(1970,1,1)</f>
        <v>42512.624699074076</v>
      </c>
      <c r="T2265" s="10">
        <f>((($J2265/60)/60)/24)+DATE(1970,1,1)</f>
        <v>42482.624699074076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 s="6">
        <v>15000</v>
      </c>
      <c r="E2266" s="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5">
        <f>$E2266/$D2266</f>
        <v>0.502</v>
      </c>
      <c r="P2266" s="6">
        <f>ROUND(E2266/L2266,2)</f>
        <v>51.22</v>
      </c>
      <c r="Q2266" t="str">
        <f>LEFT($N2266,FIND("/",$N2266)-1)</f>
        <v>film &amp; video</v>
      </c>
      <c r="R2266" t="str">
        <f>RIGHT($N2266,LEN($N2266)-FIND("/",$N2266))</f>
        <v>animation</v>
      </c>
      <c r="S2266" s="10">
        <f>((($I2266/60)/60)/24)+DATE(1970,1,1)</f>
        <v>41303.197592592594</v>
      </c>
      <c r="T2266" s="10">
        <f>((($J2266/60)/60)/24)+DATE(1970,1,1)</f>
        <v>41243.197592592594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6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8270</v>
      </c>
      <c r="O2267" s="5">
        <f>$E2267/$D2267</f>
        <v>0.5</v>
      </c>
      <c r="P2267" s="6">
        <f>ROUND(E2267/L2267,2)</f>
        <v>60</v>
      </c>
      <c r="Q2267" t="str">
        <f>LEFT($N2267,FIND("/",$N2267)-1)</f>
        <v>theater</v>
      </c>
      <c r="R2267" t="str">
        <f>RIGHT($N2267,LEN($N2267)-FIND("/",$N2267))</f>
        <v>plays</v>
      </c>
      <c r="S2267" s="10">
        <f>((($I2267/60)/60)/24)+DATE(1970,1,1)</f>
        <v>42398.981944444444</v>
      </c>
      <c r="T2267" s="10">
        <f>((($J2267/60)/60)/24)+DATE(1970,1,1)</f>
        <v>42370.007766203707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6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8272</v>
      </c>
      <c r="O2268" s="5">
        <f>$E2268/$D2268</f>
        <v>0.49381999999999998</v>
      </c>
      <c r="P2268" s="6">
        <f>ROUND(E2268/L2268,2)</f>
        <v>176.36</v>
      </c>
      <c r="Q2268" t="str">
        <f>LEFT($N2268,FIND("/",$N2268)-1)</f>
        <v>technology</v>
      </c>
      <c r="R2268" t="str">
        <f>RIGHT($N2268,LEN($N2268)-FIND("/",$N2268))</f>
        <v>wearables</v>
      </c>
      <c r="S2268" s="10">
        <f>((($I2268/60)/60)/24)+DATE(1970,1,1)</f>
        <v>42797.577303240745</v>
      </c>
      <c r="T2268" s="10">
        <f>((($J2268/60)/60)/24)+DATE(1970,1,1)</f>
        <v>42767.577303240745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6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8288</v>
      </c>
      <c r="O2269" s="5">
        <f>$E2269/$D2269</f>
        <v>0.49186046511627907</v>
      </c>
      <c r="P2269" s="6">
        <f>ROUND(E2269/L2269,2)</f>
        <v>132.19</v>
      </c>
      <c r="Q2269" t="str">
        <f>LEFT($N2269,FIND("/",$N2269)-1)</f>
        <v>photography</v>
      </c>
      <c r="R2269" t="str">
        <f>RIGHT($N2269,LEN($N2269)-FIND("/",$N2269))</f>
        <v>nature</v>
      </c>
      <c r="S2269" s="10">
        <f>((($I2269/60)/60)/24)+DATE(1970,1,1)</f>
        <v>41913.165972222225</v>
      </c>
      <c r="T2269" s="10">
        <f>((($J2269/60)/60)/24)+DATE(1970,1,1)</f>
        <v>41892.688750000001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6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5">
        <f>$E2270/$D2270</f>
        <v>0.49183333333333334</v>
      </c>
      <c r="P2270" s="6">
        <f>ROUND(E2270/L2270,2)</f>
        <v>42.16</v>
      </c>
      <c r="Q2270" t="str">
        <f>LEFT($N2270,FIND("/",$N2270)-1)</f>
        <v>photography</v>
      </c>
      <c r="R2270" t="str">
        <f>RIGHT($N2270,LEN($N2270)-FIND("/",$N2270))</f>
        <v>photobooks</v>
      </c>
      <c r="S2270" s="10">
        <f>((($I2270/60)/60)/24)+DATE(1970,1,1)</f>
        <v>42063.314074074078</v>
      </c>
      <c r="T2270" s="10">
        <f>((($J2270/60)/60)/24)+DATE(1970,1,1)</f>
        <v>42033.314074074078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6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5">
        <f>$E2271/$D2271</f>
        <v>0.48833333333333334</v>
      </c>
      <c r="P2271" s="6">
        <f>ROUND(E2271/L2271,2)</f>
        <v>47.26</v>
      </c>
      <c r="Q2271" t="str">
        <f>LEFT($N2271,FIND("/",$N2271)-1)</f>
        <v>theater</v>
      </c>
      <c r="R2271" t="str">
        <f>RIGHT($N2271,LEN($N2271)-FIND("/",$N2271))</f>
        <v>plays</v>
      </c>
      <c r="S2271" s="10">
        <f>((($I2271/60)/60)/24)+DATE(1970,1,1)</f>
        <v>42688.509745370371</v>
      </c>
      <c r="T2271" s="10">
        <f>((($J2271/60)/60)/24)+DATE(1970,1,1)</f>
        <v>42663.468078703707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 s="6">
        <v>3500</v>
      </c>
      <c r="E2272" s="6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5">
        <f>$E2272/$D2272</f>
        <v>0.48485714285714288</v>
      </c>
      <c r="P2272" s="6">
        <f>ROUND(E2272/L2272,2)</f>
        <v>94.28</v>
      </c>
      <c r="Q2272" t="str">
        <f>LEFT($N2272,FIND("/",$N2272)-1)</f>
        <v>photography</v>
      </c>
      <c r="R2272" t="str">
        <f>RIGHT($N2272,LEN($N2272)-FIND("/",$N2272))</f>
        <v>photobooks</v>
      </c>
      <c r="S2272" s="10">
        <f>((($I2272/60)/60)/24)+DATE(1970,1,1)</f>
        <v>42182.915972222225</v>
      </c>
      <c r="T2272" s="10">
        <f>((($J2272/60)/60)/24)+DATE(1970,1,1)</f>
        <v>42159.47256944445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 s="6">
        <v>250</v>
      </c>
      <c r="E2273" s="6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8297</v>
      </c>
      <c r="O2273" s="5">
        <f>$E2273/$D2273</f>
        <v>0.48</v>
      </c>
      <c r="P2273" s="6">
        <f>ROUND(E2273/L2273,2)</f>
        <v>30</v>
      </c>
      <c r="Q2273" t="str">
        <f>LEFT($N2273,FIND("/",$N2273)-1)</f>
        <v>food</v>
      </c>
      <c r="R2273" t="str">
        <f>RIGHT($N2273,LEN($N2273)-FIND("/",$N2273))</f>
        <v>small batch</v>
      </c>
      <c r="S2273" s="10">
        <f>((($I2273/60)/60)/24)+DATE(1970,1,1)</f>
        <v>42814.755173611105</v>
      </c>
      <c r="T2273" s="10">
        <f>((($J2273/60)/60)/24)+DATE(1970,1,1)</f>
        <v>42807.755173611105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 s="6">
        <v>5000</v>
      </c>
      <c r="E2274" s="6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8292</v>
      </c>
      <c r="O2274" s="5">
        <f>$E2274/$D2274</f>
        <v>0.47799999999999998</v>
      </c>
      <c r="P2274" s="6">
        <f>ROUND(E2274/L2274,2)</f>
        <v>159.33000000000001</v>
      </c>
      <c r="Q2274" t="str">
        <f>LEFT($N2274,FIND("/",$N2274)-1)</f>
        <v>music</v>
      </c>
      <c r="R2274" t="str">
        <f>RIGHT($N2274,LEN($N2274)-FIND("/",$N2274))</f>
        <v>faith</v>
      </c>
      <c r="S2274" s="10">
        <f>((($I2274/60)/60)/24)+DATE(1970,1,1)</f>
        <v>42820.999305555553</v>
      </c>
      <c r="T2274" s="10">
        <f>((($J2274/60)/60)/24)+DATE(1970,1,1)</f>
        <v>42788.151238425926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 s="6">
        <v>1300</v>
      </c>
      <c r="E2275" s="6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8270</v>
      </c>
      <c r="O2275" s="5">
        <f>$E2275/$D2275</f>
        <v>0.47692307692307695</v>
      </c>
      <c r="P2275" s="6">
        <f>ROUND(E2275/L2275,2)</f>
        <v>62</v>
      </c>
      <c r="Q2275" t="str">
        <f>LEFT($N2275,FIND("/",$N2275)-1)</f>
        <v>theater</v>
      </c>
      <c r="R2275" t="str">
        <f>RIGHT($N2275,LEN($N2275)-FIND("/",$N2275))</f>
        <v>plays</v>
      </c>
      <c r="S2275" s="10">
        <f>((($I2275/60)/60)/24)+DATE(1970,1,1)</f>
        <v>41852.291666666664</v>
      </c>
      <c r="T2275" s="10">
        <f>((($J2275/60)/60)/24)+DATE(1970,1,1)</f>
        <v>41830.858344907407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 s="6">
        <v>1900</v>
      </c>
      <c r="E2276" s="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5">
        <f>$E2276/$D2276</f>
        <v>0.47631578947368419</v>
      </c>
      <c r="P2276" s="6">
        <f>ROUND(E2276/L2276,2)</f>
        <v>31.21</v>
      </c>
      <c r="Q2276" t="str">
        <f>LEFT($N2276,FIND("/",$N2276)-1)</f>
        <v>photography</v>
      </c>
      <c r="R2276" t="str">
        <f>RIGHT($N2276,LEN($N2276)-FIND("/",$N2276))</f>
        <v>photobooks</v>
      </c>
      <c r="S2276" s="10">
        <f>((($I2276/60)/60)/24)+DATE(1970,1,1)</f>
        <v>41988.550659722227</v>
      </c>
      <c r="T2276" s="10">
        <f>((($J2276/60)/60)/24)+DATE(1970,1,1)</f>
        <v>41958.550659722227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 s="6">
        <v>500</v>
      </c>
      <c r="E2277" s="6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8293</v>
      </c>
      <c r="O2277" s="5">
        <f>$E2277/$D2277</f>
        <v>0.47399999999999998</v>
      </c>
      <c r="P2277" s="6">
        <f>ROUND(E2277/L2277,2)</f>
        <v>29.63</v>
      </c>
      <c r="Q2277" t="str">
        <f>LEFT($N2277,FIND("/",$N2277)-1)</f>
        <v>technology</v>
      </c>
      <c r="R2277" t="str">
        <f>RIGHT($N2277,LEN($N2277)-FIND("/",$N2277))</f>
        <v>gadgets</v>
      </c>
      <c r="S2277" s="10">
        <f>((($I2277/60)/60)/24)+DATE(1970,1,1)</f>
        <v>42143.875567129624</v>
      </c>
      <c r="T2277" s="10">
        <f>((($J2277/60)/60)/24)+DATE(1970,1,1)</f>
        <v>42113.875567129624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6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8272</v>
      </c>
      <c r="O2278" s="5">
        <f>$E2278/$D2278</f>
        <v>0.47333333333333333</v>
      </c>
      <c r="P2278" s="6">
        <f>ROUND(E2278/L2278,2)</f>
        <v>53.25</v>
      </c>
      <c r="Q2278" t="str">
        <f>LEFT($N2278,FIND("/",$N2278)-1)</f>
        <v>technology</v>
      </c>
      <c r="R2278" t="str">
        <f>RIGHT($N2278,LEN($N2278)-FIND("/",$N2278))</f>
        <v>wearables</v>
      </c>
      <c r="S2278" s="10">
        <f>((($I2278/60)/60)/24)+DATE(1970,1,1)</f>
        <v>42039.973946759259</v>
      </c>
      <c r="T2278" s="10">
        <f>((($J2278/60)/60)/24)+DATE(1970,1,1)</f>
        <v>42009.973946759259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 s="6">
        <v>6000</v>
      </c>
      <c r="E2279" s="6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8270</v>
      </c>
      <c r="O2279" s="5">
        <f>$E2279/$D2279</f>
        <v>0.47049999999999997</v>
      </c>
      <c r="P2279" s="6">
        <f>ROUND(E2279/L2279,2)</f>
        <v>166.06</v>
      </c>
      <c r="Q2279" t="str">
        <f>LEFT($N2279,FIND("/",$N2279)-1)</f>
        <v>theater</v>
      </c>
      <c r="R2279" t="str">
        <f>RIGHT($N2279,LEN($N2279)-FIND("/",$N2279))</f>
        <v>plays</v>
      </c>
      <c r="S2279" s="10">
        <f>((($I2279/60)/60)/24)+DATE(1970,1,1)</f>
        <v>41821.9375</v>
      </c>
      <c r="T2279" s="10">
        <f>((($J2279/60)/60)/24)+DATE(1970,1,1)</f>
        <v>41804.937083333331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 s="6">
        <v>30000</v>
      </c>
      <c r="E2280" s="6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5">
        <f>$E2280/$D2280</f>
        <v>0.46666666666666667</v>
      </c>
      <c r="P2280" s="6">
        <f>ROUND(E2280/L2280,2)</f>
        <v>1272.73</v>
      </c>
      <c r="Q2280" t="str">
        <f>LEFT($N2280,FIND("/",$N2280)-1)</f>
        <v>technology</v>
      </c>
      <c r="R2280" t="str">
        <f>RIGHT($N2280,LEN($N2280)-FIND("/",$N2280))</f>
        <v>wearables</v>
      </c>
      <c r="S2280" s="10">
        <f>((($I2280/60)/60)/24)+DATE(1970,1,1)</f>
        <v>42775.30332175926</v>
      </c>
      <c r="T2280" s="10">
        <f>((($J2280/60)/60)/24)+DATE(1970,1,1)</f>
        <v>42742.30332175926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 s="6">
        <v>3000</v>
      </c>
      <c r="E2281" s="6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8293</v>
      </c>
      <c r="O2281" s="5">
        <f>$E2281/$D2281</f>
        <v>0.46600000000000003</v>
      </c>
      <c r="P2281" s="6">
        <f>ROUND(E2281/L2281,2)</f>
        <v>34.1</v>
      </c>
      <c r="Q2281" t="str">
        <f>LEFT($N2281,FIND("/",$N2281)-1)</f>
        <v>technology</v>
      </c>
      <c r="R2281" t="str">
        <f>RIGHT($N2281,LEN($N2281)-FIND("/",$N2281))</f>
        <v>gadgets</v>
      </c>
      <c r="S2281" s="10">
        <f>((($I2281/60)/60)/24)+DATE(1970,1,1)</f>
        <v>42762.770729166667</v>
      </c>
      <c r="T2281" s="10">
        <f>((($J2281/60)/60)/24)+DATE(1970,1,1)</f>
        <v>42702.770729166667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 s="6">
        <v>5000</v>
      </c>
      <c r="E2282" s="6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5">
        <f>$E2282/$D2282</f>
        <v>0.46379999999999999</v>
      </c>
      <c r="P2282" s="6">
        <f>ROUND(E2282/L2282,2)</f>
        <v>20.34</v>
      </c>
      <c r="Q2282" t="str">
        <f>LEFT($N2282,FIND("/",$N2282)-1)</f>
        <v>technology</v>
      </c>
      <c r="R2282" t="str">
        <f>RIGHT($N2282,LEN($N2282)-FIND("/",$N2282))</f>
        <v>wearables</v>
      </c>
      <c r="S2282" s="10">
        <f>((($I2282/60)/60)/24)+DATE(1970,1,1)</f>
        <v>42403.523020833338</v>
      </c>
      <c r="T2282" s="10">
        <f>((($J2282/60)/60)/24)+DATE(1970,1,1)</f>
        <v>42388.523020833338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 s="6">
        <v>5500</v>
      </c>
      <c r="E2283" s="6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8304</v>
      </c>
      <c r="O2283" s="5">
        <f>$E2283/$D2283</f>
        <v>0.46363636363636362</v>
      </c>
      <c r="P2283" s="6">
        <f>ROUND(E2283/L2283,2)</f>
        <v>70.83</v>
      </c>
      <c r="Q2283" t="str">
        <f>LEFT($N2283,FIND("/",$N2283)-1)</f>
        <v>theater</v>
      </c>
      <c r="R2283" t="str">
        <f>RIGHT($N2283,LEN($N2283)-FIND("/",$N2283))</f>
        <v>musical</v>
      </c>
      <c r="S2283" s="10">
        <f>((($I2283/60)/60)/24)+DATE(1970,1,1)</f>
        <v>42117.236192129625</v>
      </c>
      <c r="T2283" s="10">
        <f>((($J2283/60)/60)/24)+DATE(1970,1,1)</f>
        <v>42057.277858796297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 s="6">
        <v>3400</v>
      </c>
      <c r="E2284" s="6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5">
        <f>$E2284/$D2284</f>
        <v>0.46176470588235297</v>
      </c>
      <c r="P2284" s="6">
        <f>ROUND(E2284/L2284,2)</f>
        <v>34.130000000000003</v>
      </c>
      <c r="Q2284" t="str">
        <f>LEFT($N2284,FIND("/",$N2284)-1)</f>
        <v>theater</v>
      </c>
      <c r="R2284" t="str">
        <f>RIGHT($N2284,LEN($N2284)-FIND("/",$N2284))</f>
        <v>spaces</v>
      </c>
      <c r="S2284" s="10">
        <f>((($I2284/60)/60)/24)+DATE(1970,1,1)</f>
        <v>42832.733032407406</v>
      </c>
      <c r="T2284" s="10">
        <f>((($J2284/60)/60)/24)+DATE(1970,1,1)</f>
        <v>42801.774699074071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 s="6">
        <v>55650</v>
      </c>
      <c r="E2285" s="6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8272</v>
      </c>
      <c r="O2285" s="5">
        <f>$E2285/$D2285</f>
        <v>0.46100628930817611</v>
      </c>
      <c r="P2285" s="6">
        <f>ROUND(E2285/L2285,2)</f>
        <v>136.46</v>
      </c>
      <c r="Q2285" t="str">
        <f>LEFT($N2285,FIND("/",$N2285)-1)</f>
        <v>technology</v>
      </c>
      <c r="R2285" t="str">
        <f>RIGHT($N2285,LEN($N2285)-FIND("/",$N2285))</f>
        <v>wearables</v>
      </c>
      <c r="S2285" s="10">
        <f>((($I2285/60)/60)/24)+DATE(1970,1,1)</f>
        <v>42808.585127314815</v>
      </c>
      <c r="T2285" s="10">
        <f>((($J2285/60)/60)/24)+DATE(1970,1,1)</f>
        <v>42766.626793981486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 s="6">
        <v>5000</v>
      </c>
      <c r="E2286" s="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8272</v>
      </c>
      <c r="O2286" s="5">
        <f>$E2286/$D2286</f>
        <v>0.4592</v>
      </c>
      <c r="P2286" s="6">
        <f>ROUND(E2286/L2286,2)</f>
        <v>164</v>
      </c>
      <c r="Q2286" t="str">
        <f>LEFT($N2286,FIND("/",$N2286)-1)</f>
        <v>technology</v>
      </c>
      <c r="R2286" t="str">
        <f>RIGHT($N2286,LEN($N2286)-FIND("/",$N2286))</f>
        <v>wearables</v>
      </c>
      <c r="S2286" s="10">
        <f>((($I2286/60)/60)/24)+DATE(1970,1,1)</f>
        <v>42758.207638888889</v>
      </c>
      <c r="T2286" s="10">
        <f>((($J2286/60)/60)/24)+DATE(1970,1,1)</f>
        <v>42721.220520833333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 s="6">
        <v>2500</v>
      </c>
      <c r="E2287" s="6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8284</v>
      </c>
      <c r="O2287" s="5">
        <f>$E2287/$D2287</f>
        <v>0.4592</v>
      </c>
      <c r="P2287" s="6">
        <f>ROUND(E2287/L2287,2)</f>
        <v>88.31</v>
      </c>
      <c r="Q2287" t="str">
        <f>LEFT($N2287,FIND("/",$N2287)-1)</f>
        <v>photography</v>
      </c>
      <c r="R2287" t="str">
        <f>RIGHT($N2287,LEN($N2287)-FIND("/",$N2287))</f>
        <v>photobooks</v>
      </c>
      <c r="S2287" s="10">
        <f>((($I2287/60)/60)/24)+DATE(1970,1,1)</f>
        <v>41972.624305555553</v>
      </c>
      <c r="T2287" s="10">
        <f>((($J2287/60)/60)/24)+DATE(1970,1,1)</f>
        <v>41930.218657407408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 s="6">
        <v>5000</v>
      </c>
      <c r="E2288" s="6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8284</v>
      </c>
      <c r="O2288" s="5">
        <f>$E2288/$D2288</f>
        <v>0.4572</v>
      </c>
      <c r="P2288" s="6">
        <f>ROUND(E2288/L2288,2)</f>
        <v>58.62</v>
      </c>
      <c r="Q2288" t="str">
        <f>LEFT($N2288,FIND("/",$N2288)-1)</f>
        <v>photography</v>
      </c>
      <c r="R2288" t="str">
        <f>RIGHT($N2288,LEN($N2288)-FIND("/",$N2288))</f>
        <v>photobooks</v>
      </c>
      <c r="S2288" s="10">
        <f>((($I2288/60)/60)/24)+DATE(1970,1,1)</f>
        <v>41854.658379629633</v>
      </c>
      <c r="T2288" s="10">
        <f>((($J2288/60)/60)/24)+DATE(1970,1,1)</f>
        <v>41824.658379629633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 s="6">
        <v>1500</v>
      </c>
      <c r="E2289" s="6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5">
        <f>$E2289/$D2289</f>
        <v>0.45133333333333331</v>
      </c>
      <c r="P2289" s="6">
        <f>ROUND(E2289/L2289,2)</f>
        <v>56.42</v>
      </c>
      <c r="Q2289" t="str">
        <f>LEFT($N2289,FIND("/",$N2289)-1)</f>
        <v>photography</v>
      </c>
      <c r="R2289" t="str">
        <f>RIGHT($N2289,LEN($N2289)-FIND("/",$N2289))</f>
        <v>nature</v>
      </c>
      <c r="S2289" s="10">
        <f>((($I2289/60)/60)/24)+DATE(1970,1,1)</f>
        <v>42555.153055555551</v>
      </c>
      <c r="T2289" s="10">
        <f>((($J2289/60)/60)/24)+DATE(1970,1,1)</f>
        <v>42525.153055555551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 s="6">
        <v>5000</v>
      </c>
      <c r="E2290" s="6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8267</v>
      </c>
      <c r="O2290" s="5">
        <f>$E2290/$D2290</f>
        <v>0.44600000000000001</v>
      </c>
      <c r="P2290" s="6">
        <f>ROUND(E2290/L2290,2)</f>
        <v>185.83</v>
      </c>
      <c r="Q2290" t="str">
        <f>LEFT($N2290,FIND("/",$N2290)-1)</f>
        <v>film &amp; video</v>
      </c>
      <c r="R2290" t="str">
        <f>RIGHT($N2290,LEN($N2290)-FIND("/",$N2290))</f>
        <v>drama</v>
      </c>
      <c r="S2290" s="10">
        <f>((($I2290/60)/60)/24)+DATE(1970,1,1)</f>
        <v>42266.159918981488</v>
      </c>
      <c r="T2290" s="10">
        <f>((($J2290/60)/60)/24)+DATE(1970,1,1)</f>
        <v>42236.159918981488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6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8272</v>
      </c>
      <c r="O2291" s="5">
        <f>$E2291/$D2291</f>
        <v>0.44319999999999998</v>
      </c>
      <c r="P2291" s="6">
        <f>ROUND(E2291/L2291,2)</f>
        <v>174.95</v>
      </c>
      <c r="Q2291" t="str">
        <f>LEFT($N2291,FIND("/",$N2291)-1)</f>
        <v>technology</v>
      </c>
      <c r="R2291" t="str">
        <f>RIGHT($N2291,LEN($N2291)-FIND("/",$N2291))</f>
        <v>wearables</v>
      </c>
      <c r="S2291" s="10">
        <f>((($I2291/60)/60)/24)+DATE(1970,1,1)</f>
        <v>42718.6252662037</v>
      </c>
      <c r="T2291" s="10">
        <f>((($J2291/60)/60)/24)+DATE(1970,1,1)</f>
        <v>42676.583599537036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6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8292</v>
      </c>
      <c r="O2292" s="5">
        <f>$E2292/$D2292</f>
        <v>0.443</v>
      </c>
      <c r="P2292" s="6">
        <f>ROUND(E2292/L2292,2)</f>
        <v>253.14</v>
      </c>
      <c r="Q2292" t="str">
        <f>LEFT($N2292,FIND("/",$N2292)-1)</f>
        <v>music</v>
      </c>
      <c r="R2292" t="str">
        <f>RIGHT($N2292,LEN($N2292)-FIND("/",$N2292))</f>
        <v>faith</v>
      </c>
      <c r="S2292" s="10">
        <f>((($I2292/60)/60)/24)+DATE(1970,1,1)</f>
        <v>42834.492986111116</v>
      </c>
      <c r="T2292" s="10">
        <f>((($J2292/60)/60)/24)+DATE(1970,1,1)</f>
        <v>42804.534652777773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6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5">
        <f>$E2293/$D2293</f>
        <v>0.43833333333333335</v>
      </c>
      <c r="P2293" s="6">
        <f>ROUND(E2293/L2293,2)</f>
        <v>57.17</v>
      </c>
      <c r="Q2293" t="str">
        <f>LEFT($N2293,FIND("/",$N2293)-1)</f>
        <v>theater</v>
      </c>
      <c r="R2293" t="str">
        <f>RIGHT($N2293,LEN($N2293)-FIND("/",$N2293))</f>
        <v>plays</v>
      </c>
      <c r="S2293" s="10">
        <f>((($I2293/60)/60)/24)+DATE(1970,1,1)</f>
        <v>42281.656782407401</v>
      </c>
      <c r="T2293" s="10">
        <f>((($J2293/60)/60)/24)+DATE(1970,1,1)</f>
        <v>42221.656782407401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6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8272</v>
      </c>
      <c r="O2294" s="5">
        <f>$E2294/$D2294</f>
        <v>0.43406666666666666</v>
      </c>
      <c r="P2294" s="6">
        <f>ROUND(E2294/L2294,2)</f>
        <v>89.19</v>
      </c>
      <c r="Q2294" t="str">
        <f>LEFT($N2294,FIND("/",$N2294)-1)</f>
        <v>technology</v>
      </c>
      <c r="R2294" t="str">
        <f>RIGHT($N2294,LEN($N2294)-FIND("/",$N2294))</f>
        <v>wearables</v>
      </c>
      <c r="S2294" s="10">
        <f>((($I2294/60)/60)/24)+DATE(1970,1,1)</f>
        <v>42236.833784722221</v>
      </c>
      <c r="T2294" s="10">
        <f>((($J2294/60)/60)/24)+DATE(1970,1,1)</f>
        <v>42194.833784722221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 s="6">
        <v>10000</v>
      </c>
      <c r="E2295" s="6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5">
        <f>$E2295/$D2295</f>
        <v>0.43030000000000002</v>
      </c>
      <c r="P2295" s="6">
        <f>ROUND(E2295/L2295,2)</f>
        <v>40.98</v>
      </c>
      <c r="Q2295" t="str">
        <f>LEFT($N2295,FIND("/",$N2295)-1)</f>
        <v>technology</v>
      </c>
      <c r="R2295" t="str">
        <f>RIGHT($N2295,LEN($N2295)-FIND("/",$N2295))</f>
        <v>gadgets</v>
      </c>
      <c r="S2295" s="10">
        <f>((($I2295/60)/60)/24)+DATE(1970,1,1)</f>
        <v>42298.958333333328</v>
      </c>
      <c r="T2295" s="10">
        <f>((($J2295/60)/60)/24)+DATE(1970,1,1)</f>
        <v>42270.875706018516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8282</v>
      </c>
      <c r="O2296" s="5">
        <f>$E2296/$D2296</f>
        <v>0.42892307692307691</v>
      </c>
      <c r="P2296" s="6">
        <f>ROUND(E2296/L2296,2)</f>
        <v>58.08</v>
      </c>
      <c r="Q2296" t="str">
        <f>LEFT($N2296,FIND("/",$N2296)-1)</f>
        <v>games</v>
      </c>
      <c r="R2296" t="str">
        <f>RIGHT($N2296,LEN($N2296)-FIND("/",$N2296))</f>
        <v>mobile games</v>
      </c>
      <c r="S2296" s="10">
        <f>((($I2296/60)/60)/24)+DATE(1970,1,1)</f>
        <v>41763.716435185182</v>
      </c>
      <c r="T2296" s="10">
        <f>((($J2296/60)/60)/24)+DATE(1970,1,1)</f>
        <v>41733.716435185182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6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8293</v>
      </c>
      <c r="O2297" s="5">
        <f>$E2297/$D2297</f>
        <v>0.42759999999999998</v>
      </c>
      <c r="P2297" s="6">
        <f>ROUND(E2297/L2297,2)</f>
        <v>215.96</v>
      </c>
      <c r="Q2297" t="str">
        <f>LEFT($N2297,FIND("/",$N2297)-1)</f>
        <v>technology</v>
      </c>
      <c r="R2297" t="str">
        <f>RIGHT($N2297,LEN($N2297)-FIND("/",$N2297))</f>
        <v>gadgets</v>
      </c>
      <c r="S2297" s="10">
        <f>((($I2297/60)/60)/24)+DATE(1970,1,1)</f>
        <v>42544.671099537038</v>
      </c>
      <c r="T2297" s="10">
        <f>((($J2297/60)/60)/24)+DATE(1970,1,1)</f>
        <v>42514.671099537038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 s="6">
        <v>3265</v>
      </c>
      <c r="E2298" s="6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8292</v>
      </c>
      <c r="O2298" s="5">
        <f>$E2298/$D2298</f>
        <v>0.42725880551301687</v>
      </c>
      <c r="P2298" s="6">
        <f>ROUND(E2298/L2298,2)</f>
        <v>34.020000000000003</v>
      </c>
      <c r="Q2298" t="str">
        <f>LEFT($N2298,FIND("/",$N2298)-1)</f>
        <v>music</v>
      </c>
      <c r="R2298" t="str">
        <f>RIGHT($N2298,LEN($N2298)-FIND("/",$N2298))</f>
        <v>faith</v>
      </c>
      <c r="S2298" s="10">
        <f>((($I2298/60)/60)/24)+DATE(1970,1,1)</f>
        <v>42481.166666666672</v>
      </c>
      <c r="T2298" s="10">
        <f>((($J2298/60)/60)/24)+DATE(1970,1,1)</f>
        <v>42460.98192129629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 s="6">
        <v>5500</v>
      </c>
      <c r="E2299" s="6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5">
        <f>$E2299/$D2299</f>
        <v>0.42472727272727273</v>
      </c>
      <c r="P2299" s="6">
        <f>ROUND(E2299/L2299,2)</f>
        <v>83.43</v>
      </c>
      <c r="Q2299" t="str">
        <f>LEFT($N2299,FIND("/",$N2299)-1)</f>
        <v>photography</v>
      </c>
      <c r="R2299" t="str">
        <f>RIGHT($N2299,LEN($N2299)-FIND("/",$N2299))</f>
        <v>people</v>
      </c>
      <c r="S2299" s="10">
        <f>((($I2299/60)/60)/24)+DATE(1970,1,1)</f>
        <v>42064.639768518522</v>
      </c>
      <c r="T2299" s="10">
        <f>((($J2299/60)/60)/24)+DATE(1970,1,1)</f>
        <v>42034.639768518522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 s="6">
        <v>5845</v>
      </c>
      <c r="E2300" s="6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8302</v>
      </c>
      <c r="O2300" s="5">
        <f>$E2300/$D2300</f>
        <v>0.4236099230111206</v>
      </c>
      <c r="P2300" s="6">
        <f>ROUND(E2300/L2300,2)</f>
        <v>79.87</v>
      </c>
      <c r="Q2300" t="str">
        <f>LEFT($N2300,FIND("/",$N2300)-1)</f>
        <v>theater</v>
      </c>
      <c r="R2300" t="str">
        <f>RIGHT($N2300,LEN($N2300)-FIND("/",$N2300))</f>
        <v>spaces</v>
      </c>
      <c r="S2300" s="10">
        <f>((($I2300/60)/60)/24)+DATE(1970,1,1)</f>
        <v>41931.208333333336</v>
      </c>
      <c r="T2300" s="10">
        <f>((($J2300/60)/60)/24)+DATE(1970,1,1)</f>
        <v>41876.718935185185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6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8272</v>
      </c>
      <c r="O2301" s="5">
        <f>$E2301/$D2301</f>
        <v>0.42188421052631581</v>
      </c>
      <c r="P2301" s="6">
        <f>ROUND(E2301/L2301,2)</f>
        <v>364.35</v>
      </c>
      <c r="Q2301" t="str">
        <f>LEFT($N2301,FIND("/",$N2301)-1)</f>
        <v>technology</v>
      </c>
      <c r="R2301" t="str">
        <f>RIGHT($N2301,LEN($N2301)-FIND("/",$N2301))</f>
        <v>wearables</v>
      </c>
      <c r="S2301" s="10">
        <f>((($I2301/60)/60)/24)+DATE(1970,1,1)</f>
        <v>42786.791666666672</v>
      </c>
      <c r="T2301" s="10">
        <f>((($J2301/60)/60)/24)+DATE(1970,1,1)</f>
        <v>42740.693692129629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 s="6">
        <v>15000</v>
      </c>
      <c r="E2302" s="6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8270</v>
      </c>
      <c r="O2302" s="5">
        <f>$E2302/$D2302</f>
        <v>0.42011733333333334</v>
      </c>
      <c r="P2302" s="6">
        <f>ROUND(E2302/L2302,2)</f>
        <v>105.03</v>
      </c>
      <c r="Q2302" t="str">
        <f>LEFT($N2302,FIND("/",$N2302)-1)</f>
        <v>theater</v>
      </c>
      <c r="R2302" t="str">
        <f>RIGHT($N2302,LEN($N2302)-FIND("/",$N2302))</f>
        <v>plays</v>
      </c>
      <c r="S2302" s="10">
        <f>((($I2302/60)/60)/24)+DATE(1970,1,1)</f>
        <v>42648.827013888891</v>
      </c>
      <c r="T2302" s="10">
        <f>((($J2302/60)/60)/24)+DATE(1970,1,1)</f>
        <v>42618.827013888891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 s="6">
        <v>3500</v>
      </c>
      <c r="E2303" s="6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5">
        <f>$E2303/$D2303</f>
        <v>0.41857142857142859</v>
      </c>
      <c r="P2303" s="6">
        <f>ROUND(E2303/L2303,2)</f>
        <v>77.11</v>
      </c>
      <c r="Q2303" t="str">
        <f>LEFT($N2303,FIND("/",$N2303)-1)</f>
        <v>film &amp; video</v>
      </c>
      <c r="R2303" t="str">
        <f>RIGHT($N2303,LEN($N2303)-FIND("/",$N2303))</f>
        <v>drama</v>
      </c>
      <c r="S2303" s="10">
        <f>((($I2303/60)/60)/24)+DATE(1970,1,1)</f>
        <v>42287.875</v>
      </c>
      <c r="T2303" s="10">
        <f>((($J2303/60)/60)/24)+DATE(1970,1,1)</f>
        <v>42259.542800925927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 s="6">
        <v>1000</v>
      </c>
      <c r="E2304" s="6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5">
        <f>$E2304/$D2304</f>
        <v>0.41699999999999998</v>
      </c>
      <c r="P2304" s="6">
        <f>ROUND(E2304/L2304,2)</f>
        <v>29.79</v>
      </c>
      <c r="Q2304" t="str">
        <f>LEFT($N2304,FIND("/",$N2304)-1)</f>
        <v>theater</v>
      </c>
      <c r="R2304" t="str">
        <f>RIGHT($N2304,LEN($N2304)-FIND("/",$N2304))</f>
        <v>plays</v>
      </c>
      <c r="S2304" s="10">
        <f>((($I2304/60)/60)/24)+DATE(1970,1,1)</f>
        <v>42131.71665509259</v>
      </c>
      <c r="T2304" s="10">
        <f>((($J2304/60)/60)/24)+DATE(1970,1,1)</f>
        <v>42111.71665509259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 s="6">
        <v>6500</v>
      </c>
      <c r="E2305" s="6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8277</v>
      </c>
      <c r="O2305" s="5">
        <f>$E2305/$D2305</f>
        <v>0.41538461538461541</v>
      </c>
      <c r="P2305" s="6">
        <f>ROUND(E2305/L2305,2)</f>
        <v>34.18</v>
      </c>
      <c r="Q2305" t="str">
        <f>LEFT($N2305,FIND("/",$N2305)-1)</f>
        <v>music</v>
      </c>
      <c r="R2305" t="str">
        <f>RIGHT($N2305,LEN($N2305)-FIND("/",$N2305))</f>
        <v>jazz</v>
      </c>
      <c r="S2305" s="10">
        <f>((($I2305/60)/60)/24)+DATE(1970,1,1)</f>
        <v>41563.415972222225</v>
      </c>
      <c r="T2305" s="10">
        <f>((($J2305/60)/60)/24)+DATE(1970,1,1)</f>
        <v>41541.106921296298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 s="6">
        <v>9800</v>
      </c>
      <c r="E2306" s="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8270</v>
      </c>
      <c r="O2306" s="5">
        <f>$E2306/$D2306</f>
        <v>0.41489795918367345</v>
      </c>
      <c r="P2306" s="6">
        <f>ROUND(E2306/L2306,2)</f>
        <v>81.319999999999993</v>
      </c>
      <c r="Q2306" t="str">
        <f>LEFT($N2306,FIND("/",$N2306)-1)</f>
        <v>theater</v>
      </c>
      <c r="R2306" t="str">
        <f>RIGHT($N2306,LEN($N2306)-FIND("/",$N2306))</f>
        <v>plays</v>
      </c>
      <c r="S2306" s="10">
        <f>((($I2306/60)/60)/24)+DATE(1970,1,1)</f>
        <v>41793.290972222225</v>
      </c>
      <c r="T2306" s="10">
        <f>((($J2306/60)/60)/24)+DATE(1970,1,1)</f>
        <v>41766.617291666669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 s="6">
        <v>28000</v>
      </c>
      <c r="E2307" s="6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8284</v>
      </c>
      <c r="O2307" s="5">
        <f>$E2307/$D2307</f>
        <v>0.41407142857142859</v>
      </c>
      <c r="P2307" s="6">
        <f>ROUND(E2307/L2307,2)</f>
        <v>120.77</v>
      </c>
      <c r="Q2307" t="str">
        <f>LEFT($N2307,FIND("/",$N2307)-1)</f>
        <v>photography</v>
      </c>
      <c r="R2307" t="str">
        <f>RIGHT($N2307,LEN($N2307)-FIND("/",$N2307))</f>
        <v>photobooks</v>
      </c>
      <c r="S2307" s="10">
        <f>((($I2307/60)/60)/24)+DATE(1970,1,1)</f>
        <v>42777.680902777778</v>
      </c>
      <c r="T2307" s="10">
        <f>((($J2307/60)/60)/24)+DATE(1970,1,1)</f>
        <v>42742.680902777778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 s="6">
        <v>4000</v>
      </c>
      <c r="E2308" s="6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8274</v>
      </c>
      <c r="O2308" s="5">
        <f>$E2308/$D2308</f>
        <v>0.41399999999999998</v>
      </c>
      <c r="P2308" s="6">
        <f>ROUND(E2308/L2308,2)</f>
        <v>31.85</v>
      </c>
      <c r="Q2308" t="str">
        <f>LEFT($N2308,FIND("/",$N2308)-1)</f>
        <v>publishing</v>
      </c>
      <c r="R2308" t="str">
        <f>RIGHT($N2308,LEN($N2308)-FIND("/",$N2308))</f>
        <v>fiction</v>
      </c>
      <c r="S2308" s="10">
        <f>((($I2308/60)/60)/24)+DATE(1970,1,1)</f>
        <v>41634.996458333335</v>
      </c>
      <c r="T2308" s="10">
        <f>((($J2308/60)/60)/24)+DATE(1970,1,1)</f>
        <v>41604.996458333335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 s="6">
        <v>6000</v>
      </c>
      <c r="E2309" s="6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8289</v>
      </c>
      <c r="O2309" s="5">
        <f>$E2309/$D2309</f>
        <v>0.41399999999999998</v>
      </c>
      <c r="P2309" s="6">
        <f>ROUND(E2309/L2309,2)</f>
        <v>47.77</v>
      </c>
      <c r="Q2309" t="str">
        <f>LEFT($N2309,FIND("/",$N2309)-1)</f>
        <v>publishing</v>
      </c>
      <c r="R2309" t="str">
        <f>RIGHT($N2309,LEN($N2309)-FIND("/",$N2309))</f>
        <v>art books</v>
      </c>
      <c r="S2309" s="10">
        <f>((($I2309/60)/60)/24)+DATE(1970,1,1)</f>
        <v>42468.771782407406</v>
      </c>
      <c r="T2309" s="10">
        <f>((($J2309/60)/60)/24)+DATE(1970,1,1)</f>
        <v>42438.813449074078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 s="6">
        <v>3250</v>
      </c>
      <c r="E2310" s="6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8283</v>
      </c>
      <c r="O2310" s="5">
        <f>$E2310/$D2310</f>
        <v>0.41384615384615386</v>
      </c>
      <c r="P2310" s="6">
        <f>ROUND(E2310/L2310,2)</f>
        <v>84.06</v>
      </c>
      <c r="Q2310" t="str">
        <f>LEFT($N2310,FIND("/",$N2310)-1)</f>
        <v>food</v>
      </c>
      <c r="R2310" t="str">
        <f>RIGHT($N2310,LEN($N2310)-FIND("/",$N2310))</f>
        <v>food trucks</v>
      </c>
      <c r="S2310" s="10">
        <f>((($I2310/60)/60)/24)+DATE(1970,1,1)</f>
        <v>42023.110995370371</v>
      </c>
      <c r="T2310" s="10">
        <f>((($J2310/60)/60)/24)+DATE(1970,1,1)</f>
        <v>41983.110995370371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 s="6">
        <v>400</v>
      </c>
      <c r="E2311" s="6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8281</v>
      </c>
      <c r="O2311" s="5">
        <f>$E2311/$D2311</f>
        <v>0.41249999999999998</v>
      </c>
      <c r="P2311" s="6">
        <f>ROUND(E2311/L2311,2)</f>
        <v>23.57</v>
      </c>
      <c r="Q2311" t="str">
        <f>LEFT($N2311,FIND("/",$N2311)-1)</f>
        <v>games</v>
      </c>
      <c r="R2311" t="str">
        <f>RIGHT($N2311,LEN($N2311)-FIND("/",$N2311))</f>
        <v>video games</v>
      </c>
      <c r="S2311" s="10">
        <f>((($I2311/60)/60)/24)+DATE(1970,1,1)</f>
        <v>41003.698784722219</v>
      </c>
      <c r="T2311" s="10">
        <f>((($J2311/60)/60)/24)+DATE(1970,1,1)</f>
        <v>40973.740451388891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 s="6">
        <v>500</v>
      </c>
      <c r="E2312" s="6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8278</v>
      </c>
      <c r="O2312" s="5">
        <f>$E2312/$D2312</f>
        <v>0.41</v>
      </c>
      <c r="P2312" s="6">
        <f>ROUND(E2312/L2312,2)</f>
        <v>29.29</v>
      </c>
      <c r="Q2312" t="str">
        <f>LEFT($N2312,FIND("/",$N2312)-1)</f>
        <v>music</v>
      </c>
      <c r="R2312" t="str">
        <f>RIGHT($N2312,LEN($N2312)-FIND("/",$N2312))</f>
        <v>indie rock</v>
      </c>
      <c r="S2312" s="10">
        <f>((($I2312/60)/60)/24)+DATE(1970,1,1)</f>
        <v>42628.870520833334</v>
      </c>
      <c r="T2312" s="10">
        <f>((($J2312/60)/60)/24)+DATE(1970,1,1)</f>
        <v>42603.870520833334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 s="6">
        <v>3152</v>
      </c>
      <c r="E2313" s="6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5">
        <f>$E2313/$D2313</f>
        <v>0.40799492385786801</v>
      </c>
      <c r="P2313" s="6">
        <f>ROUND(E2313/L2313,2)</f>
        <v>28.58</v>
      </c>
      <c r="Q2313" t="str">
        <f>LEFT($N2313,FIND("/",$N2313)-1)</f>
        <v>music</v>
      </c>
      <c r="R2313" t="str">
        <f>RIGHT($N2313,LEN($N2313)-FIND("/",$N2313))</f>
        <v>jazz</v>
      </c>
      <c r="S2313" s="10">
        <f>((($I2313/60)/60)/24)+DATE(1970,1,1)</f>
        <v>41309.496840277774</v>
      </c>
      <c r="T2313" s="10">
        <f>((($J2313/60)/60)/24)+DATE(1970,1,1)</f>
        <v>41276.496840277774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 s="6">
        <v>6000</v>
      </c>
      <c r="E2314" s="6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8278</v>
      </c>
      <c r="O2314" s="5">
        <f>$E2314/$D2314</f>
        <v>0.40749999999999997</v>
      </c>
      <c r="P2314" s="6">
        <f>ROUND(E2314/L2314,2)</f>
        <v>143.82</v>
      </c>
      <c r="Q2314" t="str">
        <f>LEFT($N2314,FIND("/",$N2314)-1)</f>
        <v>music</v>
      </c>
      <c r="R2314" t="str">
        <f>RIGHT($N2314,LEN($N2314)-FIND("/",$N2314))</f>
        <v>indie rock</v>
      </c>
      <c r="S2314" s="10">
        <f>((($I2314/60)/60)/24)+DATE(1970,1,1)</f>
        <v>40391.166666666664</v>
      </c>
      <c r="T2314" s="10">
        <f>((($J2314/60)/60)/24)+DATE(1970,1,1)</f>
        <v>40304.20003472222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 s="6">
        <v>100000</v>
      </c>
      <c r="E2315" s="6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8272</v>
      </c>
      <c r="O2315" s="5">
        <f>$E2315/$D2315</f>
        <v>0.40404000000000001</v>
      </c>
      <c r="P2315" s="6">
        <f>ROUND(E2315/L2315,2)</f>
        <v>162.91999999999999</v>
      </c>
      <c r="Q2315" t="str">
        <f>LEFT($N2315,FIND("/",$N2315)-1)</f>
        <v>technology</v>
      </c>
      <c r="R2315" t="str">
        <f>RIGHT($N2315,LEN($N2315)-FIND("/",$N2315))</f>
        <v>wearables</v>
      </c>
      <c r="S2315" s="10">
        <f>((($I2315/60)/60)/24)+DATE(1970,1,1)</f>
        <v>42314.041666666672</v>
      </c>
      <c r="T2315" s="10">
        <f>((($J2315/60)/60)/24)+DATE(1970,1,1)</f>
        <v>42278.498240740737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 s="6">
        <v>1000</v>
      </c>
      <c r="E2316" s="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8267</v>
      </c>
      <c r="O2316" s="5">
        <f>$E2316/$D2316</f>
        <v>0.40100000000000002</v>
      </c>
      <c r="P2316" s="6">
        <f>ROUND(E2316/L2316,2)</f>
        <v>80.2</v>
      </c>
      <c r="Q2316" t="str">
        <f>LEFT($N2316,FIND("/",$N2316)-1)</f>
        <v>film &amp; video</v>
      </c>
      <c r="R2316" t="str">
        <f>RIGHT($N2316,LEN($N2316)-FIND("/",$N2316))</f>
        <v>drama</v>
      </c>
      <c r="S2316" s="10">
        <f>((($I2316/60)/60)/24)+DATE(1970,1,1)</f>
        <v>42176.035405092596</v>
      </c>
      <c r="T2316" s="10">
        <f>((($J2316/60)/60)/24)+DATE(1970,1,1)</f>
        <v>42136.035405092596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 s="6">
        <v>5000</v>
      </c>
      <c r="E2317" s="6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8278</v>
      </c>
      <c r="O2317" s="5">
        <f>$E2317/$D2317</f>
        <v>0.4002</v>
      </c>
      <c r="P2317" s="6">
        <f>ROUND(E2317/L2317,2)</f>
        <v>83.38</v>
      </c>
      <c r="Q2317" t="str">
        <f>LEFT($N2317,FIND("/",$N2317)-1)</f>
        <v>music</v>
      </c>
      <c r="R2317" t="str">
        <f>RIGHT($N2317,LEN($N2317)-FIND("/",$N2317))</f>
        <v>indie rock</v>
      </c>
      <c r="S2317" s="10">
        <f>((($I2317/60)/60)/24)+DATE(1970,1,1)</f>
        <v>42431.935590277775</v>
      </c>
      <c r="T2317" s="10">
        <f>((($J2317/60)/60)/24)+DATE(1970,1,1)</f>
        <v>42371.935590277775</v>
      </c>
    </row>
    <row r="2318" spans="1:20" ht="48" x14ac:dyDescent="0.2">
      <c r="A2318">
        <v>896</v>
      </c>
      <c r="B2318" s="3" t="s">
        <v>897</v>
      </c>
      <c r="C2318" s="3" t="s">
        <v>5006</v>
      </c>
      <c r="D2318" s="6">
        <v>8000</v>
      </c>
      <c r="E2318" s="6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8278</v>
      </c>
      <c r="O2318" s="5">
        <f>$E2318/$D2318</f>
        <v>0.4</v>
      </c>
      <c r="P2318" s="6">
        <f>ROUND(E2318/L2318,2)</f>
        <v>44.44</v>
      </c>
      <c r="Q2318" t="str">
        <f>LEFT($N2318,FIND("/",$N2318)-1)</f>
        <v>music</v>
      </c>
      <c r="R2318" t="str">
        <f>RIGHT($N2318,LEN($N2318)-FIND("/",$N2318))</f>
        <v>indie rock</v>
      </c>
      <c r="S2318" s="10">
        <f>((($I2318/60)/60)/24)+DATE(1970,1,1)</f>
        <v>42244.166666666672</v>
      </c>
      <c r="T2318" s="10">
        <f>((($J2318/60)/60)/24)+DATE(1970,1,1)</f>
        <v>42218.872986111113</v>
      </c>
    </row>
    <row r="2319" spans="1:20" ht="32" x14ac:dyDescent="0.2">
      <c r="A2319">
        <v>177</v>
      </c>
      <c r="B2319" s="3" t="s">
        <v>179</v>
      </c>
      <c r="C2319" s="3" t="s">
        <v>4287</v>
      </c>
      <c r="D2319" s="6">
        <v>450</v>
      </c>
      <c r="E2319" s="6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8267</v>
      </c>
      <c r="O2319" s="5">
        <f>$E2319/$D2319</f>
        <v>0.4</v>
      </c>
      <c r="P2319" s="6">
        <f>ROUND(E2319/L2319,2)</f>
        <v>25.71</v>
      </c>
      <c r="Q2319" t="str">
        <f>LEFT($N2319,FIND("/",$N2319)-1)</f>
        <v>film &amp; video</v>
      </c>
      <c r="R2319" t="str">
        <f>RIGHT($N2319,LEN($N2319)-FIND("/",$N2319))</f>
        <v>drama</v>
      </c>
      <c r="S2319" s="10">
        <f>((($I2319/60)/60)/24)+DATE(1970,1,1)</f>
        <v>42087.00608796296</v>
      </c>
      <c r="T2319" s="10">
        <f>((($J2319/60)/60)/24)+DATE(1970,1,1)</f>
        <v>42070.047754629632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 s="6">
        <v>49000</v>
      </c>
      <c r="E2320" s="6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8272</v>
      </c>
      <c r="O2320" s="5">
        <f>$E2320/$D2320</f>
        <v>0.39942857142857141</v>
      </c>
      <c r="P2320" s="6">
        <f>ROUND(E2320/L2320,2)</f>
        <v>99.86</v>
      </c>
      <c r="Q2320" t="str">
        <f>LEFT($N2320,FIND("/",$N2320)-1)</f>
        <v>technology</v>
      </c>
      <c r="R2320" t="str">
        <f>RIGHT($N2320,LEN($N2320)-FIND("/",$N2320))</f>
        <v>wearables</v>
      </c>
      <c r="S2320" s="10">
        <f>((($I2320/60)/60)/24)+DATE(1970,1,1)</f>
        <v>42692.655231481483</v>
      </c>
      <c r="T2320" s="10">
        <f>((($J2320/60)/60)/24)+DATE(1970,1,1)</f>
        <v>42662.613564814819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 s="6">
        <v>5000</v>
      </c>
      <c r="E2321" s="6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8284</v>
      </c>
      <c r="O2321" s="5">
        <f>$E2321/$D2321</f>
        <v>0.39760000000000001</v>
      </c>
      <c r="P2321" s="6">
        <f>ROUND(E2321/L2321,2)</f>
        <v>60.24</v>
      </c>
      <c r="Q2321" t="str">
        <f>LEFT($N2321,FIND("/",$N2321)-1)</f>
        <v>photography</v>
      </c>
      <c r="R2321" t="str">
        <f>RIGHT($N2321,LEN($N2321)-FIND("/",$N2321))</f>
        <v>photobooks</v>
      </c>
      <c r="S2321" s="10">
        <f>((($I2321/60)/60)/24)+DATE(1970,1,1)</f>
        <v>42035.142361111109</v>
      </c>
      <c r="T2321" s="10">
        <f>((($J2321/60)/60)/24)+DATE(1970,1,1)</f>
        <v>42003.655555555553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 s="6">
        <v>30000</v>
      </c>
      <c r="E2322" s="6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8284</v>
      </c>
      <c r="O2322" s="5">
        <f>$E2322/$D2322</f>
        <v>0.39743333333333336</v>
      </c>
      <c r="P2322" s="6">
        <f>ROUND(E2322/L2322,2)</f>
        <v>78.44</v>
      </c>
      <c r="Q2322" t="str">
        <f>LEFT($N2322,FIND("/",$N2322)-1)</f>
        <v>photography</v>
      </c>
      <c r="R2322" t="str">
        <f>RIGHT($N2322,LEN($N2322)-FIND("/",$N2322))</f>
        <v>photobooks</v>
      </c>
      <c r="S2322" s="10">
        <f>((($I2322/60)/60)/24)+DATE(1970,1,1)</f>
        <v>42553.600810185191</v>
      </c>
      <c r="T2322" s="10">
        <f>((($J2322/60)/60)/24)+DATE(1970,1,1)</f>
        <v>42493.600810185191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 s="6">
        <v>40000</v>
      </c>
      <c r="E2323" s="6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5">
        <f>$E2323/$D2323</f>
        <v>0.39627499999999999</v>
      </c>
      <c r="P2323" s="6">
        <f>ROUND(E2323/L2323,2)</f>
        <v>152.41</v>
      </c>
      <c r="Q2323" t="str">
        <f>LEFT($N2323,FIND("/",$N2323)-1)</f>
        <v>technology</v>
      </c>
      <c r="R2323" t="str">
        <f>RIGHT($N2323,LEN($N2323)-FIND("/",$N2323))</f>
        <v>wearables</v>
      </c>
      <c r="S2323" s="10">
        <f>((($I2323/60)/60)/24)+DATE(1970,1,1)</f>
        <v>42807.152835648143</v>
      </c>
      <c r="T2323" s="10">
        <f>((($J2323/60)/60)/24)+DATE(1970,1,1)</f>
        <v>42747.194502314815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 s="6">
        <v>25000</v>
      </c>
      <c r="E2324" s="6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8282</v>
      </c>
      <c r="O2324" s="5">
        <f>$E2324/$D2324</f>
        <v>0.39500000000000002</v>
      </c>
      <c r="P2324" s="6">
        <f>ROUND(E2324/L2324,2)</f>
        <v>253.21</v>
      </c>
      <c r="Q2324" t="str">
        <f>LEFT($N2324,FIND("/",$N2324)-1)</f>
        <v>games</v>
      </c>
      <c r="R2324" t="str">
        <f>RIGHT($N2324,LEN($N2324)-FIND("/",$N2324))</f>
        <v>mobile games</v>
      </c>
      <c r="S2324" s="10">
        <f>((($I2324/60)/60)/24)+DATE(1970,1,1)</f>
        <v>42483.819687499999</v>
      </c>
      <c r="T2324" s="10">
        <f>((($J2324/60)/60)/24)+DATE(1970,1,1)</f>
        <v>42453.819687499999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 s="6">
        <v>30000</v>
      </c>
      <c r="E2325" s="6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8272</v>
      </c>
      <c r="O2325" s="5">
        <f>$E2325/$D2325</f>
        <v>0.39426666666666665</v>
      </c>
      <c r="P2325" s="6">
        <f>ROUND(E2325/L2325,2)</f>
        <v>788.53</v>
      </c>
      <c r="Q2325" t="str">
        <f>LEFT($N2325,FIND("/",$N2325)-1)</f>
        <v>technology</v>
      </c>
      <c r="R2325" t="str">
        <f>RIGHT($N2325,LEN($N2325)-FIND("/",$N2325))</f>
        <v>wearables</v>
      </c>
      <c r="S2325" s="10">
        <f>((($I2325/60)/60)/24)+DATE(1970,1,1)</f>
        <v>42018.166666666672</v>
      </c>
      <c r="T2325" s="10">
        <f>((($J2325/60)/60)/24)+DATE(1970,1,1)</f>
        <v>41984.692731481482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 s="6">
        <v>85000</v>
      </c>
      <c r="E2326" s="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5">
        <f>$E2326/$D2326</f>
        <v>0.39395294117647056</v>
      </c>
      <c r="P2326" s="6">
        <f>ROUND(E2326/L2326,2)</f>
        <v>117.49</v>
      </c>
      <c r="Q2326" t="str">
        <f>LEFT($N2326,FIND("/",$N2326)-1)</f>
        <v>technology</v>
      </c>
      <c r="R2326" t="str">
        <f>RIGHT($N2326,LEN($N2326)-FIND("/",$N2326))</f>
        <v>gadgets</v>
      </c>
      <c r="S2326" s="10">
        <f>((($I2326/60)/60)/24)+DATE(1970,1,1)</f>
        <v>42308.947916666672</v>
      </c>
      <c r="T2326" s="10">
        <f>((($J2326/60)/60)/24)+DATE(1970,1,1)</f>
        <v>42264.963159722218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 s="6">
        <v>17000</v>
      </c>
      <c r="E2327" s="6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8269</v>
      </c>
      <c r="O2327" s="5">
        <f>$E2327/$D2327</f>
        <v>0.39358823529411763</v>
      </c>
      <c r="P2327" s="6">
        <f>ROUND(E2327/L2327,2)</f>
        <v>393.59</v>
      </c>
      <c r="Q2327" t="str">
        <f>LEFT($N2327,FIND("/",$N2327)-1)</f>
        <v>film &amp; video</v>
      </c>
      <c r="R2327" t="str">
        <f>RIGHT($N2327,LEN($N2327)-FIND("/",$N2327))</f>
        <v>animation</v>
      </c>
      <c r="S2327" s="10">
        <f>((($I2327/60)/60)/24)+DATE(1970,1,1)</f>
        <v>42054.888692129629</v>
      </c>
      <c r="T2327" s="10">
        <f>((($J2327/60)/60)/24)+DATE(1970,1,1)</f>
        <v>42024.888692129629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 s="6">
        <v>20000</v>
      </c>
      <c r="E2328" s="6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8278</v>
      </c>
      <c r="O2328" s="5">
        <f>$E2328/$D2328</f>
        <v>0.39169999999999999</v>
      </c>
      <c r="P2328" s="6">
        <f>ROUND(E2328/L2328,2)</f>
        <v>147.81</v>
      </c>
      <c r="Q2328" t="str">
        <f>LEFT($N2328,FIND("/",$N2328)-1)</f>
        <v>music</v>
      </c>
      <c r="R2328" t="str">
        <f>RIGHT($N2328,LEN($N2328)-FIND("/",$N2328))</f>
        <v>indie rock</v>
      </c>
      <c r="S2328" s="10">
        <f>((($I2328/60)/60)/24)+DATE(1970,1,1)</f>
        <v>42526.981597222228</v>
      </c>
      <c r="T2328" s="10">
        <f>((($J2328/60)/60)/24)+DATE(1970,1,1)</f>
        <v>42496.981597222228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 s="6">
        <v>10557</v>
      </c>
      <c r="E2329" s="6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5">
        <f>$E2329/$D2329</f>
        <v>0.39120962394619685</v>
      </c>
      <c r="P2329" s="6">
        <f>ROUND(E2329/L2329,2)</f>
        <v>64.53</v>
      </c>
      <c r="Q2329" t="str">
        <f>LEFT($N2329,FIND("/",$N2329)-1)</f>
        <v>food</v>
      </c>
      <c r="R2329" t="str">
        <f>RIGHT($N2329,LEN($N2329)-FIND("/",$N2329))</f>
        <v>small batch</v>
      </c>
      <c r="S2329" s="10">
        <f>((($I2329/60)/60)/24)+DATE(1970,1,1)</f>
        <v>42829.21876157407</v>
      </c>
      <c r="T2329" s="10">
        <f>((($J2329/60)/60)/24)+DATE(1970,1,1)</f>
        <v>42799.260428240741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 s="6">
        <v>16000</v>
      </c>
      <c r="E2330" s="6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5">
        <f>$E2330/$D2330</f>
        <v>0.391125</v>
      </c>
      <c r="P2330" s="6">
        <f>ROUND(E2330/L2330,2)</f>
        <v>69.53</v>
      </c>
      <c r="Q2330" t="str">
        <f>LEFT($N2330,FIND("/",$N2330)-1)</f>
        <v>theater</v>
      </c>
      <c r="R2330" t="str">
        <f>RIGHT($N2330,LEN($N2330)-FIND("/",$N2330))</f>
        <v>spaces</v>
      </c>
      <c r="S2330" s="10">
        <f>((($I2330/60)/60)/24)+DATE(1970,1,1)</f>
        <v>42605.340486111112</v>
      </c>
      <c r="T2330" s="10">
        <f>((($J2330/60)/60)/24)+DATE(1970,1,1)</f>
        <v>42555.340486111112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 s="6">
        <v>3000</v>
      </c>
      <c r="E2331" s="6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8283</v>
      </c>
      <c r="O2331" s="5">
        <f>$E2331/$D2331</f>
        <v>0.39</v>
      </c>
      <c r="P2331" s="6">
        <f>ROUND(E2331/L2331,2)</f>
        <v>83.57</v>
      </c>
      <c r="Q2331" t="str">
        <f>LEFT($N2331,FIND("/",$N2331)-1)</f>
        <v>food</v>
      </c>
      <c r="R2331" t="str">
        <f>RIGHT($N2331,LEN($N2331)-FIND("/",$N2331))</f>
        <v>food trucks</v>
      </c>
      <c r="S2331" s="10">
        <f>((($I2331/60)/60)/24)+DATE(1970,1,1)</f>
        <v>42270.840289351851</v>
      </c>
      <c r="T2331" s="10">
        <f>((($J2331/60)/60)/24)+DATE(1970,1,1)</f>
        <v>42240.840289351851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 s="6">
        <v>50000</v>
      </c>
      <c r="E2332" s="6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8272</v>
      </c>
      <c r="O2332" s="5">
        <f>$E2332/$D2332</f>
        <v>0.3886</v>
      </c>
      <c r="P2332" s="6">
        <f>ROUND(E2332/L2332,2)</f>
        <v>113.63</v>
      </c>
      <c r="Q2332" t="str">
        <f>LEFT($N2332,FIND("/",$N2332)-1)</f>
        <v>technology</v>
      </c>
      <c r="R2332" t="str">
        <f>RIGHT($N2332,LEN($N2332)-FIND("/",$N2332))</f>
        <v>wearables</v>
      </c>
      <c r="S2332" s="10">
        <f>((($I2332/60)/60)/24)+DATE(1970,1,1)</f>
        <v>42023.174363425926</v>
      </c>
      <c r="T2332" s="10">
        <f>((($J2332/60)/60)/24)+DATE(1970,1,1)</f>
        <v>41993.174363425926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 s="6">
        <v>28000</v>
      </c>
      <c r="E2333" s="6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5">
        <f>$E2333/$D2333</f>
        <v>0.38735714285714284</v>
      </c>
      <c r="P2333" s="6">
        <f>ROUND(E2333/L2333,2)</f>
        <v>133.9</v>
      </c>
      <c r="Q2333" t="str">
        <f>LEFT($N2333,FIND("/",$N2333)-1)</f>
        <v>photography</v>
      </c>
      <c r="R2333" t="str">
        <f>RIGHT($N2333,LEN($N2333)-FIND("/",$N2333))</f>
        <v>photobooks</v>
      </c>
      <c r="S2333" s="10">
        <f>((($I2333/60)/60)/24)+DATE(1970,1,1)</f>
        <v>42657.666666666672</v>
      </c>
      <c r="T2333" s="10">
        <f>((($J2333/60)/60)/24)+DATE(1970,1,1)</f>
        <v>42628.288668981477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 s="6">
        <v>2200</v>
      </c>
      <c r="E2334" s="6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8281</v>
      </c>
      <c r="O2334" s="5">
        <f>$E2334/$D2334</f>
        <v>0.38636363636363635</v>
      </c>
      <c r="P2334" s="6">
        <f>ROUND(E2334/L2334,2)</f>
        <v>40.479999999999997</v>
      </c>
      <c r="Q2334" t="str">
        <f>LEFT($N2334,FIND("/",$N2334)-1)</f>
        <v>games</v>
      </c>
      <c r="R2334" t="str">
        <f>RIGHT($N2334,LEN($N2334)-FIND("/",$N2334))</f>
        <v>video games</v>
      </c>
      <c r="S2334" s="10">
        <f>((($I2334/60)/60)/24)+DATE(1970,1,1)</f>
        <v>41604.271516203706</v>
      </c>
      <c r="T2334" s="10">
        <f>((($J2334/60)/60)/24)+DATE(1970,1,1)</f>
        <v>41572.229849537034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 s="6">
        <v>50000</v>
      </c>
      <c r="E2335" s="6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8272</v>
      </c>
      <c r="O2335" s="5">
        <f>$E2335/$D2335</f>
        <v>0.38390000000000002</v>
      </c>
      <c r="P2335" s="6">
        <f>ROUND(E2335/L2335,2)</f>
        <v>158.63999999999999</v>
      </c>
      <c r="Q2335" t="str">
        <f>LEFT($N2335,FIND("/",$N2335)-1)</f>
        <v>technology</v>
      </c>
      <c r="R2335" t="str">
        <f>RIGHT($N2335,LEN($N2335)-FIND("/",$N2335))</f>
        <v>wearables</v>
      </c>
      <c r="S2335" s="10">
        <f>((($I2335/60)/60)/24)+DATE(1970,1,1)</f>
        <v>42525.653611111105</v>
      </c>
      <c r="T2335" s="10">
        <f>((($J2335/60)/60)/24)+DATE(1970,1,1)</f>
        <v>42480.653611111105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 s="6">
        <v>900</v>
      </c>
      <c r="E2336" s="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8277</v>
      </c>
      <c r="O2336" s="5">
        <f>$E2336/$D2336</f>
        <v>0.38333333333333336</v>
      </c>
      <c r="P2336" s="6">
        <f>ROUND(E2336/L2336,2)</f>
        <v>69</v>
      </c>
      <c r="Q2336" t="str">
        <f>LEFT($N2336,FIND("/",$N2336)-1)</f>
        <v>music</v>
      </c>
      <c r="R2336" t="str">
        <f>RIGHT($N2336,LEN($N2336)-FIND("/",$N2336))</f>
        <v>jazz</v>
      </c>
      <c r="S2336" s="10">
        <f>((($I2336/60)/60)/24)+DATE(1970,1,1)</f>
        <v>40354.897222222222</v>
      </c>
      <c r="T2336" s="10">
        <f>((($J2336/60)/60)/24)+DATE(1970,1,1)</f>
        <v>40312.915578703702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6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8270</v>
      </c>
      <c r="O2337" s="5">
        <f>$E2337/$D2337</f>
        <v>0.38119999999999998</v>
      </c>
      <c r="P2337" s="6">
        <f>ROUND(E2337/L2337,2)</f>
        <v>119.13</v>
      </c>
      <c r="Q2337" t="str">
        <f>LEFT($N2337,FIND("/",$N2337)-1)</f>
        <v>theater</v>
      </c>
      <c r="R2337" t="str">
        <f>RIGHT($N2337,LEN($N2337)-FIND("/",$N2337))</f>
        <v>plays</v>
      </c>
      <c r="S2337" s="10">
        <f>((($I2337/60)/60)/24)+DATE(1970,1,1)</f>
        <v>42032.817488425921</v>
      </c>
      <c r="T2337" s="10">
        <f>((($J2337/60)/60)/24)+DATE(1970,1,1)</f>
        <v>42002.817488425921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6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8270</v>
      </c>
      <c r="O2338" s="5">
        <f>$E2338/$D2338</f>
        <v>0.38066666666666665</v>
      </c>
      <c r="P2338" s="6">
        <f>ROUND(E2338/L2338,2)</f>
        <v>81.569999999999993</v>
      </c>
      <c r="Q2338" t="str">
        <f>LEFT($N2338,FIND("/",$N2338)-1)</f>
        <v>theater</v>
      </c>
      <c r="R2338" t="str">
        <f>RIGHT($N2338,LEN($N2338)-FIND("/",$N2338))</f>
        <v>plays</v>
      </c>
      <c r="S2338" s="10">
        <f>((($I2338/60)/60)/24)+DATE(1970,1,1)</f>
        <v>41880.863252314812</v>
      </c>
      <c r="T2338" s="10">
        <f>((($J2338/60)/60)/24)+DATE(1970,1,1)</f>
        <v>41850.863252314812</v>
      </c>
    </row>
    <row r="2339" spans="1:20" ht="48" x14ac:dyDescent="0.2">
      <c r="A2339">
        <v>4001</v>
      </c>
      <c r="B2339" s="3" t="s">
        <v>3997</v>
      </c>
      <c r="C2339" s="3" t="s">
        <v>8107</v>
      </c>
      <c r="D2339" s="6">
        <v>1200</v>
      </c>
      <c r="E2339" s="6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8270</v>
      </c>
      <c r="O2339" s="5">
        <f>$E2339/$D2339</f>
        <v>0.3775</v>
      </c>
      <c r="P2339" s="6">
        <f>ROUND(E2339/L2339,2)</f>
        <v>32.36</v>
      </c>
      <c r="Q2339" t="str">
        <f>LEFT($N2339,FIND("/",$N2339)-1)</f>
        <v>theater</v>
      </c>
      <c r="R2339" t="str">
        <f>RIGHT($N2339,LEN($N2339)-FIND("/",$N2339))</f>
        <v>plays</v>
      </c>
      <c r="S2339" s="10">
        <f>((($I2339/60)/60)/24)+DATE(1970,1,1)</f>
        <v>42795.791666666672</v>
      </c>
      <c r="T2339" s="10">
        <f>((($J2339/60)/60)/24)+DATE(1970,1,1)</f>
        <v>42775.964212962965</v>
      </c>
    </row>
    <row r="2340" spans="1:20" ht="48" x14ac:dyDescent="0.2">
      <c r="A2340">
        <v>3987</v>
      </c>
      <c r="B2340" s="3" t="s">
        <v>3983</v>
      </c>
      <c r="C2340" s="3" t="s">
        <v>8093</v>
      </c>
      <c r="D2340" s="6">
        <v>400</v>
      </c>
      <c r="E2340" s="6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8270</v>
      </c>
      <c r="O2340" s="5">
        <f>$E2340/$D2340</f>
        <v>0.3775</v>
      </c>
      <c r="P2340" s="6">
        <f>ROUND(E2340/L2340,2)</f>
        <v>11.62</v>
      </c>
      <c r="Q2340" t="str">
        <f>LEFT($N2340,FIND("/",$N2340)-1)</f>
        <v>theater</v>
      </c>
      <c r="R2340" t="str">
        <f>RIGHT($N2340,LEN($N2340)-FIND("/",$N2340))</f>
        <v>plays</v>
      </c>
      <c r="S2340" s="10">
        <f>((($I2340/60)/60)/24)+DATE(1970,1,1)</f>
        <v>41775.92465277778</v>
      </c>
      <c r="T2340" s="10">
        <f>((($J2340/60)/60)/24)+DATE(1970,1,1)</f>
        <v>41765.92465277778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 s="6">
        <v>3000</v>
      </c>
      <c r="E2341" s="6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8270</v>
      </c>
      <c r="O2341" s="5">
        <f>$E2341/$D2341</f>
        <v>0.37533333333333335</v>
      </c>
      <c r="P2341" s="6">
        <f>ROUND(E2341/L2341,2)</f>
        <v>86.62</v>
      </c>
      <c r="Q2341" t="str">
        <f>LEFT($N2341,FIND("/",$N2341)-1)</f>
        <v>theater</v>
      </c>
      <c r="R2341" t="str">
        <f>RIGHT($N2341,LEN($N2341)-FIND("/",$N2341))</f>
        <v>plays</v>
      </c>
      <c r="S2341" s="10">
        <f>((($I2341/60)/60)/24)+DATE(1970,1,1)</f>
        <v>41925.878657407404</v>
      </c>
      <c r="T2341" s="10">
        <f>((($J2341/60)/60)/24)+DATE(1970,1,1)</f>
        <v>41865.878657407404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 s="6">
        <v>600</v>
      </c>
      <c r="E2342" s="6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8270</v>
      </c>
      <c r="O2342" s="5">
        <f>$E2342/$D2342</f>
        <v>0.375</v>
      </c>
      <c r="P2342" s="6">
        <f>ROUND(E2342/L2342,2)</f>
        <v>56.25</v>
      </c>
      <c r="Q2342" t="str">
        <f>LEFT($N2342,FIND("/",$N2342)-1)</f>
        <v>theater</v>
      </c>
      <c r="R2342" t="str">
        <f>RIGHT($N2342,LEN($N2342)-FIND("/",$N2342))</f>
        <v>plays</v>
      </c>
      <c r="S2342" s="10">
        <f>((($I2342/60)/60)/24)+DATE(1970,1,1)</f>
        <v>42104.208333333328</v>
      </c>
      <c r="T2342" s="10">
        <f>((($J2342/60)/60)/24)+DATE(1970,1,1)</f>
        <v>42074.219699074078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 s="6">
        <v>8000</v>
      </c>
      <c r="E2343" s="6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8270</v>
      </c>
      <c r="O2343" s="5">
        <f>$E2343/$D2343</f>
        <v>0.37412499999999999</v>
      </c>
      <c r="P2343" s="6">
        <f>ROUND(E2343/L2343,2)</f>
        <v>83.14</v>
      </c>
      <c r="Q2343" t="str">
        <f>LEFT($N2343,FIND("/",$N2343)-1)</f>
        <v>theater</v>
      </c>
      <c r="R2343" t="str">
        <f>RIGHT($N2343,LEN($N2343)-FIND("/",$N2343))</f>
        <v>plays</v>
      </c>
      <c r="S2343" s="10">
        <f>((($I2343/60)/60)/24)+DATE(1970,1,1)</f>
        <v>41969.853900462964</v>
      </c>
      <c r="T2343" s="10">
        <f>((($J2343/60)/60)/24)+DATE(1970,1,1)</f>
        <v>41939.8122337963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 s="6">
        <v>750</v>
      </c>
      <c r="E2344" s="6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8278</v>
      </c>
      <c r="O2344" s="5">
        <f>$E2344/$D2344</f>
        <v>0.37333333333333335</v>
      </c>
      <c r="P2344" s="6">
        <f>ROUND(E2344/L2344,2)</f>
        <v>35</v>
      </c>
      <c r="Q2344" t="str">
        <f>LEFT($N2344,FIND("/",$N2344)-1)</f>
        <v>music</v>
      </c>
      <c r="R2344" t="str">
        <f>RIGHT($N2344,LEN($N2344)-FIND("/",$N2344))</f>
        <v>indie rock</v>
      </c>
      <c r="S2344" s="10">
        <f>((($I2344/60)/60)/24)+DATE(1970,1,1)</f>
        <v>40691.099097222221</v>
      </c>
      <c r="T2344" s="10">
        <f>((($J2344/60)/60)/24)+DATE(1970,1,1)</f>
        <v>40646.099097222221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 s="6">
        <v>10000</v>
      </c>
      <c r="E2345" s="6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8270</v>
      </c>
      <c r="O2345" s="5">
        <f>$E2345/$D2345</f>
        <v>0.36849999999999999</v>
      </c>
      <c r="P2345" s="6">
        <f>ROUND(E2345/L2345,2)</f>
        <v>147.4</v>
      </c>
      <c r="Q2345" t="str">
        <f>LEFT($N2345,FIND("/",$N2345)-1)</f>
        <v>theater</v>
      </c>
      <c r="R2345" t="str">
        <f>RIGHT($N2345,LEN($N2345)-FIND("/",$N2345))</f>
        <v>plays</v>
      </c>
      <c r="S2345" s="10">
        <f>((($I2345/60)/60)/24)+DATE(1970,1,1)</f>
        <v>41933.882951388885</v>
      </c>
      <c r="T2345" s="10">
        <f>((($J2345/60)/60)/24)+DATE(1970,1,1)</f>
        <v>41903.882951388885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 s="6">
        <v>3870</v>
      </c>
      <c r="E2346" s="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8271</v>
      </c>
      <c r="O2346" s="5">
        <f>$E2346/$D2346</f>
        <v>0.36589147286821705</v>
      </c>
      <c r="P2346" s="6">
        <f>ROUND(E2346/L2346,2)</f>
        <v>64.36</v>
      </c>
      <c r="Q2346" t="str">
        <f>LEFT($N2346,FIND("/",$N2346)-1)</f>
        <v>technology</v>
      </c>
      <c r="R2346" t="str">
        <f>RIGHT($N2346,LEN($N2346)-FIND("/",$N2346))</f>
        <v>web</v>
      </c>
      <c r="S2346" s="10">
        <f>((($I2346/60)/60)/24)+DATE(1970,1,1)</f>
        <v>41931.684861111113</v>
      </c>
      <c r="T2346" s="10">
        <f>((($J2346/60)/60)/24)+DATE(1970,1,1)</f>
        <v>41901.684861111113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 s="6">
        <v>1800</v>
      </c>
      <c r="E2347" s="6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8270</v>
      </c>
      <c r="O2347" s="5">
        <f>$E2347/$D2347</f>
        <v>0.36499999999999999</v>
      </c>
      <c r="P2347" s="6">
        <f>ROUND(E2347/L2347,2)</f>
        <v>46.93</v>
      </c>
      <c r="Q2347" t="str">
        <f>LEFT($N2347,FIND("/",$N2347)-1)</f>
        <v>theater</v>
      </c>
      <c r="R2347" t="str">
        <f>RIGHT($N2347,LEN($N2347)-FIND("/",$N2347))</f>
        <v>plays</v>
      </c>
      <c r="S2347" s="10">
        <f>((($I2347/60)/60)/24)+DATE(1970,1,1)</f>
        <v>42182.768819444449</v>
      </c>
      <c r="T2347" s="10">
        <f>((($J2347/60)/60)/24)+DATE(1970,1,1)</f>
        <v>42142.768819444449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6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8270</v>
      </c>
      <c r="O2348" s="5">
        <f>$E2348/$D2348</f>
        <v>0.36499999999999999</v>
      </c>
      <c r="P2348" s="6">
        <f>ROUND(E2348/L2348,2)</f>
        <v>91.25</v>
      </c>
      <c r="Q2348" t="str">
        <f>LEFT($N2348,FIND("/",$N2348)-1)</f>
        <v>theater</v>
      </c>
      <c r="R2348" t="str">
        <f>RIGHT($N2348,LEN($N2348)-FIND("/",$N2348))</f>
        <v>plays</v>
      </c>
      <c r="S2348" s="10">
        <f>((($I2348/60)/60)/24)+DATE(1970,1,1)</f>
        <v>41934.207638888889</v>
      </c>
      <c r="T2348" s="10">
        <f>((($J2348/60)/60)/24)+DATE(1970,1,1)</f>
        <v>41890.086805555555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 s="6">
        <v>3500</v>
      </c>
      <c r="E2349" s="6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8304</v>
      </c>
      <c r="O2349" s="5">
        <f>$E2349/$D2349</f>
        <v>0.36457142857142855</v>
      </c>
      <c r="P2349" s="6">
        <f>ROUND(E2349/L2349,2)</f>
        <v>127.6</v>
      </c>
      <c r="Q2349" t="str">
        <f>LEFT($N2349,FIND("/",$N2349)-1)</f>
        <v>theater</v>
      </c>
      <c r="R2349" t="str">
        <f>RIGHT($N2349,LEN($N2349)-FIND("/",$N2349))</f>
        <v>musical</v>
      </c>
      <c r="S2349" s="10">
        <f>((($I2349/60)/60)/24)+DATE(1970,1,1)</f>
        <v>42480.88282407407</v>
      </c>
      <c r="T2349" s="10">
        <f>((($J2349/60)/60)/24)+DATE(1970,1,1)</f>
        <v>42450.88282407407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 s="6">
        <v>22500</v>
      </c>
      <c r="E2350" s="6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5">
        <f>$E2350/$D2350</f>
        <v>0.36404444444444445</v>
      </c>
      <c r="P2350" s="6">
        <f>ROUND(E2350/L2350,2)</f>
        <v>67.14</v>
      </c>
      <c r="Q2350" t="str">
        <f>LEFT($N2350,FIND("/",$N2350)-1)</f>
        <v>photography</v>
      </c>
      <c r="R2350" t="str">
        <f>RIGHT($N2350,LEN($N2350)-FIND("/",$N2350))</f>
        <v>photobooks</v>
      </c>
      <c r="S2350" s="10">
        <f>((($I2350/60)/60)/24)+DATE(1970,1,1)</f>
        <v>42279.75</v>
      </c>
      <c r="T2350" s="10">
        <f>((($J2350/60)/60)/24)+DATE(1970,1,1)</f>
        <v>42247.803912037038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 s="6">
        <v>2500</v>
      </c>
      <c r="E2351" s="6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5">
        <f>$E2351/$D2351</f>
        <v>0.36359999999999998</v>
      </c>
      <c r="P2351" s="6">
        <f>ROUND(E2351/L2351,2)</f>
        <v>33.67</v>
      </c>
      <c r="Q2351" t="str">
        <f>LEFT($N2351,FIND("/",$N2351)-1)</f>
        <v>theater</v>
      </c>
      <c r="R2351" t="str">
        <f>RIGHT($N2351,LEN($N2351)-FIND("/",$N2351))</f>
        <v>plays</v>
      </c>
      <c r="S2351" s="10">
        <f>((($I2351/60)/60)/24)+DATE(1970,1,1)</f>
        <v>42134.957638888889</v>
      </c>
      <c r="T2351" s="10">
        <f>((($J2351/60)/60)/24)+DATE(1970,1,1)</f>
        <v>42114.818935185183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6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8284</v>
      </c>
      <c r="O2352" s="5">
        <f>$E2352/$D2352</f>
        <v>0.36236363636363639</v>
      </c>
      <c r="P2352" s="6">
        <f>ROUND(E2352/L2352,2)</f>
        <v>104.89</v>
      </c>
      <c r="Q2352" t="str">
        <f>LEFT($N2352,FIND("/",$N2352)-1)</f>
        <v>photography</v>
      </c>
      <c r="R2352" t="str">
        <f>RIGHT($N2352,LEN($N2352)-FIND("/",$N2352))</f>
        <v>photobooks</v>
      </c>
      <c r="S2352" s="10">
        <f>((($I2352/60)/60)/24)+DATE(1970,1,1)</f>
        <v>42615.691898148143</v>
      </c>
      <c r="T2352" s="10">
        <f>((($J2352/60)/60)/24)+DATE(1970,1,1)</f>
        <v>42585.691898148143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 s="6">
        <v>7000</v>
      </c>
      <c r="E2353" s="6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8274</v>
      </c>
      <c r="O2353" s="5">
        <f>$E2353/$D2353</f>
        <v>0.36014285714285715</v>
      </c>
      <c r="P2353" s="6">
        <f>ROUND(E2353/L2353,2)</f>
        <v>57.3</v>
      </c>
      <c r="Q2353" t="str">
        <f>LEFT($N2353,FIND("/",$N2353)-1)</f>
        <v>publishing</v>
      </c>
      <c r="R2353" t="str">
        <f>RIGHT($N2353,LEN($N2353)-FIND("/",$N2353))</f>
        <v>fiction</v>
      </c>
      <c r="S2353" s="10">
        <f>((($I2353/60)/60)/24)+DATE(1970,1,1)</f>
        <v>41931.542638888888</v>
      </c>
      <c r="T2353" s="10">
        <f>((($J2353/60)/60)/24)+DATE(1970,1,1)</f>
        <v>41901.542638888888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 s="6">
        <v>12500</v>
      </c>
      <c r="E2354" s="6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5">
        <f>$E2354/$D2354</f>
        <v>0.35855999999999999</v>
      </c>
      <c r="P2354" s="6">
        <f>ROUND(E2354/L2354,2)</f>
        <v>373.5</v>
      </c>
      <c r="Q2354" t="str">
        <f>LEFT($N2354,FIND("/",$N2354)-1)</f>
        <v>film &amp; video</v>
      </c>
      <c r="R2354" t="str">
        <f>RIGHT($N2354,LEN($N2354)-FIND("/",$N2354))</f>
        <v>drama</v>
      </c>
      <c r="S2354" s="10">
        <f>((($I2354/60)/60)/24)+DATE(1970,1,1)</f>
        <v>41969.851967592593</v>
      </c>
      <c r="T2354" s="10">
        <f>((($J2354/60)/60)/24)+DATE(1970,1,1)</f>
        <v>41939.810300925928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 s="6">
        <v>5000</v>
      </c>
      <c r="E2355" s="6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8270</v>
      </c>
      <c r="O2355" s="5">
        <f>$E2355/$D2355</f>
        <v>0.35639999999999999</v>
      </c>
      <c r="P2355" s="6">
        <f>ROUND(E2355/L2355,2)</f>
        <v>137.08000000000001</v>
      </c>
      <c r="Q2355" t="str">
        <f>LEFT($N2355,FIND("/",$N2355)-1)</f>
        <v>theater</v>
      </c>
      <c r="R2355" t="str">
        <f>RIGHT($N2355,LEN($N2355)-FIND("/",$N2355))</f>
        <v>plays</v>
      </c>
      <c r="S2355" s="10">
        <f>((($I2355/60)/60)/24)+DATE(1970,1,1)</f>
        <v>42310.701388888891</v>
      </c>
      <c r="T2355" s="10">
        <f>((($J2355/60)/60)/24)+DATE(1970,1,1)</f>
        <v>42279.778564814813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 s="6">
        <v>88000</v>
      </c>
      <c r="E2356" s="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8281</v>
      </c>
      <c r="O2356" s="5">
        <f>$E2356/$D2356</f>
        <v>0.35537409090909089</v>
      </c>
      <c r="P2356" s="6">
        <f>ROUND(E2356/L2356,2)</f>
        <v>100.23</v>
      </c>
      <c r="Q2356" t="str">
        <f>LEFT($N2356,FIND("/",$N2356)-1)</f>
        <v>games</v>
      </c>
      <c r="R2356" t="str">
        <f>RIGHT($N2356,LEN($N2356)-FIND("/",$N2356))</f>
        <v>video games</v>
      </c>
      <c r="S2356" s="10">
        <f>((($I2356/60)/60)/24)+DATE(1970,1,1)</f>
        <v>42023.354166666672</v>
      </c>
      <c r="T2356" s="10">
        <f>((($J2356/60)/60)/24)+DATE(1970,1,1)</f>
        <v>41963.759386574078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6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8272</v>
      </c>
      <c r="O2357" s="5">
        <f>$E2357/$D2357</f>
        <v>0.35338000000000003</v>
      </c>
      <c r="P2357" s="6">
        <f>ROUND(E2357/L2357,2)</f>
        <v>119.39</v>
      </c>
      <c r="Q2357" t="str">
        <f>LEFT($N2357,FIND("/",$N2357)-1)</f>
        <v>technology</v>
      </c>
      <c r="R2357" t="str">
        <f>RIGHT($N2357,LEN($N2357)-FIND("/",$N2357))</f>
        <v>wearables</v>
      </c>
      <c r="S2357" s="10">
        <f>((($I2357/60)/60)/24)+DATE(1970,1,1)</f>
        <v>42124.808182870373</v>
      </c>
      <c r="T2357" s="10">
        <f>((($J2357/60)/60)/24)+DATE(1970,1,1)</f>
        <v>42094.808182870373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 s="6">
        <v>5000</v>
      </c>
      <c r="E2358" s="6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8304</v>
      </c>
      <c r="O2358" s="5">
        <f>$E2358/$D2358</f>
        <v>0.35239999999999999</v>
      </c>
      <c r="P2358" s="6">
        <f>ROUND(E2358/L2358,2)</f>
        <v>56.84</v>
      </c>
      <c r="Q2358" t="str">
        <f>LEFT($N2358,FIND("/",$N2358)-1)</f>
        <v>theater</v>
      </c>
      <c r="R2358" t="str">
        <f>RIGHT($N2358,LEN($N2358)-FIND("/",$N2358))</f>
        <v>musical</v>
      </c>
      <c r="S2358" s="10">
        <f>((($I2358/60)/60)/24)+DATE(1970,1,1)</f>
        <v>42693.041666666672</v>
      </c>
      <c r="T2358" s="10">
        <f>((($J2358/60)/60)/24)+DATE(1970,1,1)</f>
        <v>42649.623460648145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 s="6">
        <v>15500</v>
      </c>
      <c r="E2359" s="6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8284</v>
      </c>
      <c r="O2359" s="5">
        <f>$E2359/$D2359</f>
        <v>0.35174193548387095</v>
      </c>
      <c r="P2359" s="6">
        <f>ROUND(E2359/L2359,2)</f>
        <v>104.85</v>
      </c>
      <c r="Q2359" t="str">
        <f>LEFT($N2359,FIND("/",$N2359)-1)</f>
        <v>photography</v>
      </c>
      <c r="R2359" t="str">
        <f>RIGHT($N2359,LEN($N2359)-FIND("/",$N2359))</f>
        <v>photobooks</v>
      </c>
      <c r="S2359" s="10">
        <f>((($I2359/60)/60)/24)+DATE(1970,1,1)</f>
        <v>42322.719953703709</v>
      </c>
      <c r="T2359" s="10">
        <f>((($J2359/60)/60)/24)+DATE(1970,1,1)</f>
        <v>42282.678287037037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 s="6">
        <v>200</v>
      </c>
      <c r="E2360" s="6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5">
        <f>$E2360/$D2360</f>
        <v>0.35</v>
      </c>
      <c r="P2360" s="6">
        <f>ROUND(E2360/L2360,2)</f>
        <v>17.5</v>
      </c>
      <c r="Q2360" t="str">
        <f>LEFT($N2360,FIND("/",$N2360)-1)</f>
        <v>theater</v>
      </c>
      <c r="R2360" t="str">
        <f>RIGHT($N2360,LEN($N2360)-FIND("/",$N2360))</f>
        <v>plays</v>
      </c>
      <c r="S2360" s="10">
        <f>((($I2360/60)/60)/24)+DATE(1970,1,1)</f>
        <v>42049.477083333331</v>
      </c>
      <c r="T2360" s="10">
        <f>((($J2360/60)/60)/24)+DATE(1970,1,1)</f>
        <v>42019.683761574073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 s="6">
        <v>11140</v>
      </c>
      <c r="E2361" s="6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8270</v>
      </c>
      <c r="O2361" s="5">
        <f>$E2361/$D2361</f>
        <v>0.34802513464991025</v>
      </c>
      <c r="P2361" s="6">
        <f>ROUND(E2361/L2361,2)</f>
        <v>84.28</v>
      </c>
      <c r="Q2361" t="str">
        <f>LEFT($N2361,FIND("/",$N2361)-1)</f>
        <v>theater</v>
      </c>
      <c r="R2361" t="str">
        <f>RIGHT($N2361,LEN($N2361)-FIND("/",$N2361))</f>
        <v>plays</v>
      </c>
      <c r="S2361" s="10">
        <f>((($I2361/60)/60)/24)+DATE(1970,1,1)</f>
        <v>41779.290972222225</v>
      </c>
      <c r="T2361" s="10">
        <f>((($J2361/60)/60)/24)+DATE(1970,1,1)</f>
        <v>41747.86986111111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 s="6">
        <v>20000</v>
      </c>
      <c r="E2362" s="6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8272</v>
      </c>
      <c r="O2362" s="5">
        <f>$E2362/$D2362</f>
        <v>0.34625</v>
      </c>
      <c r="P2362" s="6">
        <f>ROUND(E2362/L2362,2)</f>
        <v>153.88999999999999</v>
      </c>
      <c r="Q2362" t="str">
        <f>LEFT($N2362,FIND("/",$N2362)-1)</f>
        <v>technology</v>
      </c>
      <c r="R2362" t="str">
        <f>RIGHT($N2362,LEN($N2362)-FIND("/",$N2362))</f>
        <v>wearables</v>
      </c>
      <c r="S2362" s="10">
        <f>((($I2362/60)/60)/24)+DATE(1970,1,1)</f>
        <v>41886.290972222225</v>
      </c>
      <c r="T2362" s="10">
        <f>((($J2362/60)/60)/24)+DATE(1970,1,1)</f>
        <v>41856.865717592591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 s="6">
        <v>25000</v>
      </c>
      <c r="E2363" s="6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8272</v>
      </c>
      <c r="O2363" s="5">
        <f>$E2363/$D2363</f>
        <v>0.34527999999999998</v>
      </c>
      <c r="P2363" s="6">
        <f>ROUND(E2363/L2363,2)</f>
        <v>95.91</v>
      </c>
      <c r="Q2363" t="str">
        <f>LEFT($N2363,FIND("/",$N2363)-1)</f>
        <v>technology</v>
      </c>
      <c r="R2363" t="str">
        <f>RIGHT($N2363,LEN($N2363)-FIND("/",$N2363))</f>
        <v>wearables</v>
      </c>
      <c r="S2363" s="10">
        <f>((($I2363/60)/60)/24)+DATE(1970,1,1)</f>
        <v>42367.833333333328</v>
      </c>
      <c r="T2363" s="10">
        <f>((($J2363/60)/60)/24)+DATE(1970,1,1)</f>
        <v>42339.833981481483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 s="6">
        <v>10000</v>
      </c>
      <c r="E2364" s="6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8302</v>
      </c>
      <c r="O2364" s="5">
        <f>$E2364/$D2364</f>
        <v>0.34410000000000002</v>
      </c>
      <c r="P2364" s="6">
        <f>ROUND(E2364/L2364,2)</f>
        <v>132.35</v>
      </c>
      <c r="Q2364" t="str">
        <f>LEFT($N2364,FIND("/",$N2364)-1)</f>
        <v>theater</v>
      </c>
      <c r="R2364" t="str">
        <f>RIGHT($N2364,LEN($N2364)-FIND("/",$N2364))</f>
        <v>spaces</v>
      </c>
      <c r="S2364" s="10">
        <f>((($I2364/60)/60)/24)+DATE(1970,1,1)</f>
        <v>42830.760150462964</v>
      </c>
      <c r="T2364" s="10">
        <f>((($J2364/60)/60)/24)+DATE(1970,1,1)</f>
        <v>42800.801817129628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 s="6">
        <v>1250</v>
      </c>
      <c r="E2365" s="6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5">
        <f>$E2365/$D2365</f>
        <v>0.34399999999999997</v>
      </c>
      <c r="P2365" s="6">
        <f>ROUND(E2365/L2365,2)</f>
        <v>33.08</v>
      </c>
      <c r="Q2365" t="str">
        <f>LEFT($N2365,FIND("/",$N2365)-1)</f>
        <v>theater</v>
      </c>
      <c r="R2365" t="str">
        <f>RIGHT($N2365,LEN($N2365)-FIND("/",$N2365))</f>
        <v>plays</v>
      </c>
      <c r="S2365" s="10">
        <f>((($I2365/60)/60)/24)+DATE(1970,1,1)</f>
        <v>42063.5</v>
      </c>
      <c r="T2365" s="10">
        <f>((($J2365/60)/60)/24)+DATE(1970,1,1)</f>
        <v>42022.661527777775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 s="6">
        <v>2500</v>
      </c>
      <c r="E2366" s="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5">
        <f>$E2366/$D2366</f>
        <v>0.34079999999999999</v>
      </c>
      <c r="P2366" s="6">
        <f>ROUND(E2366/L2366,2)</f>
        <v>35.5</v>
      </c>
      <c r="Q2366" t="str">
        <f>LEFT($N2366,FIND("/",$N2366)-1)</f>
        <v>theater</v>
      </c>
      <c r="R2366" t="str">
        <f>RIGHT($N2366,LEN($N2366)-FIND("/",$N2366))</f>
        <v>plays</v>
      </c>
      <c r="S2366" s="10">
        <f>((($I2366/60)/60)/24)+DATE(1970,1,1)</f>
        <v>42202.439571759256</v>
      </c>
      <c r="T2366" s="10">
        <f>((($J2366/60)/60)/24)+DATE(1970,1,1)</f>
        <v>42172.439571759256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 s="6">
        <v>2500</v>
      </c>
      <c r="E2367" s="6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8271</v>
      </c>
      <c r="O2367" s="5">
        <f>$E2367/$D2367</f>
        <v>0.34</v>
      </c>
      <c r="P2367" s="6">
        <f>ROUND(E2367/L2367,2)</f>
        <v>121.43</v>
      </c>
      <c r="Q2367" t="str">
        <f>LEFT($N2367,FIND("/",$N2367)-1)</f>
        <v>technology</v>
      </c>
      <c r="R2367" t="str">
        <f>RIGHT($N2367,LEN($N2367)-FIND("/",$N2367))</f>
        <v>web</v>
      </c>
      <c r="S2367" s="10">
        <f>((($I2367/60)/60)/24)+DATE(1970,1,1)</f>
        <v>41978.00209490741</v>
      </c>
      <c r="T2367" s="10">
        <f>((($J2367/60)/60)/24)+DATE(1970,1,1)</f>
        <v>41948.00209490741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 s="6">
        <v>500</v>
      </c>
      <c r="E2368" s="6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8288</v>
      </c>
      <c r="O2368" s="5">
        <f>$E2368/$D2368</f>
        <v>0.34</v>
      </c>
      <c r="P2368" s="6">
        <f>ROUND(E2368/L2368,2)</f>
        <v>28.33</v>
      </c>
      <c r="Q2368" t="str">
        <f>LEFT($N2368,FIND("/",$N2368)-1)</f>
        <v>photography</v>
      </c>
      <c r="R2368" t="str">
        <f>RIGHT($N2368,LEN($N2368)-FIND("/",$N2368))</f>
        <v>nature</v>
      </c>
      <c r="S2368" s="10">
        <f>((($I2368/60)/60)/24)+DATE(1970,1,1)</f>
        <v>42311.177766203706</v>
      </c>
      <c r="T2368" s="10">
        <f>((($J2368/60)/60)/24)+DATE(1970,1,1)</f>
        <v>42281.136099537034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 s="6">
        <v>100000</v>
      </c>
      <c r="E2369" s="6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5">
        <f>$E2369/$D2369</f>
        <v>0.33790999999999999</v>
      </c>
      <c r="P2369" s="6">
        <f>ROUND(E2369/L2369,2)</f>
        <v>99.97</v>
      </c>
      <c r="Q2369" t="str">
        <f>LEFT($N2369,FIND("/",$N2369)-1)</f>
        <v>technology</v>
      </c>
      <c r="R2369" t="str">
        <f>RIGHT($N2369,LEN($N2369)-FIND("/",$N2369))</f>
        <v>wearables</v>
      </c>
      <c r="S2369" s="10">
        <f>((($I2369/60)/60)/24)+DATE(1970,1,1)</f>
        <v>42718.500787037032</v>
      </c>
      <c r="T2369" s="10">
        <f>((($J2369/60)/60)/24)+DATE(1970,1,1)</f>
        <v>42678.459120370375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 s="6">
        <v>6500</v>
      </c>
      <c r="E2370" s="6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8292</v>
      </c>
      <c r="O2370" s="5">
        <f>$E2370/$D2370</f>
        <v>0.33784615384615385</v>
      </c>
      <c r="P2370" s="6">
        <f>ROUND(E2370/L2370,2)</f>
        <v>137.25</v>
      </c>
      <c r="Q2370" t="str">
        <f>LEFT($N2370,FIND("/",$N2370)-1)</f>
        <v>music</v>
      </c>
      <c r="R2370" t="str">
        <f>RIGHT($N2370,LEN($N2370)-FIND("/",$N2370))</f>
        <v>faith</v>
      </c>
      <c r="S2370" s="10">
        <f>((($I2370/60)/60)/24)+DATE(1970,1,1)</f>
        <v>41817.919722222221</v>
      </c>
      <c r="T2370" s="10">
        <f>((($J2370/60)/60)/24)+DATE(1970,1,1)</f>
        <v>41788.919722222221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 s="6">
        <v>2700</v>
      </c>
      <c r="E2371" s="6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5">
        <f>$E2371/$D2371</f>
        <v>0.33666666666666667</v>
      </c>
      <c r="P2371" s="6">
        <f>ROUND(E2371/L2371,2)</f>
        <v>75.75</v>
      </c>
      <c r="Q2371" t="str">
        <f>LEFT($N2371,FIND("/",$N2371)-1)</f>
        <v>technology</v>
      </c>
      <c r="R2371" t="str">
        <f>RIGHT($N2371,LEN($N2371)-FIND("/",$N2371))</f>
        <v>wearables</v>
      </c>
      <c r="S2371" s="10">
        <f>((($I2371/60)/60)/24)+DATE(1970,1,1)</f>
        <v>42421.942094907412</v>
      </c>
      <c r="T2371" s="10">
        <f>((($J2371/60)/60)/24)+DATE(1970,1,1)</f>
        <v>42391.942094907412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 s="6">
        <v>750</v>
      </c>
      <c r="E2372" s="6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8270</v>
      </c>
      <c r="O2372" s="5">
        <f>$E2372/$D2372</f>
        <v>0.33600000000000002</v>
      </c>
      <c r="P2372" s="6">
        <f>ROUND(E2372/L2372,2)</f>
        <v>63</v>
      </c>
      <c r="Q2372" t="str">
        <f>LEFT($N2372,FIND("/",$N2372)-1)</f>
        <v>theater</v>
      </c>
      <c r="R2372" t="str">
        <f>RIGHT($N2372,LEN($N2372)-FIND("/",$N2372))</f>
        <v>plays</v>
      </c>
      <c r="S2372" s="10">
        <f>((($I2372/60)/60)/24)+DATE(1970,1,1)</f>
        <v>42491.596273148149</v>
      </c>
      <c r="T2372" s="10">
        <f>((($J2372/60)/60)/24)+DATE(1970,1,1)</f>
        <v>42461.596273148149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 s="6">
        <v>1000000</v>
      </c>
      <c r="E2373" s="6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8300</v>
      </c>
      <c r="O2373" s="5">
        <f>$E2373/$D2373</f>
        <v>0.33559730999999998</v>
      </c>
      <c r="P2373" s="6">
        <f>ROUND(E2373/L2373,2)</f>
        <v>223.58</v>
      </c>
      <c r="Q2373" t="str">
        <f>LEFT($N2373,FIND("/",$N2373)-1)</f>
        <v>technology</v>
      </c>
      <c r="R2373" t="str">
        <f>RIGHT($N2373,LEN($N2373)-FIND("/",$N2373))</f>
        <v>space exploration</v>
      </c>
      <c r="S2373" s="10">
        <f>((($I2373/60)/60)/24)+DATE(1970,1,1)</f>
        <v>42725.332638888889</v>
      </c>
      <c r="T2373" s="10">
        <f>((($J2373/60)/60)/24)+DATE(1970,1,1)</f>
        <v>42689.582349537035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 s="6">
        <v>30000</v>
      </c>
      <c r="E2374" s="6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8292</v>
      </c>
      <c r="O2374" s="5">
        <f>$E2374/$D2374</f>
        <v>0.33473333333333333</v>
      </c>
      <c r="P2374" s="6">
        <f>ROUND(E2374/L2374,2)</f>
        <v>264.26</v>
      </c>
      <c r="Q2374" t="str">
        <f>LEFT($N2374,FIND("/",$N2374)-1)</f>
        <v>music</v>
      </c>
      <c r="R2374" t="str">
        <f>RIGHT($N2374,LEN($N2374)-FIND("/",$N2374))</f>
        <v>faith</v>
      </c>
      <c r="S2374" s="10">
        <f>((($I2374/60)/60)/24)+DATE(1970,1,1)</f>
        <v>42828.041666666672</v>
      </c>
      <c r="T2374" s="10">
        <f>((($J2374/60)/60)/24)+DATE(1970,1,1)</f>
        <v>42795.701481481476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 s="6">
        <v>1200</v>
      </c>
      <c r="E2375" s="6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5">
        <f>$E2375/$D2375</f>
        <v>0.33416666666666667</v>
      </c>
      <c r="P2375" s="6">
        <f>ROUND(E2375/L2375,2)</f>
        <v>30.85</v>
      </c>
      <c r="Q2375" t="str">
        <f>LEFT($N2375,FIND("/",$N2375)-1)</f>
        <v>film &amp; video</v>
      </c>
      <c r="R2375" t="str">
        <f>RIGHT($N2375,LEN($N2375)-FIND("/",$N2375))</f>
        <v>drama</v>
      </c>
      <c r="S2375" s="10">
        <f>((($I2375/60)/60)/24)+DATE(1970,1,1)</f>
        <v>42107.791666666672</v>
      </c>
      <c r="T2375" s="10">
        <f>((($J2375/60)/60)/24)+DATE(1970,1,1)</f>
        <v>42067.991238425922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 s="6">
        <v>10000</v>
      </c>
      <c r="E2376" s="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8301</v>
      </c>
      <c r="O2376" s="5">
        <f>$E2376/$D2376</f>
        <v>0.33189999999999997</v>
      </c>
      <c r="P2376" s="6">
        <f>ROUND(E2376/L2376,2)</f>
        <v>70.62</v>
      </c>
      <c r="Q2376" t="str">
        <f>LEFT($N2376,FIND("/",$N2376)-1)</f>
        <v>technology</v>
      </c>
      <c r="R2376" t="str">
        <f>RIGHT($N2376,LEN($N2376)-FIND("/",$N2376))</f>
        <v>makerspaces</v>
      </c>
      <c r="S2376" s="10">
        <f>((($I2376/60)/60)/24)+DATE(1970,1,1)</f>
        <v>42366.25</v>
      </c>
      <c r="T2376" s="10">
        <f>((($J2376/60)/60)/24)+DATE(1970,1,1)</f>
        <v>42344.884143518517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 s="6">
        <v>15000</v>
      </c>
      <c r="E2377" s="6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8269</v>
      </c>
      <c r="O2377" s="5">
        <f>$E2377/$D2377</f>
        <v>0.3256</v>
      </c>
      <c r="P2377" s="6">
        <f>ROUND(E2377/L2377,2)</f>
        <v>88.8</v>
      </c>
      <c r="Q2377" t="str">
        <f>LEFT($N2377,FIND("/",$N2377)-1)</f>
        <v>film &amp; video</v>
      </c>
      <c r="R2377" t="str">
        <f>RIGHT($N2377,LEN($N2377)-FIND("/",$N2377))</f>
        <v>animation</v>
      </c>
      <c r="S2377" s="10">
        <f>((($I2377/60)/60)/24)+DATE(1970,1,1)</f>
        <v>41964.449479166666</v>
      </c>
      <c r="T2377" s="10">
        <f>((($J2377/60)/60)/24)+DATE(1970,1,1)</f>
        <v>41904.407812500001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 s="6">
        <v>2500</v>
      </c>
      <c r="E2378" s="6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5">
        <f>$E2378/$D2378</f>
        <v>0.3256</v>
      </c>
      <c r="P2378" s="6">
        <f>ROUND(E2378/L2378,2)</f>
        <v>50.88</v>
      </c>
      <c r="Q2378" t="str">
        <f>LEFT($N2378,FIND("/",$N2378)-1)</f>
        <v>theater</v>
      </c>
      <c r="R2378" t="str">
        <f>RIGHT($N2378,LEN($N2378)-FIND("/",$N2378))</f>
        <v>plays</v>
      </c>
      <c r="S2378" s="10">
        <f>((($I2378/60)/60)/24)+DATE(1970,1,1)</f>
        <v>42233.666666666672</v>
      </c>
      <c r="T2378" s="10">
        <f>((($J2378/60)/60)/24)+DATE(1970,1,1)</f>
        <v>42193.482291666667</v>
      </c>
    </row>
    <row r="2379" spans="1:20" ht="32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6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8270</v>
      </c>
      <c r="O2379" s="5">
        <f>$E2379/$D2379</f>
        <v>0.32500000000000001</v>
      </c>
      <c r="P2379" s="6">
        <f>ROUND(E2379/L2379,2)</f>
        <v>37.14</v>
      </c>
      <c r="Q2379" t="str">
        <f>LEFT($N2379,FIND("/",$N2379)-1)</f>
        <v>theater</v>
      </c>
      <c r="R2379" t="str">
        <f>RIGHT($N2379,LEN($N2379)-FIND("/",$N2379))</f>
        <v>plays</v>
      </c>
      <c r="S2379" s="10">
        <f>((($I2379/60)/60)/24)+DATE(1970,1,1)</f>
        <v>42086.207638888889</v>
      </c>
      <c r="T2379" s="10">
        <f>((($J2379/60)/60)/24)+DATE(1970,1,1)</f>
        <v>42056.1324537037</v>
      </c>
    </row>
    <row r="2380" spans="1:20" ht="32" x14ac:dyDescent="0.2">
      <c r="A2380">
        <v>2885</v>
      </c>
      <c r="B2380" s="3" t="s">
        <v>2885</v>
      </c>
      <c r="C2380" s="3" t="s">
        <v>6995</v>
      </c>
      <c r="D2380" s="6">
        <v>400</v>
      </c>
      <c r="E2380" s="6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8270</v>
      </c>
      <c r="O2380" s="5">
        <f>$E2380/$D2380</f>
        <v>0.32500000000000001</v>
      </c>
      <c r="P2380" s="6">
        <f>ROUND(E2380/L2380,2)</f>
        <v>26</v>
      </c>
      <c r="Q2380" t="str">
        <f>LEFT($N2380,FIND("/",$N2380)-1)</f>
        <v>theater</v>
      </c>
      <c r="R2380" t="str">
        <f>RIGHT($N2380,LEN($N2380)-FIND("/",$N2380))</f>
        <v>plays</v>
      </c>
      <c r="S2380" s="10">
        <f>((($I2380/60)/60)/24)+DATE(1970,1,1)</f>
        <v>42077.034733796296</v>
      </c>
      <c r="T2380" s="10">
        <f>((($J2380/60)/60)/24)+DATE(1970,1,1)</f>
        <v>42047.07640046296</v>
      </c>
    </row>
    <row r="2381" spans="1:20" ht="48" x14ac:dyDescent="0.2">
      <c r="A2381">
        <v>3985</v>
      </c>
      <c r="B2381" s="3" t="s">
        <v>3981</v>
      </c>
      <c r="C2381" s="3" t="s">
        <v>8091</v>
      </c>
      <c r="D2381" s="6">
        <v>2000</v>
      </c>
      <c r="E2381" s="6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8270</v>
      </c>
      <c r="O2381" s="5">
        <f>$E2381/$D2381</f>
        <v>0.32050000000000001</v>
      </c>
      <c r="P2381" s="6">
        <f>ROUND(E2381/L2381,2)</f>
        <v>33.74</v>
      </c>
      <c r="Q2381" t="str">
        <f>LEFT($N2381,FIND("/",$N2381)-1)</f>
        <v>theater</v>
      </c>
      <c r="R2381" t="str">
        <f>RIGHT($N2381,LEN($N2381)-FIND("/",$N2381))</f>
        <v>plays</v>
      </c>
      <c r="S2381" s="10">
        <f>((($I2381/60)/60)/24)+DATE(1970,1,1)</f>
        <v>42420.878472222219</v>
      </c>
      <c r="T2381" s="10">
        <f>((($J2381/60)/60)/24)+DATE(1970,1,1)</f>
        <v>42399.707407407404</v>
      </c>
    </row>
    <row r="2382" spans="1:20" ht="48" x14ac:dyDescent="0.2">
      <c r="A2382">
        <v>3958</v>
      </c>
      <c r="B2382" s="3" t="s">
        <v>3955</v>
      </c>
      <c r="C2382" s="3" t="s">
        <v>8065</v>
      </c>
      <c r="D2382" s="6">
        <v>2000</v>
      </c>
      <c r="E2382" s="6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8270</v>
      </c>
      <c r="O2382" s="5">
        <f>$E2382/$D2382</f>
        <v>0.32050000000000001</v>
      </c>
      <c r="P2382" s="6">
        <f>ROUND(E2382/L2382,2)</f>
        <v>40.06</v>
      </c>
      <c r="Q2382" t="str">
        <f>LEFT($N2382,FIND("/",$N2382)-1)</f>
        <v>theater</v>
      </c>
      <c r="R2382" t="str">
        <f>RIGHT($N2382,LEN($N2382)-FIND("/",$N2382))</f>
        <v>plays</v>
      </c>
      <c r="S2382" s="10">
        <f>((($I2382/60)/60)/24)+DATE(1970,1,1)</f>
        <v>41853.583333333336</v>
      </c>
      <c r="T2382" s="10">
        <f>((($J2382/60)/60)/24)+DATE(1970,1,1)</f>
        <v>41816.950370370374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 s="6">
        <v>250000</v>
      </c>
      <c r="E2383" s="6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8272</v>
      </c>
      <c r="O2383" s="5">
        <f>$E2383/$D2383</f>
        <v>0.32028000000000001</v>
      </c>
      <c r="P2383" s="6">
        <f>ROUND(E2383/L2383,2)</f>
        <v>800.7</v>
      </c>
      <c r="Q2383" t="str">
        <f>LEFT($N2383,FIND("/",$N2383)-1)</f>
        <v>technology</v>
      </c>
      <c r="R2383" t="str">
        <f>RIGHT($N2383,LEN($N2383)-FIND("/",$N2383))</f>
        <v>wearables</v>
      </c>
      <c r="S2383" s="10">
        <f>((($I2383/60)/60)/24)+DATE(1970,1,1)</f>
        <v>42704.843969907408</v>
      </c>
      <c r="T2383" s="10">
        <f>((($J2383/60)/60)/24)+DATE(1970,1,1)</f>
        <v>42669.802303240736</v>
      </c>
    </row>
    <row r="2384" spans="1:20" ht="48" x14ac:dyDescent="0.2">
      <c r="A2384">
        <v>3974</v>
      </c>
      <c r="B2384" s="3" t="s">
        <v>3971</v>
      </c>
      <c r="C2384" s="3" t="s">
        <v>8081</v>
      </c>
      <c r="D2384" s="6">
        <v>1000</v>
      </c>
      <c r="E2384" s="6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8270</v>
      </c>
      <c r="O2384" s="5">
        <f>$E2384/$D2384</f>
        <v>0.32</v>
      </c>
      <c r="P2384" s="6">
        <f>ROUND(E2384/L2384,2)</f>
        <v>29.09</v>
      </c>
      <c r="Q2384" t="str">
        <f>LEFT($N2384,FIND("/",$N2384)-1)</f>
        <v>theater</v>
      </c>
      <c r="R2384" t="str">
        <f>RIGHT($N2384,LEN($N2384)-FIND("/",$N2384))</f>
        <v>plays</v>
      </c>
      <c r="S2384" s="10">
        <f>((($I2384/60)/60)/24)+DATE(1970,1,1)</f>
        <v>42523.546851851846</v>
      </c>
      <c r="T2384" s="10">
        <f>((($J2384/60)/60)/24)+DATE(1970,1,1)</f>
        <v>42493.546851851846</v>
      </c>
    </row>
    <row r="2385" spans="1:20" ht="48" x14ac:dyDescent="0.2">
      <c r="A2385">
        <v>2861</v>
      </c>
      <c r="B2385" s="3" t="s">
        <v>2861</v>
      </c>
      <c r="C2385" s="3" t="s">
        <v>6971</v>
      </c>
      <c r="D2385" s="6">
        <v>250</v>
      </c>
      <c r="E2385" s="6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8270</v>
      </c>
      <c r="O2385" s="5">
        <f>$E2385/$D2385</f>
        <v>0.32</v>
      </c>
      <c r="P2385" s="6">
        <f>ROUND(E2385/L2385,2)</f>
        <v>26.67</v>
      </c>
      <c r="Q2385" t="str">
        <f>LEFT($N2385,FIND("/",$N2385)-1)</f>
        <v>theater</v>
      </c>
      <c r="R2385" t="str">
        <f>RIGHT($N2385,LEN($N2385)-FIND("/",$N2385))</f>
        <v>plays</v>
      </c>
      <c r="S2385" s="10">
        <f>((($I2385/60)/60)/24)+DATE(1970,1,1)</f>
        <v>42271.590833333335</v>
      </c>
      <c r="T2385" s="10">
        <f>((($J2385/60)/60)/24)+DATE(1970,1,1)</f>
        <v>42257.590833333335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 s="6">
        <v>17000</v>
      </c>
      <c r="E2386" s="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8286</v>
      </c>
      <c r="O2386" s="5">
        <f>$E2386/$D2386</f>
        <v>0.31947058823529412</v>
      </c>
      <c r="P2386" s="6">
        <f>ROUND(E2386/L2386,2)</f>
        <v>115.55</v>
      </c>
      <c r="Q2386" t="str">
        <f>LEFT($N2386,FIND("/",$N2386)-1)</f>
        <v>publishing</v>
      </c>
      <c r="R2386" t="str">
        <f>RIGHT($N2386,LEN($N2386)-FIND("/",$N2386))</f>
        <v>translations</v>
      </c>
      <c r="S2386" s="10">
        <f>((($I2386/60)/60)/24)+DATE(1970,1,1)</f>
        <v>42334.252500000002</v>
      </c>
      <c r="T2386" s="10">
        <f>((($J2386/60)/60)/24)+DATE(1970,1,1)</f>
        <v>42304.210833333331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 s="6">
        <v>7500</v>
      </c>
      <c r="E2387" s="6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8270</v>
      </c>
      <c r="O2387" s="5">
        <f>$E2387/$D2387</f>
        <v>0.31546666666666667</v>
      </c>
      <c r="P2387" s="6">
        <f>ROUND(E2387/L2387,2)</f>
        <v>60.67</v>
      </c>
      <c r="Q2387" t="str">
        <f>LEFT($N2387,FIND("/",$N2387)-1)</f>
        <v>theater</v>
      </c>
      <c r="R2387" t="str">
        <f>RIGHT($N2387,LEN($N2387)-FIND("/",$N2387))</f>
        <v>plays</v>
      </c>
      <c r="S2387" s="10">
        <f>((($I2387/60)/60)/24)+DATE(1970,1,1)</f>
        <v>42163.016585648147</v>
      </c>
      <c r="T2387" s="10">
        <f>((($J2387/60)/60)/24)+DATE(1970,1,1)</f>
        <v>42103.016585648147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 s="6">
        <v>10000</v>
      </c>
      <c r="E2388" s="6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8292</v>
      </c>
      <c r="O2388" s="5">
        <f>$E2388/$D2388</f>
        <v>0.3125</v>
      </c>
      <c r="P2388" s="6">
        <f>ROUND(E2388/L2388,2)</f>
        <v>80.13</v>
      </c>
      <c r="Q2388" t="str">
        <f>LEFT($N2388,FIND("/",$N2388)-1)</f>
        <v>music</v>
      </c>
      <c r="R2388" t="str">
        <f>RIGHT($N2388,LEN($N2388)-FIND("/",$N2388))</f>
        <v>faith</v>
      </c>
      <c r="S2388" s="10">
        <f>((($I2388/60)/60)/24)+DATE(1970,1,1)</f>
        <v>42835.84375</v>
      </c>
      <c r="T2388" s="10">
        <f>((($J2388/60)/60)/24)+DATE(1970,1,1)</f>
        <v>42802.046817129631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 s="6">
        <v>8000</v>
      </c>
      <c r="E2389" s="6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8270</v>
      </c>
      <c r="O2389" s="5">
        <f>$E2389/$D2389</f>
        <v>0.3125</v>
      </c>
      <c r="P2389" s="6">
        <f>ROUND(E2389/L2389,2)</f>
        <v>1250</v>
      </c>
      <c r="Q2389" t="str">
        <f>LEFT($N2389,FIND("/",$N2389)-1)</f>
        <v>theater</v>
      </c>
      <c r="R2389" t="str">
        <f>RIGHT($N2389,LEN($N2389)-FIND("/",$N2389))</f>
        <v>plays</v>
      </c>
      <c r="S2389" s="10">
        <f>((($I2389/60)/60)/24)+DATE(1970,1,1)</f>
        <v>42203.125</v>
      </c>
      <c r="T2389" s="10">
        <f>((($J2389/60)/60)/24)+DATE(1970,1,1)</f>
        <v>42144.231527777782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 s="6">
        <v>40000</v>
      </c>
      <c r="E2390" s="6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8272</v>
      </c>
      <c r="O2390" s="5">
        <f>$E2390/$D2390</f>
        <v>0.31114999999999998</v>
      </c>
      <c r="P2390" s="6">
        <f>ROUND(E2390/L2390,2)</f>
        <v>102.02</v>
      </c>
      <c r="Q2390" t="str">
        <f>LEFT($N2390,FIND("/",$N2390)-1)</f>
        <v>technology</v>
      </c>
      <c r="R2390" t="str">
        <f>RIGHT($N2390,LEN($N2390)-FIND("/",$N2390))</f>
        <v>wearables</v>
      </c>
      <c r="S2390" s="10">
        <f>((($I2390/60)/60)/24)+DATE(1970,1,1)</f>
        <v>42432.709652777776</v>
      </c>
      <c r="T2390" s="10">
        <f>((($J2390/60)/60)/24)+DATE(1970,1,1)</f>
        <v>42402.709652777776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 s="6">
        <v>15000</v>
      </c>
      <c r="E2391" s="6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8277</v>
      </c>
      <c r="O2391" s="5">
        <f>$E2391/$D2391</f>
        <v>0.309</v>
      </c>
      <c r="P2391" s="6">
        <f>ROUND(E2391/L2391,2)</f>
        <v>231.75</v>
      </c>
      <c r="Q2391" t="str">
        <f>LEFT($N2391,FIND("/",$N2391)-1)</f>
        <v>music</v>
      </c>
      <c r="R2391" t="str">
        <f>RIGHT($N2391,LEN($N2391)-FIND("/",$N2391))</f>
        <v>jazz</v>
      </c>
      <c r="S2391" s="10">
        <f>((($I2391/60)/60)/24)+DATE(1970,1,1)</f>
        <v>40889.212685185186</v>
      </c>
      <c r="T2391" s="10">
        <f>((($J2391/60)/60)/24)+DATE(1970,1,1)</f>
        <v>40847.171018518515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 s="6">
        <v>3000</v>
      </c>
      <c r="E2392" s="6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8304</v>
      </c>
      <c r="O2392" s="5">
        <f>$E2392/$D2392</f>
        <v>0.30866666666666664</v>
      </c>
      <c r="P2392" s="6">
        <f>ROUND(E2392/L2392,2)</f>
        <v>66.14</v>
      </c>
      <c r="Q2392" t="str">
        <f>LEFT($N2392,FIND("/",$N2392)-1)</f>
        <v>theater</v>
      </c>
      <c r="R2392" t="str">
        <f>RIGHT($N2392,LEN($N2392)-FIND("/",$N2392))</f>
        <v>musical</v>
      </c>
      <c r="S2392" s="10">
        <f>((($I2392/60)/60)/24)+DATE(1970,1,1)</f>
        <v>42005.700636574074</v>
      </c>
      <c r="T2392" s="10">
        <f>((($J2392/60)/60)/24)+DATE(1970,1,1)</f>
        <v>41975.700636574074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6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8274</v>
      </c>
      <c r="O2393" s="5">
        <f>$E2393/$D2393</f>
        <v>0.30862068965517242</v>
      </c>
      <c r="P2393" s="6">
        <f>ROUND(E2393/L2393,2)</f>
        <v>47.11</v>
      </c>
      <c r="Q2393" t="str">
        <f>LEFT($N2393,FIND("/",$N2393)-1)</f>
        <v>publishing</v>
      </c>
      <c r="R2393" t="str">
        <f>RIGHT($N2393,LEN($N2393)-FIND("/",$N2393))</f>
        <v>fiction</v>
      </c>
      <c r="S2393" s="10">
        <f>((($I2393/60)/60)/24)+DATE(1970,1,1)</f>
        <v>41549.561041666668</v>
      </c>
      <c r="T2393" s="10">
        <f>((($J2393/60)/60)/24)+DATE(1970,1,1)</f>
        <v>41520.561041666668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 s="6">
        <v>15000</v>
      </c>
      <c r="E2394" s="6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8272</v>
      </c>
      <c r="O2394" s="5">
        <f>$E2394/$D2394</f>
        <v>0.30813400000000002</v>
      </c>
      <c r="P2394" s="6">
        <f>ROUND(E2394/L2394,2)</f>
        <v>124.92</v>
      </c>
      <c r="Q2394" t="str">
        <f>LEFT($N2394,FIND("/",$N2394)-1)</f>
        <v>technology</v>
      </c>
      <c r="R2394" t="str">
        <f>RIGHT($N2394,LEN($N2394)-FIND("/",$N2394))</f>
        <v>wearables</v>
      </c>
      <c r="S2394" s="10">
        <f>((($I2394/60)/60)/24)+DATE(1970,1,1)</f>
        <v>42698.768368055549</v>
      </c>
      <c r="T2394" s="10">
        <f>((($J2394/60)/60)/24)+DATE(1970,1,1)</f>
        <v>42668.726701388892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6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8284</v>
      </c>
      <c r="O2395" s="5">
        <f>$E2395/$D2395</f>
        <v>0.308</v>
      </c>
      <c r="P2395" s="6">
        <f>ROUND(E2395/L2395,2)</f>
        <v>71.87</v>
      </c>
      <c r="Q2395" t="str">
        <f>LEFT($N2395,FIND("/",$N2395)-1)</f>
        <v>photography</v>
      </c>
      <c r="R2395" t="str">
        <f>RIGHT($N2395,LEN($N2395)-FIND("/",$N2395))</f>
        <v>photobooks</v>
      </c>
      <c r="S2395" s="10">
        <f>((($I2395/60)/60)/24)+DATE(1970,1,1)</f>
        <v>42049.071550925932</v>
      </c>
      <c r="T2395" s="10">
        <f>((($J2395/60)/60)/24)+DATE(1970,1,1)</f>
        <v>42018.071550925932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 s="6">
        <v>2100</v>
      </c>
      <c r="E2396" s="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8277</v>
      </c>
      <c r="O2396" s="5">
        <f>$E2396/$D2396</f>
        <v>0.30666666666666664</v>
      </c>
      <c r="P2396" s="6">
        <f>ROUND(E2396/L2396,2)</f>
        <v>21.47</v>
      </c>
      <c r="Q2396" t="str">
        <f>LEFT($N2396,FIND("/",$N2396)-1)</f>
        <v>music</v>
      </c>
      <c r="R2396" t="str">
        <f>RIGHT($N2396,LEN($N2396)-FIND("/",$N2396))</f>
        <v>jazz</v>
      </c>
      <c r="S2396" s="10">
        <f>((($I2396/60)/60)/24)+DATE(1970,1,1)</f>
        <v>41058.829918981479</v>
      </c>
      <c r="T2396" s="10">
        <f>((($J2396/60)/60)/24)+DATE(1970,1,1)</f>
        <v>41037.829918981479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 s="6">
        <v>10000</v>
      </c>
      <c r="E2397" s="6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8272</v>
      </c>
      <c r="O2397" s="5">
        <f>$E2397/$D2397</f>
        <v>0.30599999999999999</v>
      </c>
      <c r="P2397" s="6">
        <f>ROUND(E2397/L2397,2)</f>
        <v>191.25</v>
      </c>
      <c r="Q2397" t="str">
        <f>LEFT($N2397,FIND("/",$N2397)-1)</f>
        <v>technology</v>
      </c>
      <c r="R2397" t="str">
        <f>RIGHT($N2397,LEN($N2397)-FIND("/",$N2397))</f>
        <v>wearables</v>
      </c>
      <c r="S2397" s="10">
        <f>((($I2397/60)/60)/24)+DATE(1970,1,1)</f>
        <v>42005.002488425926</v>
      </c>
      <c r="T2397" s="10">
        <f>((($J2397/60)/60)/24)+DATE(1970,1,1)</f>
        <v>41955.002488425926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 s="6">
        <v>15000</v>
      </c>
      <c r="E2398" s="6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8281</v>
      </c>
      <c r="O2398" s="5">
        <f>$E2398/$D2398</f>
        <v>0.30433333333333334</v>
      </c>
      <c r="P2398" s="6">
        <f>ROUND(E2398/L2398,2)</f>
        <v>51.29</v>
      </c>
      <c r="Q2398" t="str">
        <f>LEFT($N2398,FIND("/",$N2398)-1)</f>
        <v>games</v>
      </c>
      <c r="R2398" t="str">
        <f>RIGHT($N2398,LEN($N2398)-FIND("/",$N2398))</f>
        <v>video games</v>
      </c>
      <c r="S2398" s="10">
        <f>((($I2398/60)/60)/24)+DATE(1970,1,1)</f>
        <v>41605.279097222221</v>
      </c>
      <c r="T2398" s="10">
        <f>((($J2398/60)/60)/24)+DATE(1970,1,1)</f>
        <v>41575.237430555557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 s="6">
        <v>5000</v>
      </c>
      <c r="E2399" s="6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5">
        <f>$E2399/$D2399</f>
        <v>0.30399999999999999</v>
      </c>
      <c r="P2399" s="6">
        <f>ROUND(E2399/L2399,2)</f>
        <v>50.67</v>
      </c>
      <c r="Q2399" t="str">
        <f>LEFT($N2399,FIND("/",$N2399)-1)</f>
        <v>music</v>
      </c>
      <c r="R2399" t="str">
        <f>RIGHT($N2399,LEN($N2399)-FIND("/",$N2399))</f>
        <v>jazz</v>
      </c>
      <c r="S2399" s="10">
        <f>((($I2399/60)/60)/24)+DATE(1970,1,1)</f>
        <v>41763.25</v>
      </c>
      <c r="T2399" s="10">
        <f>((($J2399/60)/60)/24)+DATE(1970,1,1)</f>
        <v>41733.737083333333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 s="6">
        <v>1500</v>
      </c>
      <c r="E2400" s="6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8304</v>
      </c>
      <c r="O2400" s="5">
        <f>$E2400/$D2400</f>
        <v>0.30333333333333334</v>
      </c>
      <c r="P2400" s="6">
        <f>ROUND(E2400/L2400,2)</f>
        <v>50.56</v>
      </c>
      <c r="Q2400" t="str">
        <f>LEFT($N2400,FIND("/",$N2400)-1)</f>
        <v>theater</v>
      </c>
      <c r="R2400" t="str">
        <f>RIGHT($N2400,LEN($N2400)-FIND("/",$N2400))</f>
        <v>musical</v>
      </c>
      <c r="S2400" s="10">
        <f>((($I2400/60)/60)/24)+DATE(1970,1,1)</f>
        <v>42097.909016203703</v>
      </c>
      <c r="T2400" s="10">
        <f>((($J2400/60)/60)/24)+DATE(1970,1,1)</f>
        <v>42090.909016203703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 s="6">
        <v>2500</v>
      </c>
      <c r="E2401" s="6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5">
        <f>$E2401/$D2401</f>
        <v>0.2984</v>
      </c>
      <c r="P2401" s="6">
        <f>ROUND(E2401/L2401,2)</f>
        <v>93.25</v>
      </c>
      <c r="Q2401" t="str">
        <f>LEFT($N2401,FIND("/",$N2401)-1)</f>
        <v>film &amp; video</v>
      </c>
      <c r="R2401" t="str">
        <f>RIGHT($N2401,LEN($N2401)-FIND("/",$N2401))</f>
        <v>drama</v>
      </c>
      <c r="S2401" s="10">
        <f>((($I2401/60)/60)/24)+DATE(1970,1,1)</f>
        <v>42033.847962962958</v>
      </c>
      <c r="T2401" s="10">
        <f>((($J2401/60)/60)/24)+DATE(1970,1,1)</f>
        <v>41973.847962962958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 s="6">
        <v>4000</v>
      </c>
      <c r="E2402" s="6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5">
        <f>$E2402/$D2402</f>
        <v>0.29625000000000001</v>
      </c>
      <c r="P2402" s="6">
        <f>ROUND(E2402/L2402,2)</f>
        <v>237</v>
      </c>
      <c r="Q2402" t="str">
        <f>LEFT($N2402,FIND("/",$N2402)-1)</f>
        <v>theater</v>
      </c>
      <c r="R2402" t="str">
        <f>RIGHT($N2402,LEN($N2402)-FIND("/",$N2402))</f>
        <v>spaces</v>
      </c>
      <c r="S2402" s="10">
        <f>((($I2402/60)/60)/24)+DATE(1970,1,1)</f>
        <v>42038.083333333328</v>
      </c>
      <c r="T2402" s="10">
        <f>((($J2402/60)/60)/24)+DATE(1970,1,1)</f>
        <v>42006.908692129626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 s="6">
        <v>9999</v>
      </c>
      <c r="E2403" s="6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8272</v>
      </c>
      <c r="O2403" s="5">
        <f>$E2403/$D2403</f>
        <v>0.29602960296029601</v>
      </c>
      <c r="P2403" s="6">
        <f>ROUND(E2403/L2403,2)</f>
        <v>134.55000000000001</v>
      </c>
      <c r="Q2403" t="str">
        <f>LEFT($N2403,FIND("/",$N2403)-1)</f>
        <v>technology</v>
      </c>
      <c r="R2403" t="str">
        <f>RIGHT($N2403,LEN($N2403)-FIND("/",$N2403))</f>
        <v>wearables</v>
      </c>
      <c r="S2403" s="10">
        <f>((($I2403/60)/60)/24)+DATE(1970,1,1)</f>
        <v>42355.249305555553</v>
      </c>
      <c r="T2403" s="10">
        <f>((($J2403/60)/60)/24)+DATE(1970,1,1)</f>
        <v>42325.684189814812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 s="6">
        <v>104219</v>
      </c>
      <c r="E2404" s="6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5">
        <f>$E2404/$D2404</f>
        <v>0.2950613611721471</v>
      </c>
      <c r="P2404" s="6">
        <f>ROUND(E2404/L2404,2)</f>
        <v>171.79</v>
      </c>
      <c r="Q2404" t="str">
        <f>LEFT($N2404,FIND("/",$N2404)-1)</f>
        <v>technology</v>
      </c>
      <c r="R2404" t="str">
        <f>RIGHT($N2404,LEN($N2404)-FIND("/",$N2404))</f>
        <v>wearables</v>
      </c>
      <c r="S2404" s="10">
        <f>((($I2404/60)/60)/24)+DATE(1970,1,1)</f>
        <v>42605.870833333334</v>
      </c>
      <c r="T2404" s="10">
        <f>((($J2404/60)/60)/24)+DATE(1970,1,1)</f>
        <v>42574.667650462965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 s="6">
        <v>25000</v>
      </c>
      <c r="E2405" s="6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8281</v>
      </c>
      <c r="O2405" s="5">
        <f>$E2405/$D2405</f>
        <v>0.29376000000000002</v>
      </c>
      <c r="P2405" s="6">
        <f>ROUND(E2405/L2405,2)</f>
        <v>43.98</v>
      </c>
      <c r="Q2405" t="str">
        <f>LEFT($N2405,FIND("/",$N2405)-1)</f>
        <v>games</v>
      </c>
      <c r="R2405" t="str">
        <f>RIGHT($N2405,LEN($N2405)-FIND("/",$N2405))</f>
        <v>video games</v>
      </c>
      <c r="S2405" s="10">
        <f>((($I2405/60)/60)/24)+DATE(1970,1,1)</f>
        <v>42383.16679398148</v>
      </c>
      <c r="T2405" s="10">
        <f>((($J2405/60)/60)/24)+DATE(1970,1,1)</f>
        <v>42353.16679398148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 s="6">
        <v>5000</v>
      </c>
      <c r="E2406" s="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8285</v>
      </c>
      <c r="O2406" s="5">
        <f>$E2406/$D2406</f>
        <v>0.29299999999999998</v>
      </c>
      <c r="P2406" s="6">
        <f>ROUND(E2406/L2406,2)</f>
        <v>61.04</v>
      </c>
      <c r="Q2406" t="str">
        <f>LEFT($N2406,FIND("/",$N2406)-1)</f>
        <v>music</v>
      </c>
      <c r="R2406" t="str">
        <f>RIGHT($N2406,LEN($N2406)-FIND("/",$N2406))</f>
        <v>world music</v>
      </c>
      <c r="S2406" s="10">
        <f>((($I2406/60)/60)/24)+DATE(1970,1,1)</f>
        <v>40814.729259259257</v>
      </c>
      <c r="T2406" s="10">
        <f>((($J2406/60)/60)/24)+DATE(1970,1,1)</f>
        <v>40754.729259259257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 s="6">
        <v>90000</v>
      </c>
      <c r="E2407" s="6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5">
        <f>$E2407/$D2407</f>
        <v>0.29276666666666668</v>
      </c>
      <c r="P2407" s="6">
        <f>ROUND(E2407/L2407,2)</f>
        <v>85</v>
      </c>
      <c r="Q2407" t="str">
        <f>LEFT($N2407,FIND("/",$N2407)-1)</f>
        <v>technology</v>
      </c>
      <c r="R2407" t="str">
        <f>RIGHT($N2407,LEN($N2407)-FIND("/",$N2407))</f>
        <v>wearables</v>
      </c>
      <c r="S2407" s="10">
        <f>((($I2407/60)/60)/24)+DATE(1970,1,1)</f>
        <v>42540.340277777781</v>
      </c>
      <c r="T2407" s="10">
        <f>((($J2407/60)/60)/24)+DATE(1970,1,1)</f>
        <v>42506.709722222222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 s="6">
        <v>2500</v>
      </c>
      <c r="E2408" s="6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8303</v>
      </c>
      <c r="O2408" s="5">
        <f>$E2408/$D2408</f>
        <v>0.29239999999999999</v>
      </c>
      <c r="P2408" s="6">
        <f>ROUND(E2408/L2408,2)</f>
        <v>40.61</v>
      </c>
      <c r="Q2408" t="str">
        <f>LEFT($N2408,FIND("/",$N2408)-1)</f>
        <v>publishing</v>
      </c>
      <c r="R2408" t="str">
        <f>RIGHT($N2408,LEN($N2408)-FIND("/",$N2408))</f>
        <v>children's books</v>
      </c>
      <c r="S2408" s="10">
        <f>((($I2408/60)/60)/24)+DATE(1970,1,1)</f>
        <v>41044.719756944447</v>
      </c>
      <c r="T2408" s="10">
        <f>((($J2408/60)/60)/24)+DATE(1970,1,1)</f>
        <v>41030.719756944447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6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5">
        <f>$E2409/$D2409</f>
        <v>0.29228571428571426</v>
      </c>
      <c r="P2409" s="6">
        <f>ROUND(E2409/L2409,2)</f>
        <v>44.48</v>
      </c>
      <c r="Q2409" t="str">
        <f>LEFT($N2409,FIND("/",$N2409)-1)</f>
        <v>photography</v>
      </c>
      <c r="R2409" t="str">
        <f>RIGHT($N2409,LEN($N2409)-FIND("/",$N2409))</f>
        <v>places</v>
      </c>
      <c r="S2409" s="10">
        <f>((($I2409/60)/60)/24)+DATE(1970,1,1)</f>
        <v>42463.68450231482</v>
      </c>
      <c r="T2409" s="10">
        <f>((($J2409/60)/60)/24)+DATE(1970,1,1)</f>
        <v>42433.726168981477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 s="6">
        <v>1000</v>
      </c>
      <c r="E2410" s="6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5">
        <f>$E2410/$D2410</f>
        <v>0.28899999999999998</v>
      </c>
      <c r="P2410" s="6">
        <f>ROUND(E2410/L2410,2)</f>
        <v>26.27</v>
      </c>
      <c r="Q2410" t="str">
        <f>LEFT($N2410,FIND("/",$N2410)-1)</f>
        <v>photography</v>
      </c>
      <c r="R2410" t="str">
        <f>RIGHT($N2410,LEN($N2410)-FIND("/",$N2410))</f>
        <v>nature</v>
      </c>
      <c r="S2410" s="10">
        <f>((($I2410/60)/60)/24)+DATE(1970,1,1)</f>
        <v>41899.212951388887</v>
      </c>
      <c r="T2410" s="10">
        <f>((($J2410/60)/60)/24)+DATE(1970,1,1)</f>
        <v>41839.212951388887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 s="6">
        <v>28000</v>
      </c>
      <c r="E2411" s="6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5">
        <f>$E2411/$D2411</f>
        <v>0.28842857142857142</v>
      </c>
      <c r="P2411" s="6">
        <f>ROUND(E2411/L2411,2)</f>
        <v>34.22</v>
      </c>
      <c r="Q2411" t="str">
        <f>LEFT($N2411,FIND("/",$N2411)-1)</f>
        <v>games</v>
      </c>
      <c r="R2411" t="str">
        <f>RIGHT($N2411,LEN($N2411)-FIND("/",$N2411))</f>
        <v>video games</v>
      </c>
      <c r="S2411" s="10">
        <f>((($I2411/60)/60)/24)+DATE(1970,1,1)</f>
        <v>42075.463692129633</v>
      </c>
      <c r="T2411" s="10">
        <f>((($J2411/60)/60)/24)+DATE(1970,1,1)</f>
        <v>42045.50535879629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 s="6">
        <v>2000</v>
      </c>
      <c r="E2412" s="6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5">
        <f>$E2412/$D2412</f>
        <v>0.28799999999999998</v>
      </c>
      <c r="P2412" s="6">
        <f>ROUND(E2412/L2412,2)</f>
        <v>44.31</v>
      </c>
      <c r="Q2412" t="str">
        <f>LEFT($N2412,FIND("/",$N2412)-1)</f>
        <v>theater</v>
      </c>
      <c r="R2412" t="str">
        <f>RIGHT($N2412,LEN($N2412)-FIND("/",$N2412))</f>
        <v>plays</v>
      </c>
      <c r="S2412" s="10">
        <f>((($I2412/60)/60)/24)+DATE(1970,1,1)</f>
        <v>41820.727777777778</v>
      </c>
      <c r="T2412" s="10">
        <f>((($J2412/60)/60)/24)+DATE(1970,1,1)</f>
        <v>41779.045937499999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 s="6">
        <v>300</v>
      </c>
      <c r="E2413" s="6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5">
        <f>$E2413/$D2413</f>
        <v>0.28666666666666668</v>
      </c>
      <c r="P2413" s="6">
        <f>ROUND(E2413/L2413,2)</f>
        <v>14.33</v>
      </c>
      <c r="Q2413" t="str">
        <f>LEFT($N2413,FIND("/",$N2413)-1)</f>
        <v>theater</v>
      </c>
      <c r="R2413" t="str">
        <f>RIGHT($N2413,LEN($N2413)-FIND("/",$N2413))</f>
        <v>plays</v>
      </c>
      <c r="S2413" s="10">
        <f>((($I2413/60)/60)/24)+DATE(1970,1,1)</f>
        <v>42572.626747685179</v>
      </c>
      <c r="T2413" s="10">
        <f>((($J2413/60)/60)/24)+DATE(1970,1,1)</f>
        <v>42512.626747685179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 s="6">
        <v>420</v>
      </c>
      <c r="E2414" s="6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8271</v>
      </c>
      <c r="O2414" s="5">
        <f>$E2414/$D2414</f>
        <v>0.2857142857142857</v>
      </c>
      <c r="P2414" s="6">
        <f>ROUND(E2414/L2414,2)</f>
        <v>60</v>
      </c>
      <c r="Q2414" t="str">
        <f>LEFT($N2414,FIND("/",$N2414)-1)</f>
        <v>technology</v>
      </c>
      <c r="R2414" t="str">
        <f>RIGHT($N2414,LEN($N2414)-FIND("/",$N2414))</f>
        <v>web</v>
      </c>
      <c r="S2414" s="10">
        <f>((($I2414/60)/60)/24)+DATE(1970,1,1)</f>
        <v>41984.688310185185</v>
      </c>
      <c r="T2414" s="10">
        <f>((($J2414/60)/60)/24)+DATE(1970,1,1)</f>
        <v>41954.688310185185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 s="6">
        <v>2500</v>
      </c>
      <c r="E2415" s="6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8272</v>
      </c>
      <c r="O2415" s="5">
        <f>$E2415/$D2415</f>
        <v>0.2848</v>
      </c>
      <c r="P2415" s="6">
        <f>ROUND(E2415/L2415,2)</f>
        <v>19.239999999999998</v>
      </c>
      <c r="Q2415" t="str">
        <f>LEFT($N2415,FIND("/",$N2415)-1)</f>
        <v>technology</v>
      </c>
      <c r="R2415" t="str">
        <f>RIGHT($N2415,LEN($N2415)-FIND("/",$N2415))</f>
        <v>wearables</v>
      </c>
      <c r="S2415" s="10">
        <f>((($I2415/60)/60)/24)+DATE(1970,1,1)</f>
        <v>42411.712418981479</v>
      </c>
      <c r="T2415" s="10">
        <f>((($J2415/60)/60)/24)+DATE(1970,1,1)</f>
        <v>42373.712418981479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 s="6">
        <v>1500</v>
      </c>
      <c r="E2416" s="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8270</v>
      </c>
      <c r="O2416" s="5">
        <f>$E2416/$D2416</f>
        <v>0.28466666666666668</v>
      </c>
      <c r="P2416" s="6">
        <f>ROUND(E2416/L2416,2)</f>
        <v>61</v>
      </c>
      <c r="Q2416" t="str">
        <f>LEFT($N2416,FIND("/",$N2416)-1)</f>
        <v>theater</v>
      </c>
      <c r="R2416" t="str">
        <f>RIGHT($N2416,LEN($N2416)-FIND("/",$N2416))</f>
        <v>plays</v>
      </c>
      <c r="S2416" s="10">
        <f>((($I2416/60)/60)/24)+DATE(1970,1,1)</f>
        <v>42149.901574074072</v>
      </c>
      <c r="T2416" s="10">
        <f>((($J2416/60)/60)/24)+DATE(1970,1,1)</f>
        <v>42089.901574074072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 s="6">
        <v>50000</v>
      </c>
      <c r="E2417" s="6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5">
        <f>$E2417/$D2417</f>
        <v>0.28405999999999998</v>
      </c>
      <c r="P2417" s="6">
        <f>ROUND(E2417/L2417,2)</f>
        <v>26.6</v>
      </c>
      <c r="Q2417" t="str">
        <f>LEFT($N2417,FIND("/",$N2417)-1)</f>
        <v>games</v>
      </c>
      <c r="R2417" t="str">
        <f>RIGHT($N2417,LEN($N2417)-FIND("/",$N2417))</f>
        <v>video games</v>
      </c>
      <c r="S2417" s="10">
        <f>((($I2417/60)/60)/24)+DATE(1970,1,1)</f>
        <v>41978.771168981482</v>
      </c>
      <c r="T2417" s="10">
        <f>((($J2417/60)/60)/24)+DATE(1970,1,1)</f>
        <v>41948.771168981482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 s="6">
        <v>6000</v>
      </c>
      <c r="E2418" s="6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8283</v>
      </c>
      <c r="O2418" s="5">
        <f>$E2418/$D2418</f>
        <v>0.28299999999999997</v>
      </c>
      <c r="P2418" s="6">
        <f>ROUND(E2418/L2418,2)</f>
        <v>84.9</v>
      </c>
      <c r="Q2418" t="str">
        <f>LEFT($N2418,FIND("/",$N2418)-1)</f>
        <v>food</v>
      </c>
      <c r="R2418" t="str">
        <f>RIGHT($N2418,LEN($N2418)-FIND("/",$N2418))</f>
        <v>food trucks</v>
      </c>
      <c r="S2418" s="10">
        <f>((($I2418/60)/60)/24)+DATE(1970,1,1)</f>
        <v>41965.249305555553</v>
      </c>
      <c r="T2418" s="10">
        <f>((($J2418/60)/60)/24)+DATE(1970,1,1)</f>
        <v>41932.871990740743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 s="6">
        <v>75000</v>
      </c>
      <c r="E2419" s="6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8281</v>
      </c>
      <c r="O2419" s="5">
        <f>$E2419/$D2419</f>
        <v>0.28192</v>
      </c>
      <c r="P2419" s="6">
        <f>ROUND(E2419/L2419,2)</f>
        <v>370.95</v>
      </c>
      <c r="Q2419" t="str">
        <f>LEFT($N2419,FIND("/",$N2419)-1)</f>
        <v>games</v>
      </c>
      <c r="R2419" t="str">
        <f>RIGHT($N2419,LEN($N2419)-FIND("/",$N2419))</f>
        <v>video games</v>
      </c>
      <c r="S2419" s="10">
        <f>((($I2419/60)/60)/24)+DATE(1970,1,1)</f>
        <v>42727.332638888889</v>
      </c>
      <c r="T2419" s="10">
        <f>((($J2419/60)/60)/24)+DATE(1970,1,1)</f>
        <v>42694.98128472222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 s="6">
        <v>2000</v>
      </c>
      <c r="E2420" s="6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8270</v>
      </c>
      <c r="O2420" s="5">
        <f>$E2420/$D2420</f>
        <v>0.28050000000000003</v>
      </c>
      <c r="P2420" s="6">
        <f>ROUND(E2420/L2420,2)</f>
        <v>51</v>
      </c>
      <c r="Q2420" t="str">
        <f>LEFT($N2420,FIND("/",$N2420)-1)</f>
        <v>theater</v>
      </c>
      <c r="R2420" t="str">
        <f>RIGHT($N2420,LEN($N2420)-FIND("/",$N2420))</f>
        <v>plays</v>
      </c>
      <c r="S2420" s="10">
        <f>((($I2420/60)/60)/24)+DATE(1970,1,1)</f>
        <v>41795.938657407409</v>
      </c>
      <c r="T2420" s="10">
        <f>((($J2420/60)/60)/24)+DATE(1970,1,1)</f>
        <v>41765.938657407409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 s="6">
        <v>5000</v>
      </c>
      <c r="E2421" s="6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5">
        <f>$E2421/$D2421</f>
        <v>0.28039999999999998</v>
      </c>
      <c r="P2421" s="6">
        <f>ROUND(E2421/L2421,2)</f>
        <v>58.42</v>
      </c>
      <c r="Q2421" t="str">
        <f>LEFT($N2421,FIND("/",$N2421)-1)</f>
        <v>technology</v>
      </c>
      <c r="R2421" t="str">
        <f>RIGHT($N2421,LEN($N2421)-FIND("/",$N2421))</f>
        <v>wearables</v>
      </c>
      <c r="S2421" s="10">
        <f>((($I2421/60)/60)/24)+DATE(1970,1,1)</f>
        <v>42386.750706018516</v>
      </c>
      <c r="T2421" s="10">
        <f>((($J2421/60)/60)/24)+DATE(1970,1,1)</f>
        <v>42356.750706018516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 s="6">
        <v>500</v>
      </c>
      <c r="E2422" s="6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8303</v>
      </c>
      <c r="O2422" s="5">
        <f>$E2422/$D2422</f>
        <v>0.28000000000000003</v>
      </c>
      <c r="P2422" s="6">
        <f>ROUND(E2422/L2422,2)</f>
        <v>35</v>
      </c>
      <c r="Q2422" t="str">
        <f>LEFT($N2422,FIND("/",$N2422)-1)</f>
        <v>publishing</v>
      </c>
      <c r="R2422" t="str">
        <f>RIGHT($N2422,LEN($N2422)-FIND("/",$N2422))</f>
        <v>children's books</v>
      </c>
      <c r="S2422" s="10">
        <f>((($I2422/60)/60)/24)+DATE(1970,1,1)</f>
        <v>41076.131944444445</v>
      </c>
      <c r="T2422" s="10">
        <f>((($J2422/60)/60)/24)+DATE(1970,1,1)</f>
        <v>41044.64811342593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 s="6">
        <v>2000</v>
      </c>
      <c r="E2423" s="6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8272</v>
      </c>
      <c r="O2423" s="5">
        <f>$E2423/$D2423</f>
        <v>0.27650000000000002</v>
      </c>
      <c r="P2423" s="6">
        <f>ROUND(E2423/L2423,2)</f>
        <v>55.3</v>
      </c>
      <c r="Q2423" t="str">
        <f>LEFT($N2423,FIND("/",$N2423)-1)</f>
        <v>technology</v>
      </c>
      <c r="R2423" t="str">
        <f>RIGHT($N2423,LEN($N2423)-FIND("/",$N2423))</f>
        <v>wearables</v>
      </c>
      <c r="S2423" s="10">
        <f>((($I2423/60)/60)/24)+DATE(1970,1,1)</f>
        <v>42016.866574074069</v>
      </c>
      <c r="T2423" s="10">
        <f>((($J2423/60)/60)/24)+DATE(1970,1,1)</f>
        <v>41971.866574074069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 s="6">
        <v>7500</v>
      </c>
      <c r="E2424" s="6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5">
        <f>$E2424/$D2424</f>
        <v>0.27600000000000002</v>
      </c>
      <c r="P2424" s="6">
        <f>ROUND(E2424/L2424,2)</f>
        <v>55.95</v>
      </c>
      <c r="Q2424" t="str">
        <f>LEFT($N2424,FIND("/",$N2424)-1)</f>
        <v>film &amp; video</v>
      </c>
      <c r="R2424" t="str">
        <f>RIGHT($N2424,LEN($N2424)-FIND("/",$N2424))</f>
        <v>science fiction</v>
      </c>
      <c r="S2424" s="10">
        <f>((($I2424/60)/60)/24)+DATE(1970,1,1)</f>
        <v>42107.72074074074</v>
      </c>
      <c r="T2424" s="10">
        <f>((($J2424/60)/60)/24)+DATE(1970,1,1)</f>
        <v>42047.762407407412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 s="6">
        <v>40000</v>
      </c>
      <c r="E2425" s="6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8301</v>
      </c>
      <c r="O2425" s="5">
        <f>$E2425/$D2425</f>
        <v>0.27579999999999999</v>
      </c>
      <c r="P2425" s="6">
        <f>ROUND(E2425/L2425,2)</f>
        <v>167.15</v>
      </c>
      <c r="Q2425" t="str">
        <f>LEFT($N2425,FIND("/",$N2425)-1)</f>
        <v>technology</v>
      </c>
      <c r="R2425" t="str">
        <f>RIGHT($N2425,LEN($N2425)-FIND("/",$N2425))</f>
        <v>makerspaces</v>
      </c>
      <c r="S2425" s="10">
        <f>((($I2425/60)/60)/24)+DATE(1970,1,1)</f>
        <v>41941.947916666664</v>
      </c>
      <c r="T2425" s="10">
        <f>((($J2425/60)/60)/24)+DATE(1970,1,1)</f>
        <v>41912.541655092595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 s="6">
        <v>500</v>
      </c>
      <c r="E2426" s="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8270</v>
      </c>
      <c r="O2426" s="5">
        <f>$E2426/$D2426</f>
        <v>0.27400000000000002</v>
      </c>
      <c r="P2426" s="6">
        <f>ROUND(E2426/L2426,2)</f>
        <v>22.83</v>
      </c>
      <c r="Q2426" t="str">
        <f>LEFT($N2426,FIND("/",$N2426)-1)</f>
        <v>theater</v>
      </c>
      <c r="R2426" t="str">
        <f>RIGHT($N2426,LEN($N2426)-FIND("/",$N2426))</f>
        <v>plays</v>
      </c>
      <c r="S2426" s="10">
        <f>((($I2426/60)/60)/24)+DATE(1970,1,1)</f>
        <v>42505.848067129627</v>
      </c>
      <c r="T2426" s="10">
        <f>((($J2426/60)/60)/24)+DATE(1970,1,1)</f>
        <v>42475.848067129627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6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5">
        <f>$E2427/$D2427</f>
        <v>0.27383999999999997</v>
      </c>
      <c r="P2427" s="6">
        <f>ROUND(E2427/L2427,2)</f>
        <v>402.71</v>
      </c>
      <c r="Q2427" t="str">
        <f>LEFT($N2427,FIND("/",$N2427)-1)</f>
        <v>technology</v>
      </c>
      <c r="R2427" t="str">
        <f>RIGHT($N2427,LEN($N2427)-FIND("/",$N2427))</f>
        <v>web</v>
      </c>
      <c r="S2427" s="10">
        <f>((($I2427/60)/60)/24)+DATE(1970,1,1)</f>
        <v>42323.634131944447</v>
      </c>
      <c r="T2427" s="10">
        <f>((($J2427/60)/60)/24)+DATE(1970,1,1)</f>
        <v>42283.592465277776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 s="6">
        <v>5000</v>
      </c>
      <c r="E2428" s="6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8270</v>
      </c>
      <c r="O2428" s="5">
        <f>$E2428/$D2428</f>
        <v>0.27239999999999998</v>
      </c>
      <c r="P2428" s="6">
        <f>ROUND(E2428/L2428,2)</f>
        <v>68.099999999999994</v>
      </c>
      <c r="Q2428" t="str">
        <f>LEFT($N2428,FIND("/",$N2428)-1)</f>
        <v>theater</v>
      </c>
      <c r="R2428" t="str">
        <f>RIGHT($N2428,LEN($N2428)-FIND("/",$N2428))</f>
        <v>plays</v>
      </c>
      <c r="S2428" s="10">
        <f>((($I2428/60)/60)/24)+DATE(1970,1,1)</f>
        <v>42306.629710648151</v>
      </c>
      <c r="T2428" s="10">
        <f>((($J2428/60)/60)/24)+DATE(1970,1,1)</f>
        <v>42278.629710648151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 s="6">
        <v>2000</v>
      </c>
      <c r="E2429" s="6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5">
        <f>$E2429/$D2429</f>
        <v>0.27100000000000002</v>
      </c>
      <c r="P2429" s="6">
        <f>ROUND(E2429/L2429,2)</f>
        <v>38.71</v>
      </c>
      <c r="Q2429" t="str">
        <f>LEFT($N2429,FIND("/",$N2429)-1)</f>
        <v>theater</v>
      </c>
      <c r="R2429" t="str">
        <f>RIGHT($N2429,LEN($N2429)-FIND("/",$N2429))</f>
        <v>plays</v>
      </c>
      <c r="S2429" s="10">
        <f>((($I2429/60)/60)/24)+DATE(1970,1,1)</f>
        <v>42792.545810185184</v>
      </c>
      <c r="T2429" s="10">
        <f>((($J2429/60)/60)/24)+DATE(1970,1,1)</f>
        <v>42762.545810185184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 s="6">
        <v>512</v>
      </c>
      <c r="E2430" s="6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8269</v>
      </c>
      <c r="O2430" s="5">
        <f>$E2430/$D2430</f>
        <v>0.26953125</v>
      </c>
      <c r="P2430" s="6">
        <f>ROUND(E2430/L2430,2)</f>
        <v>17.25</v>
      </c>
      <c r="Q2430" t="str">
        <f>LEFT($N2430,FIND("/",$N2430)-1)</f>
        <v>film &amp; video</v>
      </c>
      <c r="R2430" t="str">
        <f>RIGHT($N2430,LEN($N2430)-FIND("/",$N2430))</f>
        <v>animation</v>
      </c>
      <c r="S2430" s="10">
        <f>((($I2430/60)/60)/24)+DATE(1970,1,1)</f>
        <v>41817.120069444441</v>
      </c>
      <c r="T2430" s="10">
        <f>((($J2430/60)/60)/24)+DATE(1970,1,1)</f>
        <v>41801.120069444441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 s="6">
        <v>2413</v>
      </c>
      <c r="E2431" s="6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5">
        <f>$E2431/$D2431</f>
        <v>0.26937422295897223</v>
      </c>
      <c r="P2431" s="6">
        <f>ROUND(E2431/L2431,2)</f>
        <v>46.43</v>
      </c>
      <c r="Q2431" t="str">
        <f>LEFT($N2431,FIND("/",$N2431)-1)</f>
        <v>theater</v>
      </c>
      <c r="R2431" t="str">
        <f>RIGHT($N2431,LEN($N2431)-FIND("/",$N2431))</f>
        <v>plays</v>
      </c>
      <c r="S2431" s="10">
        <f>((($I2431/60)/60)/24)+DATE(1970,1,1)</f>
        <v>41881.229166666664</v>
      </c>
      <c r="T2431" s="10">
        <f>((($J2431/60)/60)/24)+DATE(1970,1,1)</f>
        <v>41841.651597222226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 s="6">
        <v>3000</v>
      </c>
      <c r="E2432" s="6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8286</v>
      </c>
      <c r="O2432" s="5">
        <f>$E2432/$D2432</f>
        <v>0.26900000000000002</v>
      </c>
      <c r="P2432" s="6">
        <f>ROUND(E2432/L2432,2)</f>
        <v>36.68</v>
      </c>
      <c r="Q2432" t="str">
        <f>LEFT($N2432,FIND("/",$N2432)-1)</f>
        <v>publishing</v>
      </c>
      <c r="R2432" t="str">
        <f>RIGHT($N2432,LEN($N2432)-FIND("/",$N2432))</f>
        <v>translations</v>
      </c>
      <c r="S2432" s="10">
        <f>((($I2432/60)/60)/24)+DATE(1970,1,1)</f>
        <v>41833.207638888889</v>
      </c>
      <c r="T2432" s="10">
        <f>((($J2432/60)/60)/24)+DATE(1970,1,1)</f>
        <v>41796.531701388885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 s="6">
        <v>2500</v>
      </c>
      <c r="E2433" s="6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5">
        <f>$E2433/$D2433</f>
        <v>0.26840000000000003</v>
      </c>
      <c r="P2433" s="6">
        <f>ROUND(E2433/L2433,2)</f>
        <v>51.62</v>
      </c>
      <c r="Q2433" t="str">
        <f>LEFT($N2433,FIND("/",$N2433)-1)</f>
        <v>theater</v>
      </c>
      <c r="R2433" t="str">
        <f>RIGHT($N2433,LEN($N2433)-FIND("/",$N2433))</f>
        <v>plays</v>
      </c>
      <c r="S2433" s="10">
        <f>((($I2433/60)/60)/24)+DATE(1970,1,1)</f>
        <v>42088.750810185185</v>
      </c>
      <c r="T2433" s="10">
        <f>((($J2433/60)/60)/24)+DATE(1970,1,1)</f>
        <v>42058.792476851857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 s="6">
        <v>2750</v>
      </c>
      <c r="E2434" s="6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5">
        <f>$E2434/$D2434</f>
        <v>0.26727272727272727</v>
      </c>
      <c r="P2434" s="6">
        <f>ROUND(E2434/L2434,2)</f>
        <v>35</v>
      </c>
      <c r="Q2434" t="str">
        <f>LEFT($N2434,FIND("/",$N2434)-1)</f>
        <v>theater</v>
      </c>
      <c r="R2434" t="str">
        <f>RIGHT($N2434,LEN($N2434)-FIND("/",$N2434))</f>
        <v>plays</v>
      </c>
      <c r="S2434" s="10">
        <f>((($I2434/60)/60)/24)+DATE(1970,1,1)</f>
        <v>42313.594618055555</v>
      </c>
      <c r="T2434" s="10">
        <f>((($J2434/60)/60)/24)+DATE(1970,1,1)</f>
        <v>42283.552951388891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 s="6">
        <v>3000</v>
      </c>
      <c r="E2435" s="6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8303</v>
      </c>
      <c r="O2435" s="5">
        <f>$E2435/$D2435</f>
        <v>0.26700000000000002</v>
      </c>
      <c r="P2435" s="6">
        <f>ROUND(E2435/L2435,2)</f>
        <v>42.16</v>
      </c>
      <c r="Q2435" t="str">
        <f>LEFT($N2435,FIND("/",$N2435)-1)</f>
        <v>publishing</v>
      </c>
      <c r="R2435" t="str">
        <f>RIGHT($N2435,LEN($N2435)-FIND("/",$N2435))</f>
        <v>children's books</v>
      </c>
      <c r="S2435" s="10">
        <f>((($I2435/60)/60)/24)+DATE(1970,1,1)</f>
        <v>41880.781377314815</v>
      </c>
      <c r="T2435" s="10">
        <f>((($J2435/60)/60)/24)+DATE(1970,1,1)</f>
        <v>41850.781377314815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 s="6">
        <v>20000</v>
      </c>
      <c r="E2436" s="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8302</v>
      </c>
      <c r="O2436" s="5">
        <f>$E2436/$D2436</f>
        <v>0.26640000000000003</v>
      </c>
      <c r="P2436" s="6">
        <f>ROUND(E2436/L2436,2)</f>
        <v>70.11</v>
      </c>
      <c r="Q2436" t="str">
        <f>LEFT($N2436,FIND("/",$N2436)-1)</f>
        <v>theater</v>
      </c>
      <c r="R2436" t="str">
        <f>RIGHT($N2436,LEN($N2436)-FIND("/",$N2436))</f>
        <v>spaces</v>
      </c>
      <c r="S2436" s="10">
        <f>((($I2436/60)/60)/24)+DATE(1970,1,1)</f>
        <v>41916.595138888886</v>
      </c>
      <c r="T2436" s="10">
        <f>((($J2436/60)/60)/24)+DATE(1970,1,1)</f>
        <v>41885.595138888886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 s="6">
        <v>23000</v>
      </c>
      <c r="E2437" s="6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5">
        <f>$E2437/$D2437</f>
        <v>0.26600000000000001</v>
      </c>
      <c r="P2437" s="6">
        <f>ROUND(E2437/L2437,2)</f>
        <v>291.33</v>
      </c>
      <c r="Q2437" t="str">
        <f>LEFT($N2437,FIND("/",$N2437)-1)</f>
        <v>technology</v>
      </c>
      <c r="R2437" t="str">
        <f>RIGHT($N2437,LEN($N2437)-FIND("/",$N2437))</f>
        <v>wearables</v>
      </c>
      <c r="S2437" s="10">
        <f>((($I2437/60)/60)/24)+DATE(1970,1,1)</f>
        <v>41843.662962962961</v>
      </c>
      <c r="T2437" s="10">
        <f>((($J2437/60)/60)/24)+DATE(1970,1,1)</f>
        <v>41813.662962962961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 s="6">
        <v>23000</v>
      </c>
      <c r="E2438" s="6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8283</v>
      </c>
      <c r="O2438" s="5">
        <f>$E2438/$D2438</f>
        <v>0.26352173913043481</v>
      </c>
      <c r="P2438" s="6">
        <f>ROUND(E2438/L2438,2)</f>
        <v>116.56</v>
      </c>
      <c r="Q2438" t="str">
        <f>LEFT($N2438,FIND("/",$N2438)-1)</f>
        <v>food</v>
      </c>
      <c r="R2438" t="str">
        <f>RIGHT($N2438,LEN($N2438)-FIND("/",$N2438))</f>
        <v>food trucks</v>
      </c>
      <c r="S2438" s="10">
        <f>((($I2438/60)/60)/24)+DATE(1970,1,1)</f>
        <v>42218.916666666672</v>
      </c>
      <c r="T2438" s="10">
        <f>((($J2438/60)/60)/24)+DATE(1970,1,1)</f>
        <v>42187.940081018518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 s="6">
        <v>2500</v>
      </c>
      <c r="E2439" s="6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8295</v>
      </c>
      <c r="O2439" s="5">
        <f>$E2439/$D2439</f>
        <v>0.26200000000000001</v>
      </c>
      <c r="P2439" s="6">
        <f>ROUND(E2439/L2439,2)</f>
        <v>218.33</v>
      </c>
      <c r="Q2439" t="str">
        <f>LEFT($N2439,FIND("/",$N2439)-1)</f>
        <v>photography</v>
      </c>
      <c r="R2439" t="str">
        <f>RIGHT($N2439,LEN($N2439)-FIND("/",$N2439))</f>
        <v>people</v>
      </c>
      <c r="S2439" s="10">
        <f>((($I2439/60)/60)/24)+DATE(1970,1,1)</f>
        <v>41852.118495370371</v>
      </c>
      <c r="T2439" s="10">
        <f>((($J2439/60)/60)/24)+DATE(1970,1,1)</f>
        <v>41807.118495370371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 s="6">
        <v>6000</v>
      </c>
      <c r="E2440" s="6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8267</v>
      </c>
      <c r="O2440" s="5">
        <f>$E2440/$D2440</f>
        <v>0.26192500000000002</v>
      </c>
      <c r="P2440" s="6">
        <f>ROUND(E2440/L2440,2)</f>
        <v>87.31</v>
      </c>
      <c r="Q2440" t="str">
        <f>LEFT($N2440,FIND("/",$N2440)-1)</f>
        <v>film &amp; video</v>
      </c>
      <c r="R2440" t="str">
        <f>RIGHT($N2440,LEN($N2440)-FIND("/",$N2440))</f>
        <v>drama</v>
      </c>
      <c r="S2440" s="10">
        <f>((($I2440/60)/60)/24)+DATE(1970,1,1)</f>
        <v>41897.083368055559</v>
      </c>
      <c r="T2440" s="10">
        <f>((($J2440/60)/60)/24)+DATE(1970,1,1)</f>
        <v>41867.083368055559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 s="6">
        <v>20000</v>
      </c>
      <c r="E2441" s="6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8292</v>
      </c>
      <c r="O2441" s="5">
        <f>$E2441/$D2441</f>
        <v>0.2606</v>
      </c>
      <c r="P2441" s="6">
        <f>ROUND(E2441/L2441,2)</f>
        <v>65.97</v>
      </c>
      <c r="Q2441" t="str">
        <f>LEFT($N2441,FIND("/",$N2441)-1)</f>
        <v>music</v>
      </c>
      <c r="R2441" t="str">
        <f>RIGHT($N2441,LEN($N2441)-FIND("/",$N2441))</f>
        <v>faith</v>
      </c>
      <c r="S2441" s="10">
        <f>((($I2441/60)/60)/24)+DATE(1970,1,1)</f>
        <v>42826.166666666672</v>
      </c>
      <c r="T2441" s="10">
        <f>((($J2441/60)/60)/24)+DATE(1970,1,1)</f>
        <v>42796.071643518517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 s="6">
        <v>500</v>
      </c>
      <c r="E2442" s="6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8281</v>
      </c>
      <c r="O2442" s="5">
        <f>$E2442/$D2442</f>
        <v>0.26</v>
      </c>
      <c r="P2442" s="6">
        <f>ROUND(E2442/L2442,2)</f>
        <v>13</v>
      </c>
      <c r="Q2442" t="str">
        <f>LEFT($N2442,FIND("/",$N2442)-1)</f>
        <v>games</v>
      </c>
      <c r="R2442" t="str">
        <f>RIGHT($N2442,LEN($N2442)-FIND("/",$N2442))</f>
        <v>video games</v>
      </c>
      <c r="S2442" s="10">
        <f>((($I2442/60)/60)/24)+DATE(1970,1,1)</f>
        <v>41629.855682870373</v>
      </c>
      <c r="T2442" s="10">
        <f>((($J2442/60)/60)/24)+DATE(1970,1,1)</f>
        <v>41599.855682870373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 s="6">
        <v>30000</v>
      </c>
      <c r="E2443" s="6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8272</v>
      </c>
      <c r="O2443" s="5">
        <f>$E2443/$D2443</f>
        <v>0.25976666666666665</v>
      </c>
      <c r="P2443" s="6">
        <f>ROUND(E2443/L2443,2)</f>
        <v>90.62</v>
      </c>
      <c r="Q2443" t="str">
        <f>LEFT($N2443,FIND("/",$N2443)-1)</f>
        <v>technology</v>
      </c>
      <c r="R2443" t="str">
        <f>RIGHT($N2443,LEN($N2443)-FIND("/",$N2443))</f>
        <v>wearables</v>
      </c>
      <c r="S2443" s="10">
        <f>((($I2443/60)/60)/24)+DATE(1970,1,1)</f>
        <v>42572.729166666672</v>
      </c>
      <c r="T2443" s="10">
        <f>((($J2443/60)/60)/24)+DATE(1970,1,1)</f>
        <v>42543.665601851855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 s="6">
        <v>75000</v>
      </c>
      <c r="E2444" s="6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8272</v>
      </c>
      <c r="O2444" s="5">
        <f>$E2444/$D2444</f>
        <v>0.25912000000000002</v>
      </c>
      <c r="P2444" s="6">
        <f>ROUND(E2444/L2444,2)</f>
        <v>150.65</v>
      </c>
      <c r="Q2444" t="str">
        <f>LEFT($N2444,FIND("/",$N2444)-1)</f>
        <v>technology</v>
      </c>
      <c r="R2444" t="str">
        <f>RIGHT($N2444,LEN($N2444)-FIND("/",$N2444))</f>
        <v>wearables</v>
      </c>
      <c r="S2444" s="10">
        <f>((($I2444/60)/60)/24)+DATE(1970,1,1)</f>
        <v>41899.501516203702</v>
      </c>
      <c r="T2444" s="10">
        <f>((($J2444/60)/60)/24)+DATE(1970,1,1)</f>
        <v>41864.501516203702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 s="6">
        <v>5500</v>
      </c>
      <c r="E2445" s="6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8284</v>
      </c>
      <c r="O2445" s="5">
        <f>$E2445/$D2445</f>
        <v>0.25763636363636366</v>
      </c>
      <c r="P2445" s="6">
        <f>ROUND(E2445/L2445,2)</f>
        <v>59.04</v>
      </c>
      <c r="Q2445" t="str">
        <f>LEFT($N2445,FIND("/",$N2445)-1)</f>
        <v>photography</v>
      </c>
      <c r="R2445" t="str">
        <f>RIGHT($N2445,LEN($N2445)-FIND("/",$N2445))</f>
        <v>photobooks</v>
      </c>
      <c r="S2445" s="10">
        <f>((($I2445/60)/60)/24)+DATE(1970,1,1)</f>
        <v>42628.617418981477</v>
      </c>
      <c r="T2445" s="10">
        <f>((($J2445/60)/60)/24)+DATE(1970,1,1)</f>
        <v>42597.617418981477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 s="6">
        <v>23900</v>
      </c>
      <c r="E2446" s="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5">
        <f>$E2446/$D2446</f>
        <v>0.25698702928870293</v>
      </c>
      <c r="P2446" s="6">
        <f>ROUND(E2446/L2446,2)</f>
        <v>65.34</v>
      </c>
      <c r="Q2446" t="str">
        <f>LEFT($N2446,FIND("/",$N2446)-1)</f>
        <v>theater</v>
      </c>
      <c r="R2446" t="str">
        <f>RIGHT($N2446,LEN($N2446)-FIND("/",$N2446))</f>
        <v>plays</v>
      </c>
      <c r="S2446" s="10">
        <f>((($I2446/60)/60)/24)+DATE(1970,1,1)</f>
        <v>42645.375</v>
      </c>
      <c r="T2446" s="10">
        <f>((($J2446/60)/60)/24)+DATE(1970,1,1)</f>
        <v>42614.268796296295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 s="6">
        <v>50000</v>
      </c>
      <c r="E2447" s="6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5">
        <f>$E2447/$D2447</f>
        <v>0.25584000000000001</v>
      </c>
      <c r="P2447" s="6">
        <f>ROUND(E2447/L2447,2)</f>
        <v>133.25</v>
      </c>
      <c r="Q2447" t="str">
        <f>LEFT($N2447,FIND("/",$N2447)-1)</f>
        <v>technology</v>
      </c>
      <c r="R2447" t="str">
        <f>RIGHT($N2447,LEN($N2447)-FIND("/",$N2447))</f>
        <v>wearables</v>
      </c>
      <c r="S2447" s="10">
        <f>((($I2447/60)/60)/24)+DATE(1970,1,1)</f>
        <v>42549.403877314813</v>
      </c>
      <c r="T2447" s="10">
        <f>((($J2447/60)/60)/24)+DATE(1970,1,1)</f>
        <v>42504.403877314813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 s="6">
        <v>5500</v>
      </c>
      <c r="E2448" s="6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8303</v>
      </c>
      <c r="O2448" s="5">
        <f>$E2448/$D2448</f>
        <v>0.25545454545454543</v>
      </c>
      <c r="P2448" s="6">
        <f>ROUND(E2448/L2448,2)</f>
        <v>93.67</v>
      </c>
      <c r="Q2448" t="str">
        <f>LEFT($N2448,FIND("/",$N2448)-1)</f>
        <v>publishing</v>
      </c>
      <c r="R2448" t="str">
        <f>RIGHT($N2448,LEN($N2448)-FIND("/",$N2448))</f>
        <v>children's books</v>
      </c>
      <c r="S2448" s="10">
        <f>((($I2448/60)/60)/24)+DATE(1970,1,1)</f>
        <v>41876.978078703702</v>
      </c>
      <c r="T2448" s="10">
        <f>((($J2448/60)/60)/24)+DATE(1970,1,1)</f>
        <v>41846.978078703702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 s="6">
        <v>97000</v>
      </c>
      <c r="E2449" s="6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8269</v>
      </c>
      <c r="O2449" s="5">
        <f>$E2449/$D2449</f>
        <v>0.25413402061855672</v>
      </c>
      <c r="P2449" s="6">
        <f>ROUND(E2449/L2449,2)</f>
        <v>725.03</v>
      </c>
      <c r="Q2449" t="str">
        <f>LEFT($N2449,FIND("/",$N2449)-1)</f>
        <v>film &amp; video</v>
      </c>
      <c r="R2449" t="str">
        <f>RIGHT($N2449,LEN($N2449)-FIND("/",$N2449))</f>
        <v>animation</v>
      </c>
      <c r="S2449" s="10">
        <f>((($I2449/60)/60)/24)+DATE(1970,1,1)</f>
        <v>42367.490752314814</v>
      </c>
      <c r="T2449" s="10">
        <f>((($J2449/60)/60)/24)+DATE(1970,1,1)</f>
        <v>42327.490752314814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 s="6">
        <v>2500</v>
      </c>
      <c r="E2450" s="6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8292</v>
      </c>
      <c r="O2450" s="5">
        <f>$E2450/$D2450</f>
        <v>0.254</v>
      </c>
      <c r="P2450" s="6">
        <f>ROUND(E2450/L2450,2)</f>
        <v>57.73</v>
      </c>
      <c r="Q2450" t="str">
        <f>LEFT($N2450,FIND("/",$N2450)-1)</f>
        <v>music</v>
      </c>
      <c r="R2450" t="str">
        <f>RIGHT($N2450,LEN($N2450)-FIND("/",$N2450))</f>
        <v>faith</v>
      </c>
      <c r="S2450" s="10">
        <f>((($I2450/60)/60)/24)+DATE(1970,1,1)</f>
        <v>42831.389374999999</v>
      </c>
      <c r="T2450" s="10">
        <f>((($J2450/60)/60)/24)+DATE(1970,1,1)</f>
        <v>42801.43104166667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 s="6">
        <v>22000</v>
      </c>
      <c r="E2451" s="6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8283</v>
      </c>
      <c r="O2451" s="5">
        <f>$E2451/$D2451</f>
        <v>0.25259090909090909</v>
      </c>
      <c r="P2451" s="6">
        <f>ROUND(E2451/L2451,2)</f>
        <v>168.39</v>
      </c>
      <c r="Q2451" t="str">
        <f>LEFT($N2451,FIND("/",$N2451)-1)</f>
        <v>food</v>
      </c>
      <c r="R2451" t="str">
        <f>RIGHT($N2451,LEN($N2451)-FIND("/",$N2451))</f>
        <v>food trucks</v>
      </c>
      <c r="S2451" s="10">
        <f>((($I2451/60)/60)/24)+DATE(1970,1,1)</f>
        <v>42105.25</v>
      </c>
      <c r="T2451" s="10">
        <f>((($J2451/60)/60)/24)+DATE(1970,1,1)</f>
        <v>42082.575555555552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 s="6">
        <v>12000</v>
      </c>
      <c r="E2452" s="6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8267</v>
      </c>
      <c r="O2452" s="5">
        <f>$E2452/$D2452</f>
        <v>0.2525</v>
      </c>
      <c r="P2452" s="6">
        <f>ROUND(E2452/L2452,2)</f>
        <v>91.82</v>
      </c>
      <c r="Q2452" t="str">
        <f>LEFT($N2452,FIND("/",$N2452)-1)</f>
        <v>film &amp; video</v>
      </c>
      <c r="R2452" t="str">
        <f>RIGHT($N2452,LEN($N2452)-FIND("/",$N2452))</f>
        <v>drama</v>
      </c>
      <c r="S2452" s="10">
        <f>((($I2452/60)/60)/24)+DATE(1970,1,1)</f>
        <v>42278.208333333328</v>
      </c>
      <c r="T2452" s="10">
        <f>((($J2452/60)/60)/24)+DATE(1970,1,1)</f>
        <v>42249.064722222218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 s="6">
        <v>70000</v>
      </c>
      <c r="E2453" s="6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8272</v>
      </c>
      <c r="O2453" s="5">
        <f>$E2453/$D2453</f>
        <v>0.25087142857142858</v>
      </c>
      <c r="P2453" s="6">
        <f>ROUND(E2453/L2453,2)</f>
        <v>89.6</v>
      </c>
      <c r="Q2453" t="str">
        <f>LEFT($N2453,FIND("/",$N2453)-1)</f>
        <v>technology</v>
      </c>
      <c r="R2453" t="str">
        <f>RIGHT($N2453,LEN($N2453)-FIND("/",$N2453))</f>
        <v>wearables</v>
      </c>
      <c r="S2453" s="10">
        <f>((($I2453/60)/60)/24)+DATE(1970,1,1)</f>
        <v>42686.208333333328</v>
      </c>
      <c r="T2453" s="10">
        <f>((($J2453/60)/60)/24)+DATE(1970,1,1)</f>
        <v>42652.964907407411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 s="6">
        <v>2800</v>
      </c>
      <c r="E2454" s="6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8274</v>
      </c>
      <c r="O2454" s="5">
        <f>$E2454/$D2454</f>
        <v>0.25035714285714283</v>
      </c>
      <c r="P2454" s="6">
        <f>ROUND(E2454/L2454,2)</f>
        <v>46.73</v>
      </c>
      <c r="Q2454" t="str">
        <f>LEFT($N2454,FIND("/",$N2454)-1)</f>
        <v>publishing</v>
      </c>
      <c r="R2454" t="str">
        <f>RIGHT($N2454,LEN($N2454)-FIND("/",$N2454))</f>
        <v>fiction</v>
      </c>
      <c r="S2454" s="10">
        <f>((($I2454/60)/60)/24)+DATE(1970,1,1)</f>
        <v>41395.904594907406</v>
      </c>
      <c r="T2454" s="10">
        <f>((($J2454/60)/60)/24)+DATE(1970,1,1)</f>
        <v>41365.904594907406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 s="6">
        <v>26500</v>
      </c>
      <c r="E2455" s="6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8302</v>
      </c>
      <c r="O2455" s="5">
        <f>$E2455/$D2455</f>
        <v>0.25030188679245285</v>
      </c>
      <c r="P2455" s="6">
        <f>ROUND(E2455/L2455,2)</f>
        <v>58.18</v>
      </c>
      <c r="Q2455" t="str">
        <f>LEFT($N2455,FIND("/",$N2455)-1)</f>
        <v>theater</v>
      </c>
      <c r="R2455" t="str">
        <f>RIGHT($N2455,LEN($N2455)-FIND("/",$N2455))</f>
        <v>spaces</v>
      </c>
      <c r="S2455" s="10">
        <f>((($I2455/60)/60)/24)+DATE(1970,1,1)</f>
        <v>41879.125115740739</v>
      </c>
      <c r="T2455" s="10">
        <f>((($J2455/60)/60)/24)+DATE(1970,1,1)</f>
        <v>41844.125115740739</v>
      </c>
    </row>
    <row r="2456" spans="1:20" ht="32" x14ac:dyDescent="0.2">
      <c r="A2456">
        <v>3203</v>
      </c>
      <c r="B2456" s="3" t="s">
        <v>3203</v>
      </c>
      <c r="C2456" s="3" t="s">
        <v>7313</v>
      </c>
      <c r="D2456" s="6">
        <v>1000</v>
      </c>
      <c r="E2456" s="6">
        <v>250</v>
      </c>
      <c r="F2456" t="s">
        <v>8221</v>
      </c>
      <c r="G2456" t="s">
        <v>8224</v>
      </c>
      <c r="H2456" t="s">
        <v>8246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8304</v>
      </c>
      <c r="O2456" s="5">
        <f>$E2456/$D2456</f>
        <v>0.25</v>
      </c>
      <c r="P2456" s="6">
        <f>ROUND(E2456/L2456,2)</f>
        <v>41.67</v>
      </c>
      <c r="Q2456" t="str">
        <f>LEFT($N2456,FIND("/",$N2456)-1)</f>
        <v>theater</v>
      </c>
      <c r="R2456" t="str">
        <f>RIGHT($N2456,LEN($N2456)-FIND("/",$N2456))</f>
        <v>musical</v>
      </c>
      <c r="S2456" s="10">
        <f>((($I2456/60)/60)/24)+DATE(1970,1,1)</f>
        <v>42272.988680555558</v>
      </c>
      <c r="T2456" s="10">
        <f>((($J2456/60)/60)/24)+DATE(1970,1,1)</f>
        <v>42242.988680555558</v>
      </c>
    </row>
    <row r="2457" spans="1:20" ht="48" x14ac:dyDescent="0.2">
      <c r="A2457">
        <v>239</v>
      </c>
      <c r="B2457" s="3" t="s">
        <v>241</v>
      </c>
      <c r="C2457" s="3" t="s">
        <v>4349</v>
      </c>
      <c r="D2457" s="6">
        <v>1000</v>
      </c>
      <c r="E2457" s="6">
        <v>250</v>
      </c>
      <c r="F2457" t="s">
        <v>8221</v>
      </c>
      <c r="G2457" t="s">
        <v>8226</v>
      </c>
      <c r="H2457" t="s">
        <v>8248</v>
      </c>
      <c r="I2457">
        <v>1446984000</v>
      </c>
      <c r="J2457">
        <v>1445308730</v>
      </c>
      <c r="K2457" t="b">
        <v>0</v>
      </c>
      <c r="L2457">
        <v>5</v>
      </c>
      <c r="M2457" t="b">
        <v>0</v>
      </c>
      <c r="N2457" t="s">
        <v>8267</v>
      </c>
      <c r="O2457" s="5">
        <f>$E2457/$D2457</f>
        <v>0.25</v>
      </c>
      <c r="P2457" s="6">
        <f>ROUND(E2457/L2457,2)</f>
        <v>50</v>
      </c>
      <c r="Q2457" t="str">
        <f>LEFT($N2457,FIND("/",$N2457)-1)</f>
        <v>film &amp; video</v>
      </c>
      <c r="R2457" t="str">
        <f>RIGHT($N2457,LEN($N2457)-FIND("/",$N2457))</f>
        <v>drama</v>
      </c>
      <c r="S2457" s="10">
        <f>((($I2457/60)/60)/24)+DATE(1970,1,1)</f>
        <v>42316.5</v>
      </c>
      <c r="T2457" s="10">
        <f>((($J2457/60)/60)/24)+DATE(1970,1,1)</f>
        <v>42297.110300925924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 s="6">
        <v>3000</v>
      </c>
      <c r="E2458" s="6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8277</v>
      </c>
      <c r="O2458" s="5">
        <f>$E2458/$D2458</f>
        <v>0.24333333333333335</v>
      </c>
      <c r="P2458" s="6">
        <f>ROUND(E2458/L2458,2)</f>
        <v>34.76</v>
      </c>
      <c r="Q2458" t="str">
        <f>LEFT($N2458,FIND("/",$N2458)-1)</f>
        <v>music</v>
      </c>
      <c r="R2458" t="str">
        <f>RIGHT($N2458,LEN($N2458)-FIND("/",$N2458))</f>
        <v>jazz</v>
      </c>
      <c r="S2458" s="10">
        <f>((($I2458/60)/60)/24)+DATE(1970,1,1)</f>
        <v>41398.583726851852</v>
      </c>
      <c r="T2458" s="10">
        <f>((($J2458/60)/60)/24)+DATE(1970,1,1)</f>
        <v>41368.583726851852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 s="6">
        <v>1200</v>
      </c>
      <c r="E2459" s="6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8270</v>
      </c>
      <c r="O2459" s="5">
        <f>$E2459/$D2459</f>
        <v>0.24333333333333335</v>
      </c>
      <c r="P2459" s="6">
        <f>ROUND(E2459/L2459,2)</f>
        <v>24.33</v>
      </c>
      <c r="Q2459" t="str">
        <f>LEFT($N2459,FIND("/",$N2459)-1)</f>
        <v>theater</v>
      </c>
      <c r="R2459" t="str">
        <f>RIGHT($N2459,LEN($N2459)-FIND("/",$N2459))</f>
        <v>plays</v>
      </c>
      <c r="S2459" s="10">
        <f>((($I2459/60)/60)/24)+DATE(1970,1,1)</f>
        <v>41910.788842592592</v>
      </c>
      <c r="T2459" s="10">
        <f>((($J2459/60)/60)/24)+DATE(1970,1,1)</f>
        <v>41880.788842592592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 s="6">
        <v>1750</v>
      </c>
      <c r="E2460" s="6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8270</v>
      </c>
      <c r="O2460" s="5">
        <f>$E2460/$D2460</f>
        <v>0.24285714285714285</v>
      </c>
      <c r="P2460" s="6">
        <f>ROUND(E2460/L2460,2)</f>
        <v>53.13</v>
      </c>
      <c r="Q2460" t="str">
        <f>LEFT($N2460,FIND("/",$N2460)-1)</f>
        <v>theater</v>
      </c>
      <c r="R2460" t="str">
        <f>RIGHT($N2460,LEN($N2460)-FIND("/",$N2460))</f>
        <v>plays</v>
      </c>
      <c r="S2460" s="10">
        <f>((($I2460/60)/60)/24)+DATE(1970,1,1)</f>
        <v>42336.890520833331</v>
      </c>
      <c r="T2460" s="10">
        <f>((($J2460/60)/60)/24)+DATE(1970,1,1)</f>
        <v>42306.848854166667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 s="6">
        <v>7200</v>
      </c>
      <c r="E2461" s="6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8270</v>
      </c>
      <c r="O2461" s="5">
        <f>$E2461/$D2461</f>
        <v>0.24194444444444443</v>
      </c>
      <c r="P2461" s="6">
        <f>ROUND(E2461/L2461,2)</f>
        <v>45.84</v>
      </c>
      <c r="Q2461" t="str">
        <f>LEFT($N2461,FIND("/",$N2461)-1)</f>
        <v>theater</v>
      </c>
      <c r="R2461" t="str">
        <f>RIGHT($N2461,LEN($N2461)-FIND("/",$N2461))</f>
        <v>plays</v>
      </c>
      <c r="S2461" s="10">
        <f>((($I2461/60)/60)/24)+DATE(1970,1,1)</f>
        <v>41938.770439814813</v>
      </c>
      <c r="T2461" s="10">
        <f>((($J2461/60)/60)/24)+DATE(1970,1,1)</f>
        <v>41921.770439814813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 s="6">
        <v>1700</v>
      </c>
      <c r="E2462" s="6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8270</v>
      </c>
      <c r="O2462" s="5">
        <f>$E2462/$D2462</f>
        <v>0.2411764705882353</v>
      </c>
      <c r="P2462" s="6">
        <f>ROUND(E2462/L2462,2)</f>
        <v>41</v>
      </c>
      <c r="Q2462" t="str">
        <f>LEFT($N2462,FIND("/",$N2462)-1)</f>
        <v>theater</v>
      </c>
      <c r="R2462" t="str">
        <f>RIGHT($N2462,LEN($N2462)-FIND("/",$N2462))</f>
        <v>plays</v>
      </c>
      <c r="S2462" s="10">
        <f>((($I2462/60)/60)/24)+DATE(1970,1,1)</f>
        <v>42800.290590277778</v>
      </c>
      <c r="T2462" s="10">
        <f>((($J2462/60)/60)/24)+DATE(1970,1,1)</f>
        <v>42770.290590277778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 s="6">
        <v>5000</v>
      </c>
      <c r="E2463" s="6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8277</v>
      </c>
      <c r="O2463" s="5">
        <f>$E2463/$D2463</f>
        <v>0.2402</v>
      </c>
      <c r="P2463" s="6">
        <f>ROUND(E2463/L2463,2)</f>
        <v>109.18</v>
      </c>
      <c r="Q2463" t="str">
        <f>LEFT($N2463,FIND("/",$N2463)-1)</f>
        <v>music</v>
      </c>
      <c r="R2463" t="str">
        <f>RIGHT($N2463,LEN($N2463)-FIND("/",$N2463))</f>
        <v>jazz</v>
      </c>
      <c r="S2463" s="10">
        <f>((($I2463/60)/60)/24)+DATE(1970,1,1)</f>
        <v>40148.207638888889</v>
      </c>
      <c r="T2463" s="10">
        <f>((($J2463/60)/60)/24)+DATE(1970,1,1)</f>
        <v>40088.105393518519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 s="6">
        <v>40000</v>
      </c>
      <c r="E2464" s="6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8284</v>
      </c>
      <c r="O2464" s="5">
        <f>$E2464/$D2464</f>
        <v>0.236925</v>
      </c>
      <c r="P2464" s="6">
        <f>ROUND(E2464/L2464,2)</f>
        <v>51.23</v>
      </c>
      <c r="Q2464" t="str">
        <f>LEFT($N2464,FIND("/",$N2464)-1)</f>
        <v>photography</v>
      </c>
      <c r="R2464" t="str">
        <f>RIGHT($N2464,LEN($N2464)-FIND("/",$N2464))</f>
        <v>photobooks</v>
      </c>
      <c r="S2464" s="10">
        <f>((($I2464/60)/60)/24)+DATE(1970,1,1)</f>
        <v>42145.949976851851</v>
      </c>
      <c r="T2464" s="10">
        <f>((($J2464/60)/60)/24)+DATE(1970,1,1)</f>
        <v>42115.949976851851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 s="6">
        <v>3500</v>
      </c>
      <c r="E2465" s="6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5">
        <f>$E2465/$D2465</f>
        <v>0.23628571428571429</v>
      </c>
      <c r="P2465" s="6">
        <f>ROUND(E2465/L2465,2)</f>
        <v>23.63</v>
      </c>
      <c r="Q2465" t="str">
        <f>LEFT($N2465,FIND("/",$N2465)-1)</f>
        <v>theater</v>
      </c>
      <c r="R2465" t="str">
        <f>RIGHT($N2465,LEN($N2465)-FIND("/",$N2465))</f>
        <v>spaces</v>
      </c>
      <c r="S2465" s="10">
        <f>((($I2465/60)/60)/24)+DATE(1970,1,1)</f>
        <v>42774.416030092587</v>
      </c>
      <c r="T2465" s="10">
        <f>((($J2465/60)/60)/24)+DATE(1970,1,1)</f>
        <v>42744.416030092587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 s="6">
        <v>35000</v>
      </c>
      <c r="E2466" s="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5">
        <f>$E2466/$D2466</f>
        <v>0.23588571428571428</v>
      </c>
      <c r="P2466" s="6">
        <f>ROUND(E2466/L2466,2)</f>
        <v>305.77999999999997</v>
      </c>
      <c r="Q2466" t="str">
        <f>LEFT($N2466,FIND("/",$N2466)-1)</f>
        <v>food</v>
      </c>
      <c r="R2466" t="str">
        <f>RIGHT($N2466,LEN($N2466)-FIND("/",$N2466))</f>
        <v>food trucks</v>
      </c>
      <c r="S2466" s="10">
        <f>((($I2466/60)/60)/24)+DATE(1970,1,1)</f>
        <v>41858.664456018516</v>
      </c>
      <c r="T2466" s="10">
        <f>((($J2466/60)/60)/24)+DATE(1970,1,1)</f>
        <v>41828.664456018516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 s="6">
        <v>25000</v>
      </c>
      <c r="E2467" s="6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8302</v>
      </c>
      <c r="O2467" s="5">
        <f>$E2467/$D2467</f>
        <v>0.23416000000000001</v>
      </c>
      <c r="P2467" s="6">
        <f>ROUND(E2467/L2467,2)</f>
        <v>130.09</v>
      </c>
      <c r="Q2467" t="str">
        <f>LEFT($N2467,FIND("/",$N2467)-1)</f>
        <v>theater</v>
      </c>
      <c r="R2467" t="str">
        <f>RIGHT($N2467,LEN($N2467)-FIND("/",$N2467))</f>
        <v>spaces</v>
      </c>
      <c r="S2467" s="10">
        <f>((($I2467/60)/60)/24)+DATE(1970,1,1)</f>
        <v>42560.082638888889</v>
      </c>
      <c r="T2467" s="10">
        <f>((($J2467/60)/60)/24)+DATE(1970,1,1)</f>
        <v>42528.542627314819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 s="6">
        <v>12000</v>
      </c>
      <c r="E2468" s="6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8270</v>
      </c>
      <c r="O2468" s="5">
        <f>$E2468/$D2468</f>
        <v>0.23333333333333334</v>
      </c>
      <c r="P2468" s="6">
        <f>ROUND(E2468/L2468,2)</f>
        <v>96.55</v>
      </c>
      <c r="Q2468" t="str">
        <f>LEFT($N2468,FIND("/",$N2468)-1)</f>
        <v>theater</v>
      </c>
      <c r="R2468" t="str">
        <f>RIGHT($N2468,LEN($N2468)-FIND("/",$N2468))</f>
        <v>plays</v>
      </c>
      <c r="S2468" s="10">
        <f>((($I2468/60)/60)/24)+DATE(1970,1,1)</f>
        <v>42236.711805555555</v>
      </c>
      <c r="T2468" s="10">
        <f>((($J2468/60)/60)/24)+DATE(1970,1,1)</f>
        <v>42192.905694444446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 s="6">
        <v>130000</v>
      </c>
      <c r="E2469" s="6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8266</v>
      </c>
      <c r="O2469" s="5">
        <f>$E2469/$D2469</f>
        <v>0.23163076923076922</v>
      </c>
      <c r="P2469" s="6">
        <f>ROUND(E2469/L2469,2)</f>
        <v>449.43</v>
      </c>
      <c r="Q2469" t="str">
        <f>LEFT($N2469,FIND("/",$N2469)-1)</f>
        <v>film &amp; video</v>
      </c>
      <c r="R2469" t="str">
        <f>RIGHT($N2469,LEN($N2469)-FIND("/",$N2469))</f>
        <v>science fiction</v>
      </c>
      <c r="S2469" s="10">
        <f>((($I2469/60)/60)/24)+DATE(1970,1,1)</f>
        <v>42150.161828703705</v>
      </c>
      <c r="T2469" s="10">
        <f>((($J2469/60)/60)/24)+DATE(1970,1,1)</f>
        <v>42090.161828703705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 s="6">
        <v>500</v>
      </c>
      <c r="E2470" s="6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5">
        <f>$E2470/$D2470</f>
        <v>0.23</v>
      </c>
      <c r="P2470" s="6">
        <f>ROUND(E2470/L2470,2)</f>
        <v>16.43</v>
      </c>
      <c r="Q2470" t="str">
        <f>LEFT($N2470,FIND("/",$N2470)-1)</f>
        <v>technology</v>
      </c>
      <c r="R2470" t="str">
        <f>RIGHT($N2470,LEN($N2470)-FIND("/",$N2470))</f>
        <v>web</v>
      </c>
      <c r="S2470" s="10">
        <f>((($I2470/60)/60)/24)+DATE(1970,1,1)</f>
        <v>42100.635937500003</v>
      </c>
      <c r="T2470" s="10">
        <f>((($J2470/60)/60)/24)+DATE(1970,1,1)</f>
        <v>42070.677604166667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6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8289</v>
      </c>
      <c r="O2471" s="5">
        <f>$E2471/$D2471</f>
        <v>0.2291</v>
      </c>
      <c r="P2471" s="6">
        <f>ROUND(E2471/L2471,2)</f>
        <v>65.459999999999994</v>
      </c>
      <c r="Q2471" t="str">
        <f>LEFT($N2471,FIND("/",$N2471)-1)</f>
        <v>publishing</v>
      </c>
      <c r="R2471" t="str">
        <f>RIGHT($N2471,LEN($N2471)-FIND("/",$N2471))</f>
        <v>art books</v>
      </c>
      <c r="S2471" s="10">
        <f>((($I2471/60)/60)/24)+DATE(1970,1,1)</f>
        <v>41829.524259259262</v>
      </c>
      <c r="T2471" s="10">
        <f>((($J2471/60)/60)/24)+DATE(1970,1,1)</f>
        <v>41799.524259259262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 s="6">
        <v>12001</v>
      </c>
      <c r="E2472" s="6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8269</v>
      </c>
      <c r="O2472" s="5">
        <f>$E2472/$D2472</f>
        <v>0.22881426547787684</v>
      </c>
      <c r="P2472" s="6">
        <f>ROUND(E2472/L2472,2)</f>
        <v>39.229999999999997</v>
      </c>
      <c r="Q2472" t="str">
        <f>LEFT($N2472,FIND("/",$N2472)-1)</f>
        <v>film &amp; video</v>
      </c>
      <c r="R2472" t="str">
        <f>RIGHT($N2472,LEN($N2472)-FIND("/",$N2472))</f>
        <v>animation</v>
      </c>
      <c r="S2472" s="10">
        <f>((($I2472/60)/60)/24)+DATE(1970,1,1)</f>
        <v>41248.391446759262</v>
      </c>
      <c r="T2472" s="10">
        <f>((($J2472/60)/60)/24)+DATE(1970,1,1)</f>
        <v>41218.391446759262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 s="6">
        <v>250000</v>
      </c>
      <c r="E2473" s="6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8272</v>
      </c>
      <c r="O2473" s="5">
        <f>$E2473/$D2473</f>
        <v>0.22878799999999999</v>
      </c>
      <c r="P2473" s="6">
        <f>ROUND(E2473/L2473,2)</f>
        <v>161.12</v>
      </c>
      <c r="Q2473" t="str">
        <f>LEFT($N2473,FIND("/",$N2473)-1)</f>
        <v>technology</v>
      </c>
      <c r="R2473" t="str">
        <f>RIGHT($N2473,LEN($N2473)-FIND("/",$N2473))</f>
        <v>wearables</v>
      </c>
      <c r="S2473" s="10">
        <f>((($I2473/60)/60)/24)+DATE(1970,1,1)</f>
        <v>42329.716840277775</v>
      </c>
      <c r="T2473" s="10">
        <f>((($J2473/60)/60)/24)+DATE(1970,1,1)</f>
        <v>42289.675173611111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 s="6">
        <v>4000</v>
      </c>
      <c r="E2474" s="6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5">
        <f>$E2474/$D2474</f>
        <v>0.22750000000000001</v>
      </c>
      <c r="P2474" s="6">
        <f>ROUND(E2474/L2474,2)</f>
        <v>53.53</v>
      </c>
      <c r="Q2474" t="str">
        <f>LEFT($N2474,FIND("/",$N2474)-1)</f>
        <v>theater</v>
      </c>
      <c r="R2474" t="str">
        <f>RIGHT($N2474,LEN($N2474)-FIND("/",$N2474))</f>
        <v>spaces</v>
      </c>
      <c r="S2474" s="10">
        <f>((($I2474/60)/60)/24)+DATE(1970,1,1)</f>
        <v>41791.165972222225</v>
      </c>
      <c r="T2474" s="10">
        <f>((($J2474/60)/60)/24)+DATE(1970,1,1)</f>
        <v>41760.909039351849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 s="6">
        <v>5000</v>
      </c>
      <c r="E2475" s="6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8283</v>
      </c>
      <c r="O2475" s="5">
        <f>$E2475/$D2475</f>
        <v>0.22520000000000001</v>
      </c>
      <c r="P2475" s="6">
        <f>ROUND(E2475/L2475,2)</f>
        <v>56.3</v>
      </c>
      <c r="Q2475" t="str">
        <f>LEFT($N2475,FIND("/",$N2475)-1)</f>
        <v>food</v>
      </c>
      <c r="R2475" t="str">
        <f>RIGHT($N2475,LEN($N2475)-FIND("/",$N2475))</f>
        <v>food trucks</v>
      </c>
      <c r="S2475" s="10">
        <f>((($I2475/60)/60)/24)+DATE(1970,1,1)</f>
        <v>42616.585358796292</v>
      </c>
      <c r="T2475" s="10">
        <f>((($J2475/60)/60)/24)+DATE(1970,1,1)</f>
        <v>42595.585358796292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5">
        <f>$E2476/$D2476</f>
        <v>0.22500000000000001</v>
      </c>
      <c r="P2476" s="6">
        <f>ROUND(E2476/L2476,2)</f>
        <v>18.75</v>
      </c>
      <c r="Q2476" t="str">
        <f>LEFT($N2476,FIND("/",$N2476)-1)</f>
        <v>theater</v>
      </c>
      <c r="R2476" t="str">
        <f>RIGHT($N2476,LEN($N2476)-FIND("/",$N2476))</f>
        <v>plays</v>
      </c>
      <c r="S2476" s="10">
        <f>((($I2476/60)/60)/24)+DATE(1970,1,1)</f>
        <v>42821.678460648152</v>
      </c>
      <c r="T2476" s="10">
        <f>((($J2476/60)/60)/24)+DATE(1970,1,1)</f>
        <v>42800.720127314817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 s="6">
        <v>35000</v>
      </c>
      <c r="E2477" s="6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8272</v>
      </c>
      <c r="O2477" s="5">
        <f>$E2477/$D2477</f>
        <v>0.22494285714285714</v>
      </c>
      <c r="P2477" s="6">
        <f>ROUND(E2477/L2477,2)</f>
        <v>157.46</v>
      </c>
      <c r="Q2477" t="str">
        <f>LEFT($N2477,FIND("/",$N2477)-1)</f>
        <v>technology</v>
      </c>
      <c r="R2477" t="str">
        <f>RIGHT($N2477,LEN($N2477)-FIND("/",$N2477))</f>
        <v>wearables</v>
      </c>
      <c r="S2477" s="10">
        <f>((($I2477/60)/60)/24)+DATE(1970,1,1)</f>
        <v>42553.166666666672</v>
      </c>
      <c r="T2477" s="10">
        <f>((($J2477/60)/60)/24)+DATE(1970,1,1)</f>
        <v>42522.276724537034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 s="6">
        <v>2500</v>
      </c>
      <c r="E2478" s="6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5">
        <f>$E2478/$D2478</f>
        <v>0.224</v>
      </c>
      <c r="P2478" s="6">
        <f>ROUND(E2478/L2478,2)</f>
        <v>56</v>
      </c>
      <c r="Q2478" t="str">
        <f>LEFT($N2478,FIND("/",$N2478)-1)</f>
        <v>film &amp; video</v>
      </c>
      <c r="R2478" t="str">
        <f>RIGHT($N2478,LEN($N2478)-FIND("/",$N2478))</f>
        <v>drama</v>
      </c>
      <c r="S2478" s="10">
        <f>((($I2478/60)/60)/24)+DATE(1970,1,1)</f>
        <v>41930.505312499998</v>
      </c>
      <c r="T2478" s="10">
        <f>((($J2478/60)/60)/24)+DATE(1970,1,1)</f>
        <v>41900.505312499998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 s="6">
        <v>550</v>
      </c>
      <c r="E2479" s="6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5">
        <f>$E2479/$D2479</f>
        <v>0.22363636363636363</v>
      </c>
      <c r="P2479" s="6">
        <f>ROUND(E2479/L2479,2)</f>
        <v>24.6</v>
      </c>
      <c r="Q2479" t="str">
        <f>LEFT($N2479,FIND("/",$N2479)-1)</f>
        <v>music</v>
      </c>
      <c r="R2479" t="str">
        <f>RIGHT($N2479,LEN($N2479)-FIND("/",$N2479))</f>
        <v>jazz</v>
      </c>
      <c r="S2479" s="10">
        <f>((($I2479/60)/60)/24)+DATE(1970,1,1)</f>
        <v>42797.545358796298</v>
      </c>
      <c r="T2479" s="10">
        <f>((($J2479/60)/60)/24)+DATE(1970,1,1)</f>
        <v>42737.545358796298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 s="6">
        <v>3500</v>
      </c>
      <c r="E2480" s="6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5">
        <f>$E2480/$D2480</f>
        <v>0.22142857142857142</v>
      </c>
      <c r="P2480" s="6">
        <f>ROUND(E2480/L2480,2)</f>
        <v>129.16999999999999</v>
      </c>
      <c r="Q2480" t="str">
        <f>LEFT($N2480,FIND("/",$N2480)-1)</f>
        <v>theater</v>
      </c>
      <c r="R2480" t="str">
        <f>RIGHT($N2480,LEN($N2480)-FIND("/",$N2480))</f>
        <v>plays</v>
      </c>
      <c r="S2480" s="10">
        <f>((($I2480/60)/60)/24)+DATE(1970,1,1)</f>
        <v>42333.958333333328</v>
      </c>
      <c r="T2480" s="10">
        <f>((($J2480/60)/60)/24)+DATE(1970,1,1)</f>
        <v>42310.968518518523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 s="6">
        <v>40000</v>
      </c>
      <c r="E2481" s="6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5">
        <f>$E2481/$D2481</f>
        <v>0.22092500000000001</v>
      </c>
      <c r="P2481" s="6">
        <f>ROUND(E2481/L2481,2)</f>
        <v>23.95</v>
      </c>
      <c r="Q2481" t="str">
        <f>LEFT($N2481,FIND("/",$N2481)-1)</f>
        <v>technology</v>
      </c>
      <c r="R2481" t="str">
        <f>RIGHT($N2481,LEN($N2481)-FIND("/",$N2481))</f>
        <v>wearables</v>
      </c>
      <c r="S2481" s="10">
        <f>((($I2481/60)/60)/24)+DATE(1970,1,1)</f>
        <v>41895.581018518518</v>
      </c>
      <c r="T2481" s="10">
        <f>((($J2481/60)/60)/24)+DATE(1970,1,1)</f>
        <v>41835.581018518518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 s="6">
        <v>19000</v>
      </c>
      <c r="E2482" s="6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5">
        <f>$E2482/$D2482</f>
        <v>0.22052631578947368</v>
      </c>
      <c r="P2482" s="6">
        <f>ROUND(E2482/L2482,2)</f>
        <v>48.72</v>
      </c>
      <c r="Q2482" t="str">
        <f>LEFT($N2482,FIND("/",$N2482)-1)</f>
        <v>photography</v>
      </c>
      <c r="R2482" t="str">
        <f>RIGHT($N2482,LEN($N2482)-FIND("/",$N2482))</f>
        <v>photobooks</v>
      </c>
      <c r="S2482" s="10">
        <f>((($I2482/60)/60)/24)+DATE(1970,1,1)</f>
        <v>42575.439421296294</v>
      </c>
      <c r="T2482" s="10">
        <f>((($J2482/60)/60)/24)+DATE(1970,1,1)</f>
        <v>42515.439421296294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 s="6">
        <v>500</v>
      </c>
      <c r="E2483" s="6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5">
        <f>$E2483/$D2483</f>
        <v>0.22</v>
      </c>
      <c r="P2483" s="6">
        <f>ROUND(E2483/L2483,2)</f>
        <v>55</v>
      </c>
      <c r="Q2483" t="str">
        <f>LEFT($N2483,FIND("/",$N2483)-1)</f>
        <v>theater</v>
      </c>
      <c r="R2483" t="str">
        <f>RIGHT($N2483,LEN($N2483)-FIND("/",$N2483))</f>
        <v>plays</v>
      </c>
      <c r="S2483" s="10">
        <f>((($I2483/60)/60)/24)+DATE(1970,1,1)</f>
        <v>41958.833333333328</v>
      </c>
      <c r="T2483" s="10">
        <f>((($J2483/60)/60)/24)+DATE(1970,1,1)</f>
        <v>41928.690138888887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 s="6">
        <v>5000</v>
      </c>
      <c r="E2484" s="6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5">
        <f>$E2484/$D2484</f>
        <v>0.21940000000000001</v>
      </c>
      <c r="P2484" s="6">
        <f>ROUND(E2484/L2484,2)</f>
        <v>47.7</v>
      </c>
      <c r="Q2484" t="str">
        <f>LEFT($N2484,FIND("/",$N2484)-1)</f>
        <v>theater</v>
      </c>
      <c r="R2484" t="str">
        <f>RIGHT($N2484,LEN($N2484)-FIND("/",$N2484))</f>
        <v>plays</v>
      </c>
      <c r="S2484" s="10">
        <f>((($I2484/60)/60)/24)+DATE(1970,1,1)</f>
        <v>41770.493657407409</v>
      </c>
      <c r="T2484" s="10">
        <f>((($J2484/60)/60)/24)+DATE(1970,1,1)</f>
        <v>41740.493657407409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 s="6">
        <v>37956</v>
      </c>
      <c r="E2485" s="6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5">
        <f>$E2485/$D2485</f>
        <v>0.21906971229845085</v>
      </c>
      <c r="P2485" s="6">
        <f>ROUND(E2485/L2485,2)</f>
        <v>66.52</v>
      </c>
      <c r="Q2485" t="str">
        <f>LEFT($N2485,FIND("/",$N2485)-1)</f>
        <v>film &amp; video</v>
      </c>
      <c r="R2485" t="str">
        <f>RIGHT($N2485,LEN($N2485)-FIND("/",$N2485))</f>
        <v>animation</v>
      </c>
      <c r="S2485" s="10">
        <f>((($I2485/60)/60)/24)+DATE(1970,1,1)</f>
        <v>41411.50577546296</v>
      </c>
      <c r="T2485" s="10">
        <f>((($J2485/60)/60)/24)+DATE(1970,1,1)</f>
        <v>41381.50577546296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 s="6">
        <v>8000</v>
      </c>
      <c r="E2486" s="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8303</v>
      </c>
      <c r="O2486" s="5">
        <f>$E2486/$D2486</f>
        <v>0.21887499999999999</v>
      </c>
      <c r="P2486" s="6">
        <f>ROUND(E2486/L2486,2)</f>
        <v>35.729999999999997</v>
      </c>
      <c r="Q2486" t="str">
        <f>LEFT($N2486,FIND("/",$N2486)-1)</f>
        <v>publishing</v>
      </c>
      <c r="R2486" t="str">
        <f>RIGHT($N2486,LEN($N2486)-FIND("/",$N2486))</f>
        <v>children's books</v>
      </c>
      <c r="S2486" s="10">
        <f>((($I2486/60)/60)/24)+DATE(1970,1,1)</f>
        <v>41104.988055555557</v>
      </c>
      <c r="T2486" s="10">
        <f>((($J2486/60)/60)/24)+DATE(1970,1,1)</f>
        <v>41044.988055555557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 s="6">
        <v>2000</v>
      </c>
      <c r="E2487" s="6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8270</v>
      </c>
      <c r="O2487" s="5">
        <f>$E2487/$D2487</f>
        <v>0.2185</v>
      </c>
      <c r="P2487" s="6">
        <f>ROUND(E2487/L2487,2)</f>
        <v>48.56</v>
      </c>
      <c r="Q2487" t="str">
        <f>LEFT($N2487,FIND("/",$N2487)-1)</f>
        <v>theater</v>
      </c>
      <c r="R2487" t="str">
        <f>RIGHT($N2487,LEN($N2487)-FIND("/",$N2487))</f>
        <v>plays</v>
      </c>
      <c r="S2487" s="10">
        <f>((($I2487/60)/60)/24)+DATE(1970,1,1)</f>
        <v>42263.234340277777</v>
      </c>
      <c r="T2487" s="10">
        <f>((($J2487/60)/60)/24)+DATE(1970,1,1)</f>
        <v>42245.234340277777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6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5">
        <f>$E2488/$D2488</f>
        <v>0.21714285714285714</v>
      </c>
      <c r="P2488" s="6">
        <f>ROUND(E2488/L2488,2)</f>
        <v>76</v>
      </c>
      <c r="Q2488" t="str">
        <f>LEFT($N2488,FIND("/",$N2488)-1)</f>
        <v>music</v>
      </c>
      <c r="R2488" t="str">
        <f>RIGHT($N2488,LEN($N2488)-FIND("/",$N2488))</f>
        <v>faith</v>
      </c>
      <c r="S2488" s="10">
        <f>((($I2488/60)/60)/24)+DATE(1970,1,1)</f>
        <v>42832.781689814816</v>
      </c>
      <c r="T2488" s="10">
        <f>((($J2488/60)/60)/24)+DATE(1970,1,1)</f>
        <v>42808.781689814816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s="5">
        <f>$E2489/$D2489</f>
        <v>0.21685714285714286</v>
      </c>
      <c r="P2489" s="6">
        <f>ROUND(E2489/L2489,2)</f>
        <v>126.5</v>
      </c>
      <c r="Q2489" t="str">
        <f>LEFT($N2489,FIND("/",$N2489)-1)</f>
        <v>theater</v>
      </c>
      <c r="R2489" t="str">
        <f>RIGHT($N2489,LEN($N2489)-FIND("/",$N2489))</f>
        <v>plays</v>
      </c>
      <c r="S2489" s="10">
        <f>((($I2489/60)/60)/24)+DATE(1970,1,1)</f>
        <v>42383.761759259258</v>
      </c>
      <c r="T2489" s="10">
        <f>((($J2489/60)/60)/24)+DATE(1970,1,1)</f>
        <v>42353.761759259258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 s="6">
        <v>50000</v>
      </c>
      <c r="E2490" s="6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8272</v>
      </c>
      <c r="O2490" s="5">
        <f>$E2490/$D2490</f>
        <v>0.21628</v>
      </c>
      <c r="P2490" s="6">
        <f>ROUND(E2490/L2490,2)</f>
        <v>50.3</v>
      </c>
      <c r="Q2490" t="str">
        <f>LEFT($N2490,FIND("/",$N2490)-1)</f>
        <v>technology</v>
      </c>
      <c r="R2490" t="str">
        <f>RIGHT($N2490,LEN($N2490)-FIND("/",$N2490))</f>
        <v>wearables</v>
      </c>
      <c r="S2490" s="10">
        <f>((($I2490/60)/60)/24)+DATE(1970,1,1)</f>
        <v>42005.207638888889</v>
      </c>
      <c r="T2490" s="10">
        <f>((($J2490/60)/60)/24)+DATE(1970,1,1)</f>
        <v>41974.219490740739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 s="6">
        <v>20000</v>
      </c>
      <c r="E2491" s="6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8269</v>
      </c>
      <c r="O2491" s="5">
        <f>$E2491/$D2491</f>
        <v>0.21575</v>
      </c>
      <c r="P2491" s="6">
        <f>ROUND(E2491/L2491,2)</f>
        <v>110.64</v>
      </c>
      <c r="Q2491" t="str">
        <f>LEFT($N2491,FIND("/",$N2491)-1)</f>
        <v>film &amp; video</v>
      </c>
      <c r="R2491" t="str">
        <f>RIGHT($N2491,LEN($N2491)-FIND("/",$N2491))</f>
        <v>animation</v>
      </c>
      <c r="S2491" s="10">
        <f>((($I2491/60)/60)/24)+DATE(1970,1,1)</f>
        <v>41180.679791666669</v>
      </c>
      <c r="T2491" s="10">
        <f>((($J2491/60)/60)/24)+DATE(1970,1,1)</f>
        <v>41135.679791666669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 s="6">
        <v>50000</v>
      </c>
      <c r="E2492" s="6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8270</v>
      </c>
      <c r="O2492" s="5">
        <f>$E2492/$D2492</f>
        <v>0.2155</v>
      </c>
      <c r="P2492" s="6">
        <f>ROUND(E2492/L2492,2)</f>
        <v>128.27000000000001</v>
      </c>
      <c r="Q2492" t="str">
        <f>LEFT($N2492,FIND("/",$N2492)-1)</f>
        <v>theater</v>
      </c>
      <c r="R2492" t="str">
        <f>RIGHT($N2492,LEN($N2492)-FIND("/",$N2492))</f>
        <v>plays</v>
      </c>
      <c r="S2492" s="10">
        <f>((($I2492/60)/60)/24)+DATE(1970,1,1)</f>
        <v>41821.25</v>
      </c>
      <c r="T2492" s="10">
        <f>((($J2492/60)/60)/24)+DATE(1970,1,1)</f>
        <v>41779.657870370371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 s="6">
        <v>200000</v>
      </c>
      <c r="E2493" s="6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5">
        <f>$E2493/$D2493</f>
        <v>0.21507499999999999</v>
      </c>
      <c r="P2493" s="6">
        <f>ROUND(E2493/L2493,2)</f>
        <v>1536.25</v>
      </c>
      <c r="Q2493" t="str">
        <f>LEFT($N2493,FIND("/",$N2493)-1)</f>
        <v>technology</v>
      </c>
      <c r="R2493" t="str">
        <f>RIGHT($N2493,LEN($N2493)-FIND("/",$N2493))</f>
        <v>wearables</v>
      </c>
      <c r="S2493" s="10">
        <f>((($I2493/60)/60)/24)+DATE(1970,1,1)</f>
        <v>42557.625671296293</v>
      </c>
      <c r="T2493" s="10">
        <f>((($J2493/60)/60)/24)+DATE(1970,1,1)</f>
        <v>42527.625671296293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 s="6">
        <v>700</v>
      </c>
      <c r="E2494" s="6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8270</v>
      </c>
      <c r="O2494" s="5">
        <f>$E2494/$D2494</f>
        <v>0.21428571428571427</v>
      </c>
      <c r="P2494" s="6">
        <f>ROUND(E2494/L2494,2)</f>
        <v>37.5</v>
      </c>
      <c r="Q2494" t="str">
        <f>LEFT($N2494,FIND("/",$N2494)-1)</f>
        <v>theater</v>
      </c>
      <c r="R2494" t="str">
        <f>RIGHT($N2494,LEN($N2494)-FIND("/",$N2494))</f>
        <v>plays</v>
      </c>
      <c r="S2494" s="10">
        <f>((($I2494/60)/60)/24)+DATE(1970,1,1)</f>
        <v>42320.290972222225</v>
      </c>
      <c r="T2494" s="10">
        <f>((($J2494/60)/60)/24)+DATE(1970,1,1)</f>
        <v>42297.691006944442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 s="6">
        <v>3000</v>
      </c>
      <c r="E2495" s="6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5">
        <f>$E2495/$D2495</f>
        <v>0.21366666666666667</v>
      </c>
      <c r="P2495" s="6">
        <f>ROUND(E2495/L2495,2)</f>
        <v>45.79</v>
      </c>
      <c r="Q2495" t="str">
        <f>LEFT($N2495,FIND("/",$N2495)-1)</f>
        <v>theater</v>
      </c>
      <c r="R2495" t="str">
        <f>RIGHT($N2495,LEN($N2495)-FIND("/",$N2495))</f>
        <v>plays</v>
      </c>
      <c r="S2495" s="10">
        <f>((($I2495/60)/60)/24)+DATE(1970,1,1)</f>
        <v>42670.278171296297</v>
      </c>
      <c r="T2495" s="10">
        <f>((($J2495/60)/60)/24)+DATE(1970,1,1)</f>
        <v>42640.278171296297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 s="6">
        <v>60000</v>
      </c>
      <c r="E2496" s="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8271</v>
      </c>
      <c r="O2496" s="5">
        <f>$E2496/$D2496</f>
        <v>0.21363333333333334</v>
      </c>
      <c r="P2496" s="6">
        <f>ROUND(E2496/L2496,2)</f>
        <v>105.93</v>
      </c>
      <c r="Q2496" t="str">
        <f>LEFT($N2496,FIND("/",$N2496)-1)</f>
        <v>technology</v>
      </c>
      <c r="R2496" t="str">
        <f>RIGHT($N2496,LEN($N2496)-FIND("/",$N2496))</f>
        <v>web</v>
      </c>
      <c r="S2496" s="10">
        <f>((($I2496/60)/60)/24)+DATE(1970,1,1)</f>
        <v>42278.207638888889</v>
      </c>
      <c r="T2496" s="10">
        <f>((($J2496/60)/60)/24)+DATE(1970,1,1)</f>
        <v>42247.496759259258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 s="6">
        <v>4200</v>
      </c>
      <c r="E2497" s="6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5">
        <f>$E2497/$D2497</f>
        <v>0.21309523809523809</v>
      </c>
      <c r="P2497" s="6">
        <f>ROUND(E2497/L2497,2)</f>
        <v>35.799999999999997</v>
      </c>
      <c r="Q2497" t="str">
        <f>LEFT($N2497,FIND("/",$N2497)-1)</f>
        <v>photography</v>
      </c>
      <c r="R2497" t="str">
        <f>RIGHT($N2497,LEN($N2497)-FIND("/",$N2497))</f>
        <v>photobooks</v>
      </c>
      <c r="S2497" s="10">
        <f>((($I2497/60)/60)/24)+DATE(1970,1,1)</f>
        <v>41935.979629629634</v>
      </c>
      <c r="T2497" s="10">
        <f>((($J2497/60)/60)/24)+DATE(1970,1,1)</f>
        <v>41905.979629629634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 s="6">
        <v>5000</v>
      </c>
      <c r="E2498" s="6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8270</v>
      </c>
      <c r="O2498" s="5">
        <f>$E2498/$D2498</f>
        <v>0.21299999999999999</v>
      </c>
      <c r="P2498" s="6">
        <f>ROUND(E2498/L2498,2)</f>
        <v>56.05</v>
      </c>
      <c r="Q2498" t="str">
        <f>LEFT($N2498,FIND("/",$N2498)-1)</f>
        <v>theater</v>
      </c>
      <c r="R2498" t="str">
        <f>RIGHT($N2498,LEN($N2498)-FIND("/",$N2498))</f>
        <v>plays</v>
      </c>
      <c r="S2498" s="10">
        <f>((($I2498/60)/60)/24)+DATE(1970,1,1)</f>
        <v>41791.072500000002</v>
      </c>
      <c r="T2498" s="10">
        <f>((($J2498/60)/60)/24)+DATE(1970,1,1)</f>
        <v>41766.072500000002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 s="6">
        <v>30000</v>
      </c>
      <c r="E2499" s="6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8289</v>
      </c>
      <c r="O2499" s="5">
        <f>$E2499/$D2499</f>
        <v>0.21249999999999999</v>
      </c>
      <c r="P2499" s="6">
        <f>ROUND(E2499/L2499,2)</f>
        <v>108.05</v>
      </c>
      <c r="Q2499" t="str">
        <f>LEFT($N2499,FIND("/",$N2499)-1)</f>
        <v>publishing</v>
      </c>
      <c r="R2499" t="str">
        <f>RIGHT($N2499,LEN($N2499)-FIND("/",$N2499))</f>
        <v>art books</v>
      </c>
      <c r="S2499" s="10">
        <f>((($I2499/60)/60)/24)+DATE(1970,1,1)</f>
        <v>42578.916666666672</v>
      </c>
      <c r="T2499" s="10">
        <f>((($J2499/60)/60)/24)+DATE(1970,1,1)</f>
        <v>42549.916712962964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6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8292</v>
      </c>
      <c r="O2500" s="5">
        <f>$E2500/$D2500</f>
        <v>0.21249999999999999</v>
      </c>
      <c r="P2500" s="6">
        <f>ROUND(E2500/L2500,2)</f>
        <v>56.67</v>
      </c>
      <c r="Q2500" t="str">
        <f>LEFT($N2500,FIND("/",$N2500)-1)</f>
        <v>music</v>
      </c>
      <c r="R2500" t="str">
        <f>RIGHT($N2500,LEN($N2500)-FIND("/",$N2500))</f>
        <v>faith</v>
      </c>
      <c r="S2500" s="10">
        <f>((($I2500/60)/60)/24)+DATE(1970,1,1)</f>
        <v>42205.948981481488</v>
      </c>
      <c r="T2500" s="10">
        <f>((($J2500/60)/60)/24)+DATE(1970,1,1)</f>
        <v>42175.948981481488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 s="6">
        <v>15000</v>
      </c>
      <c r="E2501" s="6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8295</v>
      </c>
      <c r="O2501" s="5">
        <f>$E2501/$D2501</f>
        <v>0.21146666666666666</v>
      </c>
      <c r="P2501" s="6">
        <f>ROUND(E2501/L2501,2)</f>
        <v>453.14</v>
      </c>
      <c r="Q2501" t="str">
        <f>LEFT($N2501,FIND("/",$N2501)-1)</f>
        <v>photography</v>
      </c>
      <c r="R2501" t="str">
        <f>RIGHT($N2501,LEN($N2501)-FIND("/",$N2501))</f>
        <v>people</v>
      </c>
      <c r="S2501" s="10">
        <f>((($I2501/60)/60)/24)+DATE(1970,1,1)</f>
        <v>41973.831956018519</v>
      </c>
      <c r="T2501" s="10">
        <f>((($J2501/60)/60)/24)+DATE(1970,1,1)</f>
        <v>41913.790289351848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 s="6">
        <v>1000</v>
      </c>
      <c r="E2502" s="6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8270</v>
      </c>
      <c r="O2502" s="5">
        <f>$E2502/$D2502</f>
        <v>0.21099999999999999</v>
      </c>
      <c r="P2502" s="6">
        <f>ROUND(E2502/L2502,2)</f>
        <v>26.38</v>
      </c>
      <c r="Q2502" t="str">
        <f>LEFT($N2502,FIND("/",$N2502)-1)</f>
        <v>theater</v>
      </c>
      <c r="R2502" t="str">
        <f>RIGHT($N2502,LEN($N2502)-FIND("/",$N2502))</f>
        <v>plays</v>
      </c>
      <c r="S2502" s="10">
        <f>((($I2502/60)/60)/24)+DATE(1970,1,1)</f>
        <v>42041.067523148144</v>
      </c>
      <c r="T2502" s="10">
        <f>((($J2502/60)/60)/24)+DATE(1970,1,1)</f>
        <v>41981.067523148144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 s="6">
        <v>3423</v>
      </c>
      <c r="E2503" s="6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5">
        <f>$E2503/$D2503</f>
        <v>0.21092608822670172</v>
      </c>
      <c r="P2503" s="6">
        <f>ROUND(E2503/L2503,2)</f>
        <v>180.5</v>
      </c>
      <c r="Q2503" t="str">
        <f>LEFT($N2503,FIND("/",$N2503)-1)</f>
        <v>film &amp; video</v>
      </c>
      <c r="R2503" t="str">
        <f>RIGHT($N2503,LEN($N2503)-FIND("/",$N2503))</f>
        <v>drama</v>
      </c>
      <c r="S2503" s="10">
        <f>((($I2503/60)/60)/24)+DATE(1970,1,1)</f>
        <v>42177.741840277777</v>
      </c>
      <c r="T2503" s="10">
        <f>((($J2503/60)/60)/24)+DATE(1970,1,1)</f>
        <v>42147.741840277777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 s="6">
        <v>27000</v>
      </c>
      <c r="E2504" s="6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8277</v>
      </c>
      <c r="O2504" s="5">
        <f>$E2504/$D2504</f>
        <v>0.21037037037037037</v>
      </c>
      <c r="P2504" s="6">
        <f>ROUND(E2504/L2504,2)</f>
        <v>189.33</v>
      </c>
      <c r="Q2504" t="str">
        <f>LEFT($N2504,FIND("/",$N2504)-1)</f>
        <v>music</v>
      </c>
      <c r="R2504" t="str">
        <f>RIGHT($N2504,LEN($N2504)-FIND("/",$N2504))</f>
        <v>jazz</v>
      </c>
      <c r="S2504" s="10">
        <f>((($I2504/60)/60)/24)+DATE(1970,1,1)</f>
        <v>41913.530011574076</v>
      </c>
      <c r="T2504" s="10">
        <f>((($J2504/60)/60)/24)+DATE(1970,1,1)</f>
        <v>41878.530011574076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 s="6">
        <v>15000</v>
      </c>
      <c r="E2505" s="6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8300</v>
      </c>
      <c r="O2505" s="5">
        <f>$E2505/$D2505</f>
        <v>0.21033333333333334</v>
      </c>
      <c r="P2505" s="6">
        <f>ROUND(E2505/L2505,2)</f>
        <v>73.37</v>
      </c>
      <c r="Q2505" t="str">
        <f>LEFT($N2505,FIND("/",$N2505)-1)</f>
        <v>technology</v>
      </c>
      <c r="R2505" t="str">
        <f>RIGHT($N2505,LEN($N2505)-FIND("/",$N2505))</f>
        <v>space exploration</v>
      </c>
      <c r="S2505" s="10">
        <f>((($I2505/60)/60)/24)+DATE(1970,1,1)</f>
        <v>42409.833333333328</v>
      </c>
      <c r="T2505" s="10">
        <f>((($J2505/60)/60)/24)+DATE(1970,1,1)</f>
        <v>42381.866284722222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8270</v>
      </c>
      <c r="O2506" s="5">
        <f>$E2506/$D2506</f>
        <v>0.20849420849420849</v>
      </c>
      <c r="P2506" s="6">
        <f>ROUND(E2506/L2506,2)</f>
        <v>23.14</v>
      </c>
      <c r="Q2506" t="str">
        <f>LEFT($N2506,FIND("/",$N2506)-1)</f>
        <v>theater</v>
      </c>
      <c r="R2506" t="str">
        <f>RIGHT($N2506,LEN($N2506)-FIND("/",$N2506))</f>
        <v>plays</v>
      </c>
      <c r="S2506" s="10">
        <f>((($I2506/60)/60)/24)+DATE(1970,1,1)</f>
        <v>42829.151863425926</v>
      </c>
      <c r="T2506" s="10">
        <f>((($J2506/60)/60)/24)+DATE(1970,1,1)</f>
        <v>42807.151863425926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 s="6">
        <v>3000</v>
      </c>
      <c r="E2507" s="6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8270</v>
      </c>
      <c r="O2507" s="5">
        <f>$E2507/$D2507</f>
        <v>0.20833333333333334</v>
      </c>
      <c r="P2507" s="6">
        <f>ROUND(E2507/L2507,2)</f>
        <v>52.08</v>
      </c>
      <c r="Q2507" t="str">
        <f>LEFT($N2507,FIND("/",$N2507)-1)</f>
        <v>theater</v>
      </c>
      <c r="R2507" t="str">
        <f>RIGHT($N2507,LEN($N2507)-FIND("/",$N2507))</f>
        <v>plays</v>
      </c>
      <c r="S2507" s="10">
        <f>((($I2507/60)/60)/24)+DATE(1970,1,1)</f>
        <v>42716.25</v>
      </c>
      <c r="T2507" s="10">
        <f>((($J2507/60)/60)/24)+DATE(1970,1,1)</f>
        <v>42701.908807870372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 s="6">
        <v>7500</v>
      </c>
      <c r="E2508" s="6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5">
        <f>$E2508/$D2508</f>
        <v>0.20733333333333334</v>
      </c>
      <c r="P2508" s="6">
        <f>ROUND(E2508/L2508,2)</f>
        <v>25.49</v>
      </c>
      <c r="Q2508" t="str">
        <f>LEFT($N2508,FIND("/",$N2508)-1)</f>
        <v>food</v>
      </c>
      <c r="R2508" t="str">
        <f>RIGHT($N2508,LEN($N2508)-FIND("/",$N2508))</f>
        <v>small batch</v>
      </c>
      <c r="S2508" s="10">
        <f>((($I2508/60)/60)/24)+DATE(1970,1,1)</f>
        <v>42820.843576388885</v>
      </c>
      <c r="T2508" s="10">
        <f>((($J2508/60)/60)/24)+DATE(1970,1,1)</f>
        <v>42790.885243055556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 s="6">
        <v>10000</v>
      </c>
      <c r="E2509" s="6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8283</v>
      </c>
      <c r="O2509" s="5">
        <f>$E2509/$D2509</f>
        <v>0.20705000000000001</v>
      </c>
      <c r="P2509" s="6">
        <f>ROUND(E2509/L2509,2)</f>
        <v>82.82</v>
      </c>
      <c r="Q2509" t="str">
        <f>LEFT($N2509,FIND("/",$N2509)-1)</f>
        <v>food</v>
      </c>
      <c r="R2509" t="str">
        <f>RIGHT($N2509,LEN($N2509)-FIND("/",$N2509))</f>
        <v>food trucks</v>
      </c>
      <c r="S2509" s="10">
        <f>((($I2509/60)/60)/24)+DATE(1970,1,1)</f>
        <v>41826.214467592588</v>
      </c>
      <c r="T2509" s="10">
        <f>((($J2509/60)/60)/24)+DATE(1970,1,1)</f>
        <v>41792.214467592588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 s="6">
        <v>1000</v>
      </c>
      <c r="E2510" s="6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8290</v>
      </c>
      <c r="O2510" s="5">
        <f>$E2510/$D2510</f>
        <v>0.20499999999999999</v>
      </c>
      <c r="P2510" s="6">
        <f>ROUND(E2510/L2510,2)</f>
        <v>20.5</v>
      </c>
      <c r="Q2510" t="str">
        <f>LEFT($N2510,FIND("/",$N2510)-1)</f>
        <v>photography</v>
      </c>
      <c r="R2510" t="str">
        <f>RIGHT($N2510,LEN($N2510)-FIND("/",$N2510))</f>
        <v>places</v>
      </c>
      <c r="S2510" s="10">
        <f>((($I2510/60)/60)/24)+DATE(1970,1,1)</f>
        <v>42505.681249999994</v>
      </c>
      <c r="T2510" s="10">
        <f>((($J2510/60)/60)/24)+DATE(1970,1,1)</f>
        <v>42445.712754629625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 s="6">
        <v>46260</v>
      </c>
      <c r="E2511" s="6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5">
        <f>$E2511/$D2511</f>
        <v>0.20449632511889321</v>
      </c>
      <c r="P2511" s="6">
        <f>ROUND(E2511/L2511,2)</f>
        <v>83.72</v>
      </c>
      <c r="Q2511" t="str">
        <f>LEFT($N2511,FIND("/",$N2511)-1)</f>
        <v>photography</v>
      </c>
      <c r="R2511" t="str">
        <f>RIGHT($N2511,LEN($N2511)-FIND("/",$N2511))</f>
        <v>photobooks</v>
      </c>
      <c r="S2511" s="10">
        <f>((($I2511/60)/60)/24)+DATE(1970,1,1)</f>
        <v>42653.606134259258</v>
      </c>
      <c r="T2511" s="10">
        <f>((($J2511/60)/60)/24)+DATE(1970,1,1)</f>
        <v>42623.606134259258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 s="6">
        <v>200000</v>
      </c>
      <c r="E2512" s="6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5">
        <f>$E2512/$D2512</f>
        <v>0.20424999999999999</v>
      </c>
      <c r="P2512" s="6">
        <f>ROUND(E2512/L2512,2)</f>
        <v>202.23</v>
      </c>
      <c r="Q2512" t="str">
        <f>LEFT($N2512,FIND("/",$N2512)-1)</f>
        <v>theater</v>
      </c>
      <c r="R2512" t="str">
        <f>RIGHT($N2512,LEN($N2512)-FIND("/",$N2512))</f>
        <v>spaces</v>
      </c>
      <c r="S2512" s="10">
        <f>((($I2512/60)/60)/24)+DATE(1970,1,1)</f>
        <v>42354.845833333333</v>
      </c>
      <c r="T2512" s="10">
        <f>((($J2512/60)/60)/24)+DATE(1970,1,1)</f>
        <v>42334.803923611107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 s="6">
        <v>7500</v>
      </c>
      <c r="E2513" s="6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8286</v>
      </c>
      <c r="O2513" s="5">
        <f>$E2513/$D2513</f>
        <v>0.2036</v>
      </c>
      <c r="P2513" s="6">
        <f>ROUND(E2513/L2513,2)</f>
        <v>109.07</v>
      </c>
      <c r="Q2513" t="str">
        <f>LEFT($N2513,FIND("/",$N2513)-1)</f>
        <v>publishing</v>
      </c>
      <c r="R2513" t="str">
        <f>RIGHT($N2513,LEN($N2513)-FIND("/",$N2513))</f>
        <v>translations</v>
      </c>
      <c r="S2513" s="10">
        <f>((($I2513/60)/60)/24)+DATE(1970,1,1)</f>
        <v>42689.759282407409</v>
      </c>
      <c r="T2513" s="10">
        <f>((($J2513/60)/60)/24)+DATE(1970,1,1)</f>
        <v>42676.717615740738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 s="6">
        <v>24000</v>
      </c>
      <c r="E2514" s="6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8284</v>
      </c>
      <c r="O2514" s="5">
        <f>$E2514/$D2514</f>
        <v>0.20220833333333332</v>
      </c>
      <c r="P2514" s="6">
        <f>ROUND(E2514/L2514,2)</f>
        <v>44.94</v>
      </c>
      <c r="Q2514" t="str">
        <f>LEFT($N2514,FIND("/",$N2514)-1)</f>
        <v>photography</v>
      </c>
      <c r="R2514" t="str">
        <f>RIGHT($N2514,LEN($N2514)-FIND("/",$N2514))</f>
        <v>photobooks</v>
      </c>
      <c r="S2514" s="10">
        <f>((($I2514/60)/60)/24)+DATE(1970,1,1)</f>
        <v>41928</v>
      </c>
      <c r="T2514" s="10">
        <f>((($J2514/60)/60)/24)+DATE(1970,1,1)</f>
        <v>41897.134895833333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6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8292</v>
      </c>
      <c r="O2515" s="5">
        <f>$E2515/$D2515</f>
        <v>0.20208000000000001</v>
      </c>
      <c r="P2515" s="6">
        <f>ROUND(E2515/L2515,2)</f>
        <v>114.82</v>
      </c>
      <c r="Q2515" t="str">
        <f>LEFT($N2515,FIND("/",$N2515)-1)</f>
        <v>music</v>
      </c>
      <c r="R2515" t="str">
        <f>RIGHT($N2515,LEN($N2515)-FIND("/",$N2515))</f>
        <v>faith</v>
      </c>
      <c r="S2515" s="10">
        <f>((($I2515/60)/60)/24)+DATE(1970,1,1)</f>
        <v>42834.991296296299</v>
      </c>
      <c r="T2515" s="10">
        <f>((($J2515/60)/60)/24)+DATE(1970,1,1)</f>
        <v>42805.032962962956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 s="6">
        <v>2500</v>
      </c>
      <c r="E2516" s="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8270</v>
      </c>
      <c r="O2516" s="5">
        <f>$E2516/$D2516</f>
        <v>0.2016</v>
      </c>
      <c r="P2516" s="6">
        <f>ROUND(E2516/L2516,2)</f>
        <v>50.4</v>
      </c>
      <c r="Q2516" t="str">
        <f>LEFT($N2516,FIND("/",$N2516)-1)</f>
        <v>theater</v>
      </c>
      <c r="R2516" t="str">
        <f>RIGHT($N2516,LEN($N2516)-FIND("/",$N2516))</f>
        <v>plays</v>
      </c>
      <c r="S2516" s="10">
        <f>((($I2516/60)/60)/24)+DATE(1970,1,1)</f>
        <v>42555.166666666672</v>
      </c>
      <c r="T2516" s="10">
        <f>((($J2516/60)/60)/24)+DATE(1970,1,1)</f>
        <v>42531.195277777777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 s="6">
        <v>1500</v>
      </c>
      <c r="E2517" s="6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8278</v>
      </c>
      <c r="O2517" s="5">
        <f>$E2517/$D2517</f>
        <v>0.20133333333333334</v>
      </c>
      <c r="P2517" s="6">
        <f>ROUND(E2517/L2517,2)</f>
        <v>21.57</v>
      </c>
      <c r="Q2517" t="str">
        <f>LEFT($N2517,FIND("/",$N2517)-1)</f>
        <v>music</v>
      </c>
      <c r="R2517" t="str">
        <f>RIGHT($N2517,LEN($N2517)-FIND("/",$N2517))</f>
        <v>indie rock</v>
      </c>
      <c r="S2517" s="10">
        <f>((($I2517/60)/60)/24)+DATE(1970,1,1)</f>
        <v>40792.860532407409</v>
      </c>
      <c r="T2517" s="10">
        <f>((($J2517/60)/60)/24)+DATE(1970,1,1)</f>
        <v>40759.860532407409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 s="6">
        <v>4000</v>
      </c>
      <c r="E2518" s="6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5">
        <f>$E2518/$D2518</f>
        <v>0.20125000000000001</v>
      </c>
      <c r="P2518" s="6">
        <f>ROUND(E2518/L2518,2)</f>
        <v>100.63</v>
      </c>
      <c r="Q2518" t="str">
        <f>LEFT($N2518,FIND("/",$N2518)-1)</f>
        <v>theater</v>
      </c>
      <c r="R2518" t="str">
        <f>RIGHT($N2518,LEN($N2518)-FIND("/",$N2518))</f>
        <v>plays</v>
      </c>
      <c r="S2518" s="10">
        <f>((($I2518/60)/60)/24)+DATE(1970,1,1)</f>
        <v>42568.449861111112</v>
      </c>
      <c r="T2518" s="10">
        <f>((($J2518/60)/60)/24)+DATE(1970,1,1)</f>
        <v>42548.449861111112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6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5">
        <f>$E2519/$D2519</f>
        <v>0.20080000000000001</v>
      </c>
      <c r="P2519" s="6">
        <f>ROUND(E2519/L2519,2)</f>
        <v>41.83</v>
      </c>
      <c r="Q2519" t="str">
        <f>LEFT($N2519,FIND("/",$N2519)-1)</f>
        <v>games</v>
      </c>
      <c r="R2519" t="str">
        <f>RIGHT($N2519,LEN($N2519)-FIND("/",$N2519))</f>
        <v>mobile games</v>
      </c>
      <c r="S2519" s="10">
        <f>((($I2519/60)/60)/24)+DATE(1970,1,1)</f>
        <v>42459.525231481486</v>
      </c>
      <c r="T2519" s="10">
        <f>((($J2519/60)/60)/24)+DATE(1970,1,1)</f>
        <v>42430.566898148143</v>
      </c>
    </row>
    <row r="2520" spans="1:20" ht="64" x14ac:dyDescent="0.2">
      <c r="A2520">
        <v>3982</v>
      </c>
      <c r="B2520" s="3" t="s">
        <v>3978</v>
      </c>
      <c r="C2520" s="3" t="s">
        <v>8088</v>
      </c>
      <c r="D2520" s="6">
        <v>850</v>
      </c>
      <c r="E2520" s="6">
        <v>170</v>
      </c>
      <c r="F2520" t="s">
        <v>8221</v>
      </c>
      <c r="G2520" t="s">
        <v>8225</v>
      </c>
      <c r="H2520" t="s">
        <v>8247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8270</v>
      </c>
      <c r="O2520" s="5">
        <f>$E2520/$D2520</f>
        <v>0.2</v>
      </c>
      <c r="P2520" s="6">
        <f>ROUND(E2520/L2520,2)</f>
        <v>34</v>
      </c>
      <c r="Q2520" t="str">
        <f>LEFT($N2520,FIND("/",$N2520)-1)</f>
        <v>theater</v>
      </c>
      <c r="R2520" t="str">
        <f>RIGHT($N2520,LEN($N2520)-FIND("/",$N2520))</f>
        <v>plays</v>
      </c>
      <c r="S2520" s="10">
        <f>((($I2520/60)/60)/24)+DATE(1970,1,1)</f>
        <v>42192.809953703705</v>
      </c>
      <c r="T2520" s="10">
        <f>((($J2520/60)/60)/24)+DATE(1970,1,1)</f>
        <v>42132.809953703705</v>
      </c>
    </row>
    <row r="2521" spans="1:20" ht="32" x14ac:dyDescent="0.2">
      <c r="A2521">
        <v>179</v>
      </c>
      <c r="B2521" s="3" t="s">
        <v>181</v>
      </c>
      <c r="C2521" s="3" t="s">
        <v>4289</v>
      </c>
      <c r="D2521" s="6">
        <v>1000</v>
      </c>
      <c r="E2521" s="6">
        <v>200</v>
      </c>
      <c r="F2521" t="s">
        <v>8221</v>
      </c>
      <c r="G2521" t="s">
        <v>8224</v>
      </c>
      <c r="H2521" t="s">
        <v>8246</v>
      </c>
      <c r="I2521">
        <v>1457056555</v>
      </c>
      <c r="J2521">
        <v>1454464555</v>
      </c>
      <c r="K2521" t="b">
        <v>0</v>
      </c>
      <c r="L2521">
        <v>2</v>
      </c>
      <c r="M2521" t="b">
        <v>0</v>
      </c>
      <c r="N2521" t="s">
        <v>8267</v>
      </c>
      <c r="O2521" s="5">
        <f>$E2521/$D2521</f>
        <v>0.2</v>
      </c>
      <c r="P2521" s="6">
        <f>ROUND(E2521/L2521,2)</f>
        <v>100</v>
      </c>
      <c r="Q2521" t="str">
        <f>LEFT($N2521,FIND("/",$N2521)-1)</f>
        <v>film &amp; video</v>
      </c>
      <c r="R2521" t="str">
        <f>RIGHT($N2521,LEN($N2521)-FIND("/",$N2521))</f>
        <v>drama</v>
      </c>
      <c r="S2521" s="10">
        <f>((($I2521/60)/60)/24)+DATE(1970,1,1)</f>
        <v>42433.080497685187</v>
      </c>
      <c r="T2521" s="10">
        <f>((($J2521/60)/60)/24)+DATE(1970,1,1)</f>
        <v>42403.080497685187</v>
      </c>
    </row>
    <row r="2522" spans="1:20" ht="48" x14ac:dyDescent="0.2">
      <c r="A2522">
        <v>3632</v>
      </c>
      <c r="B2522" s="3" t="s">
        <v>3630</v>
      </c>
      <c r="C2522" s="3" t="s">
        <v>7742</v>
      </c>
      <c r="D2522" s="6">
        <v>500</v>
      </c>
      <c r="E2522" s="6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8304</v>
      </c>
      <c r="O2522" s="5">
        <f>$E2522/$D2522</f>
        <v>0.2</v>
      </c>
      <c r="P2522" s="6">
        <f>ROUND(E2522/L2522,2)</f>
        <v>100</v>
      </c>
      <c r="Q2522" t="str">
        <f>LEFT($N2522,FIND("/",$N2522)-1)</f>
        <v>theater</v>
      </c>
      <c r="R2522" t="str">
        <f>RIGHT($N2522,LEN($N2522)-FIND("/",$N2522))</f>
        <v>musical</v>
      </c>
      <c r="S2522" s="10">
        <f>((($I2522/60)/60)/24)+DATE(1970,1,1)</f>
        <v>41966.936909722222</v>
      </c>
      <c r="T2522" s="10">
        <f>((($J2522/60)/60)/24)+DATE(1970,1,1)</f>
        <v>41946.936909722222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 s="6">
        <v>500</v>
      </c>
      <c r="E2523" s="6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8270</v>
      </c>
      <c r="O2523" s="5">
        <f>$E2523/$D2523</f>
        <v>0.2</v>
      </c>
      <c r="P2523" s="6">
        <f>ROUND(E2523/L2523,2)</f>
        <v>100</v>
      </c>
      <c r="Q2523" t="str">
        <f>LEFT($N2523,FIND("/",$N2523)-1)</f>
        <v>theater</v>
      </c>
      <c r="R2523" t="str">
        <f>RIGHT($N2523,LEN($N2523)-FIND("/",$N2523))</f>
        <v>plays</v>
      </c>
      <c r="S2523" s="10">
        <f>((($I2523/60)/60)/24)+DATE(1970,1,1)</f>
        <v>42155.644467592589</v>
      </c>
      <c r="T2523" s="10">
        <f>((($J2523/60)/60)/24)+DATE(1970,1,1)</f>
        <v>42125.644467592589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6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8302</v>
      </c>
      <c r="O2524" s="5">
        <f>$E2524/$D2524</f>
        <v>0.197625</v>
      </c>
      <c r="P2524" s="6">
        <f>ROUND(E2524/L2524,2)</f>
        <v>272.58999999999997</v>
      </c>
      <c r="Q2524" t="str">
        <f>LEFT($N2524,FIND("/",$N2524)-1)</f>
        <v>theater</v>
      </c>
      <c r="R2524" t="str">
        <f>RIGHT($N2524,LEN($N2524)-FIND("/",$N2524))</f>
        <v>spaces</v>
      </c>
      <c r="S2524" s="10">
        <f>((($I2524/60)/60)/24)+DATE(1970,1,1)</f>
        <v>42135.814247685179</v>
      </c>
      <c r="T2524" s="10">
        <f>((($J2524/60)/60)/24)+DATE(1970,1,1)</f>
        <v>42128.814247685179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 s="6">
        <v>25000</v>
      </c>
      <c r="E2525" s="6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8272</v>
      </c>
      <c r="O2525" s="5">
        <f>$E2525/$D2525</f>
        <v>0.1976</v>
      </c>
      <c r="P2525" s="6">
        <f>ROUND(E2525/L2525,2)</f>
        <v>308.75</v>
      </c>
      <c r="Q2525" t="str">
        <f>LEFT($N2525,FIND("/",$N2525)-1)</f>
        <v>technology</v>
      </c>
      <c r="R2525" t="str">
        <f>RIGHT($N2525,LEN($N2525)-FIND("/",$N2525))</f>
        <v>wearables</v>
      </c>
      <c r="S2525" s="10">
        <f>((($I2525/60)/60)/24)+DATE(1970,1,1)</f>
        <v>42343.936365740738</v>
      </c>
      <c r="T2525" s="10">
        <f>((($J2525/60)/60)/24)+DATE(1970,1,1)</f>
        <v>42313.936365740738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 s="6">
        <v>38000</v>
      </c>
      <c r="E2526" s="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5">
        <f>$E2526/$D2526</f>
        <v>0.19736842105263158</v>
      </c>
      <c r="P2526" s="6">
        <f>ROUND(E2526/L2526,2)</f>
        <v>500</v>
      </c>
      <c r="Q2526" t="str">
        <f>LEFT($N2526,FIND("/",$N2526)-1)</f>
        <v>theater</v>
      </c>
      <c r="R2526" t="str">
        <f>RIGHT($N2526,LEN($N2526)-FIND("/",$N2526))</f>
        <v>plays</v>
      </c>
      <c r="S2526" s="10">
        <f>((($I2526/60)/60)/24)+DATE(1970,1,1)</f>
        <v>42786.75</v>
      </c>
      <c r="T2526" s="10">
        <f>((($J2526/60)/60)/24)+DATE(1970,1,1)</f>
        <v>42726.920081018514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6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8304</v>
      </c>
      <c r="O2527" s="5">
        <f>$E2527/$D2527</f>
        <v>0.19650000000000001</v>
      </c>
      <c r="P2527" s="6">
        <f>ROUND(E2527/L2527,2)</f>
        <v>58.95</v>
      </c>
      <c r="Q2527" t="str">
        <f>LEFT($N2527,FIND("/",$N2527)-1)</f>
        <v>theater</v>
      </c>
      <c r="R2527" t="str">
        <f>RIGHT($N2527,LEN($N2527)-FIND("/",$N2527))</f>
        <v>musical</v>
      </c>
      <c r="S2527" s="10">
        <f>((($I2527/60)/60)/24)+DATE(1970,1,1)</f>
        <v>42433.971851851849</v>
      </c>
      <c r="T2527" s="10">
        <f>((($J2527/60)/60)/24)+DATE(1970,1,1)</f>
        <v>42403.971851851849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 s="6">
        <v>11000</v>
      </c>
      <c r="E2528" s="6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5">
        <f>$E2528/$D2528</f>
        <v>0.19600000000000001</v>
      </c>
      <c r="P2528" s="6">
        <f>ROUND(E2528/L2528,2)</f>
        <v>55.28</v>
      </c>
      <c r="Q2528" t="str">
        <f>LEFT($N2528,FIND("/",$N2528)-1)</f>
        <v>photography</v>
      </c>
      <c r="R2528" t="str">
        <f>RIGHT($N2528,LEN($N2528)-FIND("/",$N2528))</f>
        <v>photobooks</v>
      </c>
      <c r="S2528" s="10">
        <f>((($I2528/60)/60)/24)+DATE(1970,1,1)</f>
        <v>41854.485868055555</v>
      </c>
      <c r="T2528" s="10">
        <f>((($J2528/60)/60)/24)+DATE(1970,1,1)</f>
        <v>41825.485868055555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 s="6">
        <v>3000</v>
      </c>
      <c r="E2529" s="6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8302</v>
      </c>
      <c r="O2529" s="5">
        <f>$E2529/$D2529</f>
        <v>0.19566666666666666</v>
      </c>
      <c r="P2529" s="6">
        <f>ROUND(E2529/L2529,2)</f>
        <v>25.52</v>
      </c>
      <c r="Q2529" t="str">
        <f>LEFT($N2529,FIND("/",$N2529)-1)</f>
        <v>theater</v>
      </c>
      <c r="R2529" t="str">
        <f>RIGHT($N2529,LEN($N2529)-FIND("/",$N2529))</f>
        <v>spaces</v>
      </c>
      <c r="S2529" s="10">
        <f>((($I2529/60)/60)/24)+DATE(1970,1,1)</f>
        <v>42665.922893518517</v>
      </c>
      <c r="T2529" s="10">
        <f>((($J2529/60)/60)/24)+DATE(1970,1,1)</f>
        <v>42630.922893518517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6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8269</v>
      </c>
      <c r="O2530" s="5">
        <f>$E2530/$D2530</f>
        <v>0.19409999999999999</v>
      </c>
      <c r="P2530" s="6">
        <f>ROUND(E2530/L2530,2)</f>
        <v>55.46</v>
      </c>
      <c r="Q2530" t="str">
        <f>LEFT($N2530,FIND("/",$N2530)-1)</f>
        <v>film &amp; video</v>
      </c>
      <c r="R2530" t="str">
        <f>RIGHT($N2530,LEN($N2530)-FIND("/",$N2530))</f>
        <v>animation</v>
      </c>
      <c r="S2530" s="10">
        <f>((($I2530/60)/60)/24)+DATE(1970,1,1)</f>
        <v>41495.500173611108</v>
      </c>
      <c r="T2530" s="10">
        <f>((($J2530/60)/60)/24)+DATE(1970,1,1)</f>
        <v>41465.500173611108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 s="6">
        <v>2000</v>
      </c>
      <c r="E2531" s="6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5">
        <f>$E2531/$D2531</f>
        <v>0.1925</v>
      </c>
      <c r="P2531" s="6">
        <f>ROUND(E2531/L2531,2)</f>
        <v>64.17</v>
      </c>
      <c r="Q2531" t="str">
        <f>LEFT($N2531,FIND("/",$N2531)-1)</f>
        <v>theater</v>
      </c>
      <c r="R2531" t="str">
        <f>RIGHT($N2531,LEN($N2531)-FIND("/",$N2531))</f>
        <v>plays</v>
      </c>
      <c r="S2531" s="10">
        <f>((($I2531/60)/60)/24)+DATE(1970,1,1)</f>
        <v>42123.588263888887</v>
      </c>
      <c r="T2531" s="10">
        <f>((($J2531/60)/60)/24)+DATE(1970,1,1)</f>
        <v>42093.588263888887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6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8283</v>
      </c>
      <c r="O2532" s="5">
        <f>$E2532/$D2532</f>
        <v>0.19139999999999999</v>
      </c>
      <c r="P2532" s="6">
        <f>ROUND(E2532/L2532,2)</f>
        <v>358.88</v>
      </c>
      <c r="Q2532" t="str">
        <f>LEFT($N2532,FIND("/",$N2532)-1)</f>
        <v>food</v>
      </c>
      <c r="R2532" t="str">
        <f>RIGHT($N2532,LEN($N2532)-FIND("/",$N2532))</f>
        <v>food trucks</v>
      </c>
      <c r="S2532" s="10">
        <f>((($I2532/60)/60)/24)+DATE(1970,1,1)</f>
        <v>42181.166666666672</v>
      </c>
      <c r="T2532" s="10">
        <f>((($J2532/60)/60)/24)+DATE(1970,1,1)</f>
        <v>42150.485439814816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 s="6">
        <v>10000</v>
      </c>
      <c r="E2533" s="6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8270</v>
      </c>
      <c r="O2533" s="5">
        <f>$E2533/$D2533</f>
        <v>0.1908</v>
      </c>
      <c r="P2533" s="6">
        <f>ROUND(E2533/L2533,2)</f>
        <v>381.6</v>
      </c>
      <c r="Q2533" t="str">
        <f>LEFT($N2533,FIND("/",$N2533)-1)</f>
        <v>theater</v>
      </c>
      <c r="R2533" t="str">
        <f>RIGHT($N2533,LEN($N2533)-FIND("/",$N2533))</f>
        <v>plays</v>
      </c>
      <c r="S2533" s="10">
        <f>((($I2533/60)/60)/24)+DATE(1970,1,1)</f>
        <v>42406.207638888889</v>
      </c>
      <c r="T2533" s="10">
        <f>((($J2533/60)/60)/24)+DATE(1970,1,1)</f>
        <v>42370.90320601852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 s="6">
        <v>2000</v>
      </c>
      <c r="E2534" s="6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8303</v>
      </c>
      <c r="O2534" s="5">
        <f>$E2534/$D2534</f>
        <v>0.19</v>
      </c>
      <c r="P2534" s="6">
        <f>ROUND(E2534/L2534,2)</f>
        <v>47.5</v>
      </c>
      <c r="Q2534" t="str">
        <f>LEFT($N2534,FIND("/",$N2534)-1)</f>
        <v>publishing</v>
      </c>
      <c r="R2534" t="str">
        <f>RIGHT($N2534,LEN($N2534)-FIND("/",$N2534))</f>
        <v>children's books</v>
      </c>
      <c r="S2534" s="10">
        <f>((($I2534/60)/60)/24)+DATE(1970,1,1)</f>
        <v>41147.900729166664</v>
      </c>
      <c r="T2534" s="10">
        <f>((($J2534/60)/60)/24)+DATE(1970,1,1)</f>
        <v>41117.900729166664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 s="6">
        <v>30000</v>
      </c>
      <c r="E2535" s="6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8300</v>
      </c>
      <c r="O2535" s="5">
        <f>$E2535/$D2535</f>
        <v>0.18737933333333334</v>
      </c>
      <c r="P2535" s="6">
        <f>ROUND(E2535/L2535,2)</f>
        <v>95.28</v>
      </c>
      <c r="Q2535" t="str">
        <f>LEFT($N2535,FIND("/",$N2535)-1)</f>
        <v>technology</v>
      </c>
      <c r="R2535" t="str">
        <f>RIGHT($N2535,LEN($N2535)-FIND("/",$N2535))</f>
        <v>space exploration</v>
      </c>
      <c r="S2535" s="10">
        <f>((($I2535/60)/60)/24)+DATE(1970,1,1)</f>
        <v>42585.0625</v>
      </c>
      <c r="T2535" s="10">
        <f>((($J2535/60)/60)/24)+DATE(1970,1,1)</f>
        <v>42551.928854166668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 s="6">
        <v>10000</v>
      </c>
      <c r="E2536" s="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8272</v>
      </c>
      <c r="O2536" s="5">
        <f>$E2536/$D2536</f>
        <v>0.18640000000000001</v>
      </c>
      <c r="P2536" s="6">
        <f>ROUND(E2536/L2536,2)</f>
        <v>155.33000000000001</v>
      </c>
      <c r="Q2536" t="str">
        <f>LEFT($N2536,FIND("/",$N2536)-1)</f>
        <v>technology</v>
      </c>
      <c r="R2536" t="str">
        <f>RIGHT($N2536,LEN($N2536)-FIND("/",$N2536))</f>
        <v>wearables</v>
      </c>
      <c r="S2536" s="10">
        <f>((($I2536/60)/60)/24)+DATE(1970,1,1)</f>
        <v>42748.711354166662</v>
      </c>
      <c r="T2536" s="10">
        <f>((($J2536/60)/60)/24)+DATE(1970,1,1)</f>
        <v>42688.711354166662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 s="6">
        <v>5000</v>
      </c>
      <c r="E2537" s="6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8298</v>
      </c>
      <c r="O2537" s="5">
        <f>$E2537/$D2537</f>
        <v>0.186</v>
      </c>
      <c r="P2537" s="6">
        <f>ROUND(E2537/L2537,2)</f>
        <v>77.5</v>
      </c>
      <c r="Q2537" t="str">
        <f>LEFT($N2537,FIND("/",$N2537)-1)</f>
        <v>food</v>
      </c>
      <c r="R2537" t="str">
        <f>RIGHT($N2537,LEN($N2537)-FIND("/",$N2537))</f>
        <v>restaurants</v>
      </c>
      <c r="S2537" s="10">
        <f>((($I2537/60)/60)/24)+DATE(1970,1,1)</f>
        <v>42057.839733796296</v>
      </c>
      <c r="T2537" s="10">
        <f>((($J2537/60)/60)/24)+DATE(1970,1,1)</f>
        <v>42027.839733796296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 s="6">
        <v>18000</v>
      </c>
      <c r="E2538" s="6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8281</v>
      </c>
      <c r="O2538" s="5">
        <f>$E2538/$D2538</f>
        <v>0.18300055555555556</v>
      </c>
      <c r="P2538" s="6">
        <f>ROUND(E2538/L2538,2)</f>
        <v>122</v>
      </c>
      <c r="Q2538" t="str">
        <f>LEFT($N2538,FIND("/",$N2538)-1)</f>
        <v>games</v>
      </c>
      <c r="R2538" t="str">
        <f>RIGHT($N2538,LEN($N2538)-FIND("/",$N2538))</f>
        <v>video games</v>
      </c>
      <c r="S2538" s="10">
        <f>((($I2538/60)/60)/24)+DATE(1970,1,1)</f>
        <v>40825.713344907403</v>
      </c>
      <c r="T2538" s="10">
        <f>((($J2538/60)/60)/24)+DATE(1970,1,1)</f>
        <v>40795.713344907403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 s="6">
        <v>3500</v>
      </c>
      <c r="E2539" s="6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8277</v>
      </c>
      <c r="O2539" s="5">
        <f>$E2539/$D2539</f>
        <v>0.18285714285714286</v>
      </c>
      <c r="P2539" s="6">
        <f>ROUND(E2539/L2539,2)</f>
        <v>58.18</v>
      </c>
      <c r="Q2539" t="str">
        <f>LEFT($N2539,FIND("/",$N2539)-1)</f>
        <v>music</v>
      </c>
      <c r="R2539" t="str">
        <f>RIGHT($N2539,LEN($N2539)-FIND("/",$N2539))</f>
        <v>jazz</v>
      </c>
      <c r="S2539" s="10">
        <f>((($I2539/60)/60)/24)+DATE(1970,1,1)</f>
        <v>42063.631944444445</v>
      </c>
      <c r="T2539" s="10">
        <f>((($J2539/60)/60)/24)+DATE(1970,1,1)</f>
        <v>42025.637939814813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 s="6">
        <v>4400</v>
      </c>
      <c r="E2540" s="6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8286</v>
      </c>
      <c r="O2540" s="5">
        <f>$E2540/$D2540</f>
        <v>0.18181818181818182</v>
      </c>
      <c r="P2540" s="6">
        <f>ROUND(E2540/L2540,2)</f>
        <v>88.89</v>
      </c>
      <c r="Q2540" t="str">
        <f>LEFT($N2540,FIND("/",$N2540)-1)</f>
        <v>publishing</v>
      </c>
      <c r="R2540" t="str">
        <f>RIGHT($N2540,LEN($N2540)-FIND("/",$N2540))</f>
        <v>translations</v>
      </c>
      <c r="S2540" s="10">
        <f>((($I2540/60)/60)/24)+DATE(1970,1,1)</f>
        <v>42232.675821759258</v>
      </c>
      <c r="T2540" s="10">
        <f>((($J2540/60)/60)/24)+DATE(1970,1,1)</f>
        <v>42192.675821759258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 s="6">
        <v>14000</v>
      </c>
      <c r="E2541" s="6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8277</v>
      </c>
      <c r="O2541" s="5">
        <f>$E2541/$D2541</f>
        <v>0.18142857142857144</v>
      </c>
      <c r="P2541" s="6">
        <f>ROUND(E2541/L2541,2)</f>
        <v>52.92</v>
      </c>
      <c r="Q2541" t="str">
        <f>LEFT($N2541,FIND("/",$N2541)-1)</f>
        <v>music</v>
      </c>
      <c r="R2541" t="str">
        <f>RIGHT($N2541,LEN($N2541)-FIND("/",$N2541))</f>
        <v>jazz</v>
      </c>
      <c r="S2541" s="10">
        <f>((($I2541/60)/60)/24)+DATE(1970,1,1)</f>
        <v>41600.524456018517</v>
      </c>
      <c r="T2541" s="10">
        <f>((($J2541/60)/60)/24)+DATE(1970,1,1)</f>
        <v>41570.482789351852</v>
      </c>
    </row>
    <row r="2542" spans="1:20" ht="48" x14ac:dyDescent="0.2">
      <c r="A2542">
        <v>3980</v>
      </c>
      <c r="B2542" s="3" t="s">
        <v>3977</v>
      </c>
      <c r="C2542" s="3" t="s">
        <v>8087</v>
      </c>
      <c r="D2542" s="6">
        <v>2500</v>
      </c>
      <c r="E2542" s="6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8270</v>
      </c>
      <c r="O2542" s="5">
        <f>$E2542/$D2542</f>
        <v>0.18</v>
      </c>
      <c r="P2542" s="6">
        <f>ROUND(E2542/L2542,2)</f>
        <v>64.290000000000006</v>
      </c>
      <c r="Q2542" t="str">
        <f>LEFT($N2542,FIND("/",$N2542)-1)</f>
        <v>theater</v>
      </c>
      <c r="R2542" t="str">
        <f>RIGHT($N2542,LEN($N2542)-FIND("/",$N2542))</f>
        <v>plays</v>
      </c>
      <c r="S2542" s="10">
        <f>((($I2542/60)/60)/24)+DATE(1970,1,1)</f>
        <v>41825.598923611113</v>
      </c>
      <c r="T2542" s="10">
        <f>((($J2542/60)/60)/24)+DATE(1970,1,1)</f>
        <v>41795.598923611113</v>
      </c>
    </row>
    <row r="2543" spans="1:20" ht="32" x14ac:dyDescent="0.2">
      <c r="A2543">
        <v>3738</v>
      </c>
      <c r="B2543" s="3" t="s">
        <v>3735</v>
      </c>
      <c r="C2543" s="3" t="s">
        <v>7848</v>
      </c>
      <c r="D2543" s="6">
        <v>1500</v>
      </c>
      <c r="E2543" s="6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8270</v>
      </c>
      <c r="O2543" s="5">
        <f>$E2543/$D2543</f>
        <v>0.18</v>
      </c>
      <c r="P2543" s="6">
        <f>ROUND(E2543/L2543,2)</f>
        <v>45</v>
      </c>
      <c r="Q2543" t="str">
        <f>LEFT($N2543,FIND("/",$N2543)-1)</f>
        <v>theater</v>
      </c>
      <c r="R2543" t="str">
        <f>RIGHT($N2543,LEN($N2543)-FIND("/",$N2543))</f>
        <v>plays</v>
      </c>
      <c r="S2543" s="10">
        <f>((($I2543/60)/60)/24)+DATE(1970,1,1)</f>
        <v>41835.916666666664</v>
      </c>
      <c r="T2543" s="10">
        <f>((($J2543/60)/60)/24)+DATE(1970,1,1)</f>
        <v>41813.938715277778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6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8281</v>
      </c>
      <c r="O2544" s="5">
        <f>$E2544/$D2544</f>
        <v>0.17933333333333334</v>
      </c>
      <c r="P2544" s="6">
        <f>ROUND(E2544/L2544,2)</f>
        <v>74.209999999999994</v>
      </c>
      <c r="Q2544" t="str">
        <f>LEFT($N2544,FIND("/",$N2544)-1)</f>
        <v>games</v>
      </c>
      <c r="R2544" t="str">
        <f>RIGHT($N2544,LEN($N2544)-FIND("/",$N2544))</f>
        <v>video games</v>
      </c>
      <c r="S2544" s="10">
        <f>((($I2544/60)/60)/24)+DATE(1970,1,1)</f>
        <v>41916.145833333336</v>
      </c>
      <c r="T2544" s="10">
        <f>((($J2544/60)/60)/24)+DATE(1970,1,1)</f>
        <v>41885.51798611111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 s="6">
        <v>2000</v>
      </c>
      <c r="E2545" s="6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8270</v>
      </c>
      <c r="O2545" s="5">
        <f>$E2545/$D2545</f>
        <v>0.17899999999999999</v>
      </c>
      <c r="P2545" s="6">
        <f>ROUND(E2545/L2545,2)</f>
        <v>25.57</v>
      </c>
      <c r="Q2545" t="str">
        <f>LEFT($N2545,FIND("/",$N2545)-1)</f>
        <v>theater</v>
      </c>
      <c r="R2545" t="str">
        <f>RIGHT($N2545,LEN($N2545)-FIND("/",$N2545))</f>
        <v>plays</v>
      </c>
      <c r="S2545" s="10">
        <f>((($I2545/60)/60)/24)+DATE(1970,1,1)</f>
        <v>41863.079143518517</v>
      </c>
      <c r="T2545" s="10">
        <f>((($J2545/60)/60)/24)+DATE(1970,1,1)</f>
        <v>41833.089756944442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 s="6">
        <v>20000</v>
      </c>
      <c r="E2546" s="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8272</v>
      </c>
      <c r="O2546" s="5">
        <f>$E2546/$D2546</f>
        <v>0.17810000000000001</v>
      </c>
      <c r="P2546" s="6">
        <f>ROUND(E2546/L2546,2)</f>
        <v>43.98</v>
      </c>
      <c r="Q2546" t="str">
        <f>LEFT($N2546,FIND("/",$N2546)-1)</f>
        <v>technology</v>
      </c>
      <c r="R2546" t="str">
        <f>RIGHT($N2546,LEN($N2546)-FIND("/",$N2546))</f>
        <v>wearables</v>
      </c>
      <c r="S2546" s="10">
        <f>((($I2546/60)/60)/24)+DATE(1970,1,1)</f>
        <v>42482.21266203704</v>
      </c>
      <c r="T2546" s="10">
        <f>((($J2546/60)/60)/24)+DATE(1970,1,1)</f>
        <v>42422.254328703704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 s="6">
        <v>1000</v>
      </c>
      <c r="E2547" s="6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8285</v>
      </c>
      <c r="O2547" s="5">
        <f>$E2547/$D2547</f>
        <v>0.17799999999999999</v>
      </c>
      <c r="P2547" s="6">
        <f>ROUND(E2547/L2547,2)</f>
        <v>59.33</v>
      </c>
      <c r="Q2547" t="str">
        <f>LEFT($N2547,FIND("/",$N2547)-1)</f>
        <v>music</v>
      </c>
      <c r="R2547" t="str">
        <f>RIGHT($N2547,LEN($N2547)-FIND("/",$N2547))</f>
        <v>world music</v>
      </c>
      <c r="S2547" s="10">
        <f>((($I2547/60)/60)/24)+DATE(1970,1,1)</f>
        <v>40761.61037037037</v>
      </c>
      <c r="T2547" s="10">
        <f>((($J2547/60)/60)/24)+DATE(1970,1,1)</f>
        <v>40731.61037037037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6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8270</v>
      </c>
      <c r="O2548" s="5">
        <f>$E2548/$D2548</f>
        <v>0.17771428571428571</v>
      </c>
      <c r="P2548" s="6">
        <f>ROUND(E2548/L2548,2)</f>
        <v>36.590000000000003</v>
      </c>
      <c r="Q2548" t="str">
        <f>LEFT($N2548,FIND("/",$N2548)-1)</f>
        <v>theater</v>
      </c>
      <c r="R2548" t="str">
        <f>RIGHT($N2548,LEN($N2548)-FIND("/",$N2548))</f>
        <v>plays</v>
      </c>
      <c r="S2548" s="10">
        <f>((($I2548/60)/60)/24)+DATE(1970,1,1)</f>
        <v>42620.056863425925</v>
      </c>
      <c r="T2548" s="10">
        <f>((($J2548/60)/60)/24)+DATE(1970,1,1)</f>
        <v>42606.056863425925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 s="6">
        <v>6000</v>
      </c>
      <c r="E2549" s="6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8270</v>
      </c>
      <c r="O2549" s="5">
        <f>$E2549/$D2549</f>
        <v>0.17666666666666667</v>
      </c>
      <c r="P2549" s="6">
        <f>ROUND(E2549/L2549,2)</f>
        <v>81.540000000000006</v>
      </c>
      <c r="Q2549" t="str">
        <f>LEFT($N2549,FIND("/",$N2549)-1)</f>
        <v>theater</v>
      </c>
      <c r="R2549" t="str">
        <f>RIGHT($N2549,LEN($N2549)-FIND("/",$N2549))</f>
        <v>plays</v>
      </c>
      <c r="S2549" s="10">
        <f>((($I2549/60)/60)/24)+DATE(1970,1,1)</f>
        <v>41863.660995370366</v>
      </c>
      <c r="T2549" s="10">
        <f>((($J2549/60)/60)/24)+DATE(1970,1,1)</f>
        <v>41833.660995370366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 s="6">
        <v>17000</v>
      </c>
      <c r="E2550" s="6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5">
        <f>$E2550/$D2550</f>
        <v>0.17652941176470588</v>
      </c>
      <c r="P2550" s="6">
        <f>ROUND(E2550/L2550,2)</f>
        <v>32.979999999999997</v>
      </c>
      <c r="Q2550" t="str">
        <f>LEFT($N2550,FIND("/",$N2550)-1)</f>
        <v>theater</v>
      </c>
      <c r="R2550" t="str">
        <f>RIGHT($N2550,LEN($N2550)-FIND("/",$N2550))</f>
        <v>plays</v>
      </c>
      <c r="S2550" s="10">
        <f>((($I2550/60)/60)/24)+DATE(1970,1,1)</f>
        <v>42471.467442129629</v>
      </c>
      <c r="T2550" s="10">
        <f>((($J2550/60)/60)/24)+DATE(1970,1,1)</f>
        <v>42436.509108796294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 s="6">
        <v>50000</v>
      </c>
      <c r="E2551" s="6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8267</v>
      </c>
      <c r="O2551" s="5">
        <f>$E2551/$D2551</f>
        <v>0.17630000000000001</v>
      </c>
      <c r="P2551" s="6">
        <f>ROUND(E2551/L2551,2)</f>
        <v>115.99</v>
      </c>
      <c r="Q2551" t="str">
        <f>LEFT($N2551,FIND("/",$N2551)-1)</f>
        <v>film &amp; video</v>
      </c>
      <c r="R2551" t="str">
        <f>RIGHT($N2551,LEN($N2551)-FIND("/",$N2551))</f>
        <v>drama</v>
      </c>
      <c r="S2551" s="10">
        <f>((($I2551/60)/60)/24)+DATE(1970,1,1)</f>
        <v>42461.290972222225</v>
      </c>
      <c r="T2551" s="10">
        <f>((($J2551/60)/60)/24)+DATE(1970,1,1)</f>
        <v>42429.326678240745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 s="6">
        <v>800</v>
      </c>
      <c r="E2552" s="6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8269</v>
      </c>
      <c r="O2552" s="5">
        <f>$E2552/$D2552</f>
        <v>0.17624999999999999</v>
      </c>
      <c r="P2552" s="6">
        <f>ROUND(E2552/L2552,2)</f>
        <v>28.2</v>
      </c>
      <c r="Q2552" t="str">
        <f>LEFT($N2552,FIND("/",$N2552)-1)</f>
        <v>film &amp; video</v>
      </c>
      <c r="R2552" t="str">
        <f>RIGHT($N2552,LEN($N2552)-FIND("/",$N2552))</f>
        <v>animation</v>
      </c>
      <c r="S2552" s="10">
        <f>((($I2552/60)/60)/24)+DATE(1970,1,1)</f>
        <v>41874.922662037039</v>
      </c>
      <c r="T2552" s="10">
        <f>((($J2552/60)/60)/24)+DATE(1970,1,1)</f>
        <v>41844.922662037039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 s="6">
        <v>5000</v>
      </c>
      <c r="E2553" s="6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5">
        <f>$E2553/$D2553</f>
        <v>0.1762</v>
      </c>
      <c r="P2553" s="6">
        <f>ROUND(E2553/L2553,2)</f>
        <v>41.95</v>
      </c>
      <c r="Q2553" t="str">
        <f>LEFT($N2553,FIND("/",$N2553)-1)</f>
        <v>theater</v>
      </c>
      <c r="R2553" t="str">
        <f>RIGHT($N2553,LEN($N2553)-FIND("/",$N2553))</f>
        <v>plays</v>
      </c>
      <c r="S2553" s="10">
        <f>((($I2553/60)/60)/24)+DATE(1970,1,1)</f>
        <v>41809.648506944446</v>
      </c>
      <c r="T2553" s="10">
        <f>((($J2553/60)/60)/24)+DATE(1970,1,1)</f>
        <v>41779.648506944446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 s="6">
        <v>2500</v>
      </c>
      <c r="E2554" s="6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5">
        <f>$E2554/$D2554</f>
        <v>0.17599999999999999</v>
      </c>
      <c r="P2554" s="6">
        <f>ROUND(E2554/L2554,2)</f>
        <v>44</v>
      </c>
      <c r="Q2554" t="str">
        <f>LEFT($N2554,FIND("/",$N2554)-1)</f>
        <v>theater</v>
      </c>
      <c r="R2554" t="str">
        <f>RIGHT($N2554,LEN($N2554)-FIND("/",$N2554))</f>
        <v>plays</v>
      </c>
      <c r="S2554" s="10">
        <f>((($I2554/60)/60)/24)+DATE(1970,1,1)</f>
        <v>42012.87364583333</v>
      </c>
      <c r="T2554" s="10">
        <f>((($J2554/60)/60)/24)+DATE(1970,1,1)</f>
        <v>41982.87364583333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 s="6">
        <v>19500</v>
      </c>
      <c r="E2555" s="6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8301</v>
      </c>
      <c r="O2555" s="5">
        <f>$E2555/$D2555</f>
        <v>0.17512820512820512</v>
      </c>
      <c r="P2555" s="6">
        <f>ROUND(E2555/L2555,2)</f>
        <v>126.48</v>
      </c>
      <c r="Q2555" t="str">
        <f>LEFT($N2555,FIND("/",$N2555)-1)</f>
        <v>technology</v>
      </c>
      <c r="R2555" t="str">
        <f>RIGHT($N2555,LEN($N2555)-FIND("/",$N2555))</f>
        <v>makerspaces</v>
      </c>
      <c r="S2555" s="10">
        <f>((($I2555/60)/60)/24)+DATE(1970,1,1)</f>
        <v>41823.029432870368</v>
      </c>
      <c r="T2555" s="10">
        <f>((($J2555/60)/60)/24)+DATE(1970,1,1)</f>
        <v>41793.029432870368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8271</v>
      </c>
      <c r="O2556" s="5">
        <f>$E2556/$D2556</f>
        <v>0.17380000000000001</v>
      </c>
      <c r="P2556" s="6">
        <f>ROUND(E2556/L2556,2)</f>
        <v>111.41</v>
      </c>
      <c r="Q2556" t="str">
        <f>LEFT($N2556,FIND("/",$N2556)-1)</f>
        <v>technology</v>
      </c>
      <c r="R2556" t="str">
        <f>RIGHT($N2556,LEN($N2556)-FIND("/",$N2556))</f>
        <v>web</v>
      </c>
      <c r="S2556" s="10">
        <f>((($I2556/60)/60)/24)+DATE(1970,1,1)</f>
        <v>42231.556944444441</v>
      </c>
      <c r="T2556" s="10">
        <f>((($J2556/60)/60)/24)+DATE(1970,1,1)</f>
        <v>42198.559479166666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 s="6">
        <v>9000</v>
      </c>
      <c r="E2557" s="6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8272</v>
      </c>
      <c r="O2557" s="5">
        <f>$E2557/$D2557</f>
        <v>0.17155555555555554</v>
      </c>
      <c r="P2557" s="6">
        <f>ROUND(E2557/L2557,2)</f>
        <v>110.29</v>
      </c>
      <c r="Q2557" t="str">
        <f>LEFT($N2557,FIND("/",$N2557)-1)</f>
        <v>technology</v>
      </c>
      <c r="R2557" t="str">
        <f>RIGHT($N2557,LEN($N2557)-FIND("/",$N2557))</f>
        <v>wearables</v>
      </c>
      <c r="S2557" s="10">
        <f>((($I2557/60)/60)/24)+DATE(1970,1,1)</f>
        <v>42227.008402777778</v>
      </c>
      <c r="T2557" s="10">
        <f>((($J2557/60)/60)/24)+DATE(1970,1,1)</f>
        <v>42182.008402777778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 s="6">
        <v>10000</v>
      </c>
      <c r="E2558" s="6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5">
        <f>$E2558/$D2558</f>
        <v>0.17150000000000001</v>
      </c>
      <c r="P2558" s="6">
        <f>ROUND(E2558/L2558,2)</f>
        <v>40.83</v>
      </c>
      <c r="Q2558" t="str">
        <f>LEFT($N2558,FIND("/",$N2558)-1)</f>
        <v>theater</v>
      </c>
      <c r="R2558" t="str">
        <f>RIGHT($N2558,LEN($N2558)-FIND("/",$N2558))</f>
        <v>spaces</v>
      </c>
      <c r="S2558" s="10">
        <f>((($I2558/60)/60)/24)+DATE(1970,1,1)</f>
        <v>42650.583333333328</v>
      </c>
      <c r="T2558" s="10">
        <f>((($J2558/60)/60)/24)+DATE(1970,1,1)</f>
        <v>42629.503483796296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6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8295</v>
      </c>
      <c r="O2559" s="5">
        <f>$E2559/$D2559</f>
        <v>0.16966666666666666</v>
      </c>
      <c r="P2559" s="6">
        <f>ROUND(E2559/L2559,2)</f>
        <v>101.8</v>
      </c>
      <c r="Q2559" t="str">
        <f>LEFT($N2559,FIND("/",$N2559)-1)</f>
        <v>photography</v>
      </c>
      <c r="R2559" t="str">
        <f>RIGHT($N2559,LEN($N2559)-FIND("/",$N2559))</f>
        <v>people</v>
      </c>
      <c r="S2559" s="10">
        <f>((($I2559/60)/60)/24)+DATE(1970,1,1)</f>
        <v>42413.195972222224</v>
      </c>
      <c r="T2559" s="10">
        <f>((($J2559/60)/60)/24)+DATE(1970,1,1)</f>
        <v>42398.195972222224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6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5">
        <f>$E2560/$D2560</f>
        <v>0.16833333333333333</v>
      </c>
      <c r="P2560" s="6">
        <f>ROUND(E2560/L2560,2)</f>
        <v>16.829999999999998</v>
      </c>
      <c r="Q2560" t="str">
        <f>LEFT($N2560,FIND("/",$N2560)-1)</f>
        <v>food</v>
      </c>
      <c r="R2560" t="str">
        <f>RIGHT($N2560,LEN($N2560)-FIND("/",$N2560))</f>
        <v>food trucks</v>
      </c>
      <c r="S2560" s="10">
        <f>((($I2560/60)/60)/24)+DATE(1970,1,1)</f>
        <v>42459.840949074074</v>
      </c>
      <c r="T2560" s="10">
        <f>((($J2560/60)/60)/24)+DATE(1970,1,1)</f>
        <v>42399.882615740738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 s="6">
        <v>15000</v>
      </c>
      <c r="E2561" s="6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8270</v>
      </c>
      <c r="O2561" s="5">
        <f>$E2561/$D2561</f>
        <v>0.16826666666666668</v>
      </c>
      <c r="P2561" s="6">
        <f>ROUND(E2561/L2561,2)</f>
        <v>315.5</v>
      </c>
      <c r="Q2561" t="str">
        <f>LEFT($N2561,FIND("/",$N2561)-1)</f>
        <v>theater</v>
      </c>
      <c r="R2561" t="str">
        <f>RIGHT($N2561,LEN($N2561)-FIND("/",$N2561))</f>
        <v>plays</v>
      </c>
      <c r="S2561" s="10">
        <f>((($I2561/60)/60)/24)+DATE(1970,1,1)</f>
        <v>42231.758611111116</v>
      </c>
      <c r="T2561" s="10">
        <f>((($J2561/60)/60)/24)+DATE(1970,1,1)</f>
        <v>42171.758611111116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 s="6">
        <v>10000</v>
      </c>
      <c r="E2562" s="6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8272</v>
      </c>
      <c r="O2562" s="5">
        <f>$E2562/$D2562</f>
        <v>0.16769999999999999</v>
      </c>
      <c r="P2562" s="6">
        <f>ROUND(E2562/L2562,2)</f>
        <v>52.41</v>
      </c>
      <c r="Q2562" t="str">
        <f>LEFT($N2562,FIND("/",$N2562)-1)</f>
        <v>technology</v>
      </c>
      <c r="R2562" t="str">
        <f>RIGHT($N2562,LEN($N2562)-FIND("/",$N2562))</f>
        <v>wearables</v>
      </c>
      <c r="S2562" s="10">
        <f>((($I2562/60)/60)/24)+DATE(1970,1,1)</f>
        <v>42641.933969907404</v>
      </c>
      <c r="T2562" s="10">
        <f>((($J2562/60)/60)/24)+DATE(1970,1,1)</f>
        <v>42611.933969907404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 s="6">
        <v>7900</v>
      </c>
      <c r="E2563" s="6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8302</v>
      </c>
      <c r="O2563" s="5">
        <f>$E2563/$D2563</f>
        <v>0.16734177215189874</v>
      </c>
      <c r="P2563" s="6">
        <f>ROUND(E2563/L2563,2)</f>
        <v>66.099999999999994</v>
      </c>
      <c r="Q2563" t="str">
        <f>LEFT($N2563,FIND("/",$N2563)-1)</f>
        <v>theater</v>
      </c>
      <c r="R2563" t="str">
        <f>RIGHT($N2563,LEN($N2563)-FIND("/",$N2563))</f>
        <v>spaces</v>
      </c>
      <c r="S2563" s="10">
        <f>((($I2563/60)/60)/24)+DATE(1970,1,1)</f>
        <v>42494.958912037036</v>
      </c>
      <c r="T2563" s="10">
        <f>((($J2563/60)/60)/24)+DATE(1970,1,1)</f>
        <v>42464.958912037036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 s="6">
        <v>600</v>
      </c>
      <c r="E2564" s="6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8270</v>
      </c>
      <c r="O2564" s="5">
        <f>$E2564/$D2564</f>
        <v>0.16666666666666666</v>
      </c>
      <c r="P2564" s="6">
        <f>ROUND(E2564/L2564,2)</f>
        <v>33.33</v>
      </c>
      <c r="Q2564" t="str">
        <f>LEFT($N2564,FIND("/",$N2564)-1)</f>
        <v>theater</v>
      </c>
      <c r="R2564" t="str">
        <f>RIGHT($N2564,LEN($N2564)-FIND("/",$N2564))</f>
        <v>plays</v>
      </c>
      <c r="S2564" s="10">
        <f>((($I2564/60)/60)/24)+DATE(1970,1,1)</f>
        <v>42087.149293981478</v>
      </c>
      <c r="T2564" s="10">
        <f>((($J2564/60)/60)/24)+DATE(1970,1,1)</f>
        <v>42057.190960648149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 s="6">
        <v>3000</v>
      </c>
      <c r="E2565" s="6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8270</v>
      </c>
      <c r="O2565" s="5">
        <f>$E2565/$D2565</f>
        <v>0.16566666666666666</v>
      </c>
      <c r="P2565" s="6">
        <f>ROUND(E2565/L2565,2)</f>
        <v>29.24</v>
      </c>
      <c r="Q2565" t="str">
        <f>LEFT($N2565,FIND("/",$N2565)-1)</f>
        <v>theater</v>
      </c>
      <c r="R2565" t="str">
        <f>RIGHT($N2565,LEN($N2565)-FIND("/",$N2565))</f>
        <v>plays</v>
      </c>
      <c r="S2565" s="10">
        <f>((($I2565/60)/60)/24)+DATE(1970,1,1)</f>
        <v>41963.669444444444</v>
      </c>
      <c r="T2565" s="10">
        <f>((($J2565/60)/60)/24)+DATE(1970,1,1)</f>
        <v>41950.26694444444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 s="6">
        <v>7000</v>
      </c>
      <c r="E2566" s="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8270</v>
      </c>
      <c r="O2566" s="5">
        <f>$E2566/$D2566</f>
        <v>0.16514285714285715</v>
      </c>
      <c r="P2566" s="6">
        <f>ROUND(E2566/L2566,2)</f>
        <v>82.57</v>
      </c>
      <c r="Q2566" t="str">
        <f>LEFT($N2566,FIND("/",$N2566)-1)</f>
        <v>theater</v>
      </c>
      <c r="R2566" t="str">
        <f>RIGHT($N2566,LEN($N2566)-FIND("/",$N2566))</f>
        <v>plays</v>
      </c>
      <c r="S2566" s="10">
        <f>((($I2566/60)/60)/24)+DATE(1970,1,1)</f>
        <v>41882.827650462961</v>
      </c>
      <c r="T2566" s="10">
        <f>((($J2566/60)/60)/24)+DATE(1970,1,1)</f>
        <v>41842.828680555554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6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8270</v>
      </c>
      <c r="O2567" s="5">
        <f>$E2567/$D2567</f>
        <v>0.16500000000000001</v>
      </c>
      <c r="P2567" s="6">
        <f>ROUND(E2567/L2567,2)</f>
        <v>27.5</v>
      </c>
      <c r="Q2567" t="str">
        <f>LEFT($N2567,FIND("/",$N2567)-1)</f>
        <v>theater</v>
      </c>
      <c r="R2567" t="str">
        <f>RIGHT($N2567,LEN($N2567)-FIND("/",$N2567))</f>
        <v>plays</v>
      </c>
      <c r="S2567" s="10">
        <f>((($I2567/60)/60)/24)+DATE(1970,1,1)</f>
        <v>42064.125</v>
      </c>
      <c r="T2567" s="10">
        <f>((($J2567/60)/60)/24)+DATE(1970,1,1)</f>
        <v>42031.666898148149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 s="6">
        <v>5000</v>
      </c>
      <c r="E2568" s="6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8304</v>
      </c>
      <c r="O2568" s="5">
        <f>$E2568/$D2568</f>
        <v>0.16420000000000001</v>
      </c>
      <c r="P2568" s="6">
        <f>ROUND(E2568/L2568,2)</f>
        <v>68.42</v>
      </c>
      <c r="Q2568" t="str">
        <f>LEFT($N2568,FIND("/",$N2568)-1)</f>
        <v>theater</v>
      </c>
      <c r="R2568" t="str">
        <f>RIGHT($N2568,LEN($N2568)-FIND("/",$N2568))</f>
        <v>musical</v>
      </c>
      <c r="S2568" s="10">
        <f>((($I2568/60)/60)/24)+DATE(1970,1,1)</f>
        <v>42437.207638888889</v>
      </c>
      <c r="T2568" s="10">
        <f>((($J2568/60)/60)/24)+DATE(1970,1,1)</f>
        <v>42409.241747685184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 s="6">
        <v>13000</v>
      </c>
      <c r="E2569" s="6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8270</v>
      </c>
      <c r="O2569" s="5">
        <f>$E2569/$D2569</f>
        <v>0.16376923076923078</v>
      </c>
      <c r="P2569" s="6">
        <f>ROUND(E2569/L2569,2)</f>
        <v>49.51</v>
      </c>
      <c r="Q2569" t="str">
        <f>LEFT($N2569,FIND("/",$N2569)-1)</f>
        <v>theater</v>
      </c>
      <c r="R2569" t="str">
        <f>RIGHT($N2569,LEN($N2569)-FIND("/",$N2569))</f>
        <v>plays</v>
      </c>
      <c r="S2569" s="10">
        <f>((($I2569/60)/60)/24)+DATE(1970,1,1)</f>
        <v>42295.817002314812</v>
      </c>
      <c r="T2569" s="10">
        <f>((($J2569/60)/60)/24)+DATE(1970,1,1)</f>
        <v>42265.817002314812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 s="6">
        <v>11000</v>
      </c>
      <c r="E2570" s="6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8270</v>
      </c>
      <c r="O2570" s="5">
        <f>$E2570/$D2570</f>
        <v>0.16254545454545455</v>
      </c>
      <c r="P2570" s="6">
        <f>ROUND(E2570/L2570,2)</f>
        <v>89.4</v>
      </c>
      <c r="Q2570" t="str">
        <f>LEFT($N2570,FIND("/",$N2570)-1)</f>
        <v>theater</v>
      </c>
      <c r="R2570" t="str">
        <f>RIGHT($N2570,LEN($N2570)-FIND("/",$N2570))</f>
        <v>plays</v>
      </c>
      <c r="S2570" s="10">
        <f>((($I2570/60)/60)/24)+DATE(1970,1,1)</f>
        <v>42133.884930555556</v>
      </c>
      <c r="T2570" s="10">
        <f>((($J2570/60)/60)/24)+DATE(1970,1,1)</f>
        <v>42103.884930555556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 s="6">
        <v>8000</v>
      </c>
      <c r="E2571" s="6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8267</v>
      </c>
      <c r="O2571" s="5">
        <f>$E2571/$D2571</f>
        <v>0.16250000000000001</v>
      </c>
      <c r="P2571" s="6">
        <f>ROUND(E2571/L2571,2)</f>
        <v>76.47</v>
      </c>
      <c r="Q2571" t="str">
        <f>LEFT($N2571,FIND("/",$N2571)-1)</f>
        <v>film &amp; video</v>
      </c>
      <c r="R2571" t="str">
        <f>RIGHT($N2571,LEN($N2571)-FIND("/",$N2571))</f>
        <v>drama</v>
      </c>
      <c r="S2571" s="10">
        <f>((($I2571/60)/60)/24)+DATE(1970,1,1)</f>
        <v>42283.632199074069</v>
      </c>
      <c r="T2571" s="10">
        <f>((($J2571/60)/60)/24)+DATE(1970,1,1)</f>
        <v>42248.632199074069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 s="6">
        <v>10500</v>
      </c>
      <c r="E2572" s="6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8270</v>
      </c>
      <c r="O2572" s="5">
        <f>$E2572/$D2572</f>
        <v>0.16161904761904761</v>
      </c>
      <c r="P2572" s="6">
        <f>ROUND(E2572/L2572,2)</f>
        <v>188.56</v>
      </c>
      <c r="Q2572" t="str">
        <f>LEFT($N2572,FIND("/",$N2572)-1)</f>
        <v>theater</v>
      </c>
      <c r="R2572" t="str">
        <f>RIGHT($N2572,LEN($N2572)-FIND("/",$N2572))</f>
        <v>plays</v>
      </c>
      <c r="S2572" s="10">
        <f>((($I2572/60)/60)/24)+DATE(1970,1,1)</f>
        <v>42204.224432870367</v>
      </c>
      <c r="T2572" s="10">
        <f>((($J2572/60)/60)/24)+DATE(1970,1,1)</f>
        <v>42159.224432870367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 s="6">
        <v>20000</v>
      </c>
      <c r="E2573" s="6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5">
        <f>$E2573/$D2573</f>
        <v>0.16055</v>
      </c>
      <c r="P2573" s="6">
        <f>ROUND(E2573/L2573,2)</f>
        <v>214.07</v>
      </c>
      <c r="Q2573" t="str">
        <f>LEFT($N2573,FIND("/",$N2573)-1)</f>
        <v>technology</v>
      </c>
      <c r="R2573" t="str">
        <f>RIGHT($N2573,LEN($N2573)-FIND("/",$N2573))</f>
        <v>wearables</v>
      </c>
      <c r="S2573" s="10">
        <f>((($I2573/60)/60)/24)+DATE(1970,1,1)</f>
        <v>42810.667372685188</v>
      </c>
      <c r="T2573" s="10">
        <f>((($J2573/60)/60)/24)+DATE(1970,1,1)</f>
        <v>42780.709039351852</v>
      </c>
    </row>
    <row r="2574" spans="1:20" ht="48" x14ac:dyDescent="0.2">
      <c r="A2574">
        <v>4030</v>
      </c>
      <c r="B2574" s="3" t="s">
        <v>4026</v>
      </c>
      <c r="C2574" s="3" t="s">
        <v>8135</v>
      </c>
      <c r="D2574" s="6">
        <v>2500</v>
      </c>
      <c r="E2574" s="6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8270</v>
      </c>
      <c r="O2574" s="5">
        <f>$E2574/$D2574</f>
        <v>0.16</v>
      </c>
      <c r="P2574" s="6">
        <f>ROUND(E2574/L2574,2)</f>
        <v>66.67</v>
      </c>
      <c r="Q2574" t="str">
        <f>LEFT($N2574,FIND("/",$N2574)-1)</f>
        <v>theater</v>
      </c>
      <c r="R2574" t="str">
        <f>RIGHT($N2574,LEN($N2574)-FIND("/",$N2574))</f>
        <v>plays</v>
      </c>
      <c r="S2574" s="10">
        <f>((($I2574/60)/60)/24)+DATE(1970,1,1)</f>
        <v>42403.784027777772</v>
      </c>
      <c r="T2574" s="10">
        <f>((($J2574/60)/60)/24)+DATE(1970,1,1)</f>
        <v>42374.655081018514</v>
      </c>
    </row>
    <row r="2575" spans="1:20" ht="32" x14ac:dyDescent="0.2">
      <c r="A2575">
        <v>187</v>
      </c>
      <c r="B2575" s="3" t="s">
        <v>189</v>
      </c>
      <c r="C2575" s="3" t="s">
        <v>4297</v>
      </c>
      <c r="D2575" s="6">
        <v>5000</v>
      </c>
      <c r="E2575" s="6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8267</v>
      </c>
      <c r="O2575" s="5">
        <f>$E2575/$D2575</f>
        <v>0.16</v>
      </c>
      <c r="P2575" s="6">
        <f>ROUND(E2575/L2575,2)</f>
        <v>160</v>
      </c>
      <c r="Q2575" t="str">
        <f>LEFT($N2575,FIND("/",$N2575)-1)</f>
        <v>film &amp; video</v>
      </c>
      <c r="R2575" t="str">
        <f>RIGHT($N2575,LEN($N2575)-FIND("/",$N2575))</f>
        <v>drama</v>
      </c>
      <c r="S2575" s="10">
        <f>((($I2575/60)/60)/24)+DATE(1970,1,1)</f>
        <v>42206.290972222225</v>
      </c>
      <c r="T2575" s="10">
        <f>((($J2575/60)/60)/24)+DATE(1970,1,1)</f>
        <v>42182.234456018516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 s="6">
        <v>5000</v>
      </c>
      <c r="E2576" s="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8302</v>
      </c>
      <c r="O2576" s="5">
        <f>$E2576/$D2576</f>
        <v>0.15920000000000001</v>
      </c>
      <c r="P2576" s="6">
        <f>ROUND(E2576/L2576,2)</f>
        <v>88.44</v>
      </c>
      <c r="Q2576" t="str">
        <f>LEFT($N2576,FIND("/",$N2576)-1)</f>
        <v>theater</v>
      </c>
      <c r="R2576" t="str">
        <f>RIGHT($N2576,LEN($N2576)-FIND("/",$N2576))</f>
        <v>spaces</v>
      </c>
      <c r="S2576" s="10">
        <f>((($I2576/60)/60)/24)+DATE(1970,1,1)</f>
        <v>42596.948414351849</v>
      </c>
      <c r="T2576" s="10">
        <f>((($J2576/60)/60)/24)+DATE(1970,1,1)</f>
        <v>42566.948414351849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 s="6">
        <v>10000</v>
      </c>
      <c r="E2577" s="6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5">
        <f>$E2577/$D2577</f>
        <v>0.15770000000000001</v>
      </c>
      <c r="P2577" s="6">
        <f>ROUND(E2577/L2577,2)</f>
        <v>49.28</v>
      </c>
      <c r="Q2577" t="str">
        <f>LEFT($N2577,FIND("/",$N2577)-1)</f>
        <v>theater</v>
      </c>
      <c r="R2577" t="str">
        <f>RIGHT($N2577,LEN($N2577)-FIND("/",$N2577))</f>
        <v>plays</v>
      </c>
      <c r="S2577" s="10">
        <f>((($I2577/60)/60)/24)+DATE(1970,1,1)</f>
        <v>42046.120613425926</v>
      </c>
      <c r="T2577" s="10">
        <f>((($J2577/60)/60)/24)+DATE(1970,1,1)</f>
        <v>42016.120613425926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 s="6">
        <v>7000</v>
      </c>
      <c r="E2578" s="6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8270</v>
      </c>
      <c r="O2578" s="5">
        <f>$E2578/$D2578</f>
        <v>0.15742857142857142</v>
      </c>
      <c r="P2578" s="6">
        <f>ROUND(E2578/L2578,2)</f>
        <v>91.83</v>
      </c>
      <c r="Q2578" t="str">
        <f>LEFT($N2578,FIND("/",$N2578)-1)</f>
        <v>theater</v>
      </c>
      <c r="R2578" t="str">
        <f>RIGHT($N2578,LEN($N2578)-FIND("/",$N2578))</f>
        <v>plays</v>
      </c>
      <c r="S2578" s="10">
        <f>((($I2578/60)/60)/24)+DATE(1970,1,1)</f>
        <v>42568.029861111107</v>
      </c>
      <c r="T2578" s="10">
        <f>((($J2578/60)/60)/24)+DATE(1970,1,1)</f>
        <v>42538.968310185184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 s="6">
        <v>2224</v>
      </c>
      <c r="E2579" s="6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8270</v>
      </c>
      <c r="O2579" s="5">
        <f>$E2579/$D2579</f>
        <v>0.15737410071942445</v>
      </c>
      <c r="P2579" s="6">
        <f>ROUND(E2579/L2579,2)</f>
        <v>29.17</v>
      </c>
      <c r="Q2579" t="str">
        <f>LEFT($N2579,FIND("/",$N2579)-1)</f>
        <v>theater</v>
      </c>
      <c r="R2579" t="str">
        <f>RIGHT($N2579,LEN($N2579)-FIND("/",$N2579))</f>
        <v>plays</v>
      </c>
      <c r="S2579" s="10">
        <f>((($I2579/60)/60)/24)+DATE(1970,1,1)</f>
        <v>42071.539641203708</v>
      </c>
      <c r="T2579" s="10">
        <f>((($J2579/60)/60)/24)+DATE(1970,1,1)</f>
        <v>42041.581307870365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 s="6">
        <v>4100</v>
      </c>
      <c r="E2580" s="6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8270</v>
      </c>
      <c r="O2580" s="5">
        <f>$E2580/$D2580</f>
        <v>0.15731707317073171</v>
      </c>
      <c r="P2580" s="6">
        <f>ROUND(E2580/L2580,2)</f>
        <v>53.75</v>
      </c>
      <c r="Q2580" t="str">
        <f>LEFT($N2580,FIND("/",$N2580)-1)</f>
        <v>theater</v>
      </c>
      <c r="R2580" t="str">
        <f>RIGHT($N2580,LEN($N2580)-FIND("/",$N2580))</f>
        <v>plays</v>
      </c>
      <c r="S2580" s="10">
        <f>((($I2580/60)/60)/24)+DATE(1970,1,1)</f>
        <v>42833.537557870368</v>
      </c>
      <c r="T2580" s="10">
        <f>((($J2580/60)/60)/24)+DATE(1970,1,1)</f>
        <v>42803.579224537039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 s="6">
        <v>5500</v>
      </c>
      <c r="E2581" s="6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5">
        <f>$E2581/$D2581</f>
        <v>0.156</v>
      </c>
      <c r="P2581" s="6">
        <f>ROUND(E2581/L2581,2)</f>
        <v>45.16</v>
      </c>
      <c r="Q2581" t="str">
        <f>LEFT($N2581,FIND("/",$N2581)-1)</f>
        <v>photography</v>
      </c>
      <c r="R2581" t="str">
        <f>RIGHT($N2581,LEN($N2581)-FIND("/",$N2581))</f>
        <v>photobooks</v>
      </c>
      <c r="S2581" s="10">
        <f>((($I2581/60)/60)/24)+DATE(1970,1,1)</f>
        <v>41826.718009259261</v>
      </c>
      <c r="T2581" s="10">
        <f>((($J2581/60)/60)/24)+DATE(1970,1,1)</f>
        <v>41766.718009259261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 s="6">
        <v>2800</v>
      </c>
      <c r="E2582" s="6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8267</v>
      </c>
      <c r="O2582" s="5">
        <f>$E2582/$D2582</f>
        <v>0.15535714285714286</v>
      </c>
      <c r="P2582" s="6">
        <f>ROUND(E2582/L2582,2)</f>
        <v>43.5</v>
      </c>
      <c r="Q2582" t="str">
        <f>LEFT($N2582,FIND("/",$N2582)-1)</f>
        <v>film &amp; video</v>
      </c>
      <c r="R2582" t="str">
        <f>RIGHT($N2582,LEN($N2582)-FIND("/",$N2582))</f>
        <v>drama</v>
      </c>
      <c r="S2582" s="10">
        <f>((($I2582/60)/60)/24)+DATE(1970,1,1)</f>
        <v>41867.987500000003</v>
      </c>
      <c r="T2582" s="10">
        <f>((($J2582/60)/60)/24)+DATE(1970,1,1)</f>
        <v>41835.126805555556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 s="6">
        <v>20000</v>
      </c>
      <c r="E2583" s="6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8272</v>
      </c>
      <c r="O2583" s="5">
        <f>$E2583/$D2583</f>
        <v>0.155</v>
      </c>
      <c r="P2583" s="6">
        <f>ROUND(E2583/L2583,2)</f>
        <v>129.16999999999999</v>
      </c>
      <c r="Q2583" t="str">
        <f>LEFT($N2583,FIND("/",$N2583)-1)</f>
        <v>technology</v>
      </c>
      <c r="R2583" t="str">
        <f>RIGHT($N2583,LEN($N2583)-FIND("/",$N2583))</f>
        <v>wearables</v>
      </c>
      <c r="S2583" s="10">
        <f>((($I2583/60)/60)/24)+DATE(1970,1,1)</f>
        <v>42601.667245370365</v>
      </c>
      <c r="T2583" s="10">
        <f>((($J2583/60)/60)/24)+DATE(1970,1,1)</f>
        <v>42556.667245370365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 s="6">
        <v>35000</v>
      </c>
      <c r="E2584" s="6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8284</v>
      </c>
      <c r="O2584" s="5">
        <f>$E2584/$D2584</f>
        <v>0.15491428571428573</v>
      </c>
      <c r="P2584" s="6">
        <f>ROUND(E2584/L2584,2)</f>
        <v>71.34</v>
      </c>
      <c r="Q2584" t="str">
        <f>LEFT($N2584,FIND("/",$N2584)-1)</f>
        <v>photography</v>
      </c>
      <c r="R2584" t="str">
        <f>RIGHT($N2584,LEN($N2584)-FIND("/",$N2584))</f>
        <v>photobooks</v>
      </c>
      <c r="S2584" s="10">
        <f>((($I2584/60)/60)/24)+DATE(1970,1,1)</f>
        <v>42421.575104166666</v>
      </c>
      <c r="T2584" s="10">
        <f>((($J2584/60)/60)/24)+DATE(1970,1,1)</f>
        <v>42388.575104166666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 s="6">
        <v>57000</v>
      </c>
      <c r="E2585" s="6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8272</v>
      </c>
      <c r="O2585" s="5">
        <f>$E2585/$D2585</f>
        <v>0.15485964912280703</v>
      </c>
      <c r="P2585" s="6">
        <f>ROUND(E2585/L2585,2)</f>
        <v>93.9</v>
      </c>
      <c r="Q2585" t="str">
        <f>LEFT($N2585,FIND("/",$N2585)-1)</f>
        <v>technology</v>
      </c>
      <c r="R2585" t="str">
        <f>RIGHT($N2585,LEN($N2585)-FIND("/",$N2585))</f>
        <v>wearables</v>
      </c>
      <c r="S2585" s="10">
        <f>((($I2585/60)/60)/24)+DATE(1970,1,1)</f>
        <v>42616.695706018523</v>
      </c>
      <c r="T2585" s="10">
        <f>((($J2585/60)/60)/24)+DATE(1970,1,1)</f>
        <v>42556.695706018523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 s="6">
        <v>850</v>
      </c>
      <c r="E2586" s="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5">
        <f>$E2586/$D2586</f>
        <v>0.15411764705882353</v>
      </c>
      <c r="P2586" s="6">
        <f>ROUND(E2586/L2586,2)</f>
        <v>32.75</v>
      </c>
      <c r="Q2586" t="str">
        <f>LEFT($N2586,FIND("/",$N2586)-1)</f>
        <v>theater</v>
      </c>
      <c r="R2586" t="str">
        <f>RIGHT($N2586,LEN($N2586)-FIND("/",$N2586))</f>
        <v>plays</v>
      </c>
      <c r="S2586" s="10">
        <f>((($I2586/60)/60)/24)+DATE(1970,1,1)</f>
        <v>42028.5</v>
      </c>
      <c r="T2586" s="10">
        <f>((($J2586/60)/60)/24)+DATE(1970,1,1)</f>
        <v>41968.677465277782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6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8272</v>
      </c>
      <c r="O2587" s="5">
        <f>$E2587/$D2587</f>
        <v>0.15390000000000001</v>
      </c>
      <c r="P2587" s="6">
        <f>ROUND(E2587/L2587,2)</f>
        <v>530.69000000000005</v>
      </c>
      <c r="Q2587" t="str">
        <f>LEFT($N2587,FIND("/",$N2587)-1)</f>
        <v>technology</v>
      </c>
      <c r="R2587" t="str">
        <f>RIGHT($N2587,LEN($N2587)-FIND("/",$N2587))</f>
        <v>wearables</v>
      </c>
      <c r="S2587" s="10">
        <f>((($I2587/60)/60)/24)+DATE(1970,1,1)</f>
        <v>41900.083333333336</v>
      </c>
      <c r="T2587" s="10">
        <f>((($J2587/60)/60)/24)+DATE(1970,1,1)</f>
        <v>41866.931076388886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 s="6">
        <v>10000</v>
      </c>
      <c r="E2588" s="6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8284</v>
      </c>
      <c r="O2588" s="5">
        <f>$E2588/$D2588</f>
        <v>0.15329999999999999</v>
      </c>
      <c r="P2588" s="6">
        <f>ROUND(E2588/L2588,2)</f>
        <v>63.88</v>
      </c>
      <c r="Q2588" t="str">
        <f>LEFT($N2588,FIND("/",$N2588)-1)</f>
        <v>photography</v>
      </c>
      <c r="R2588" t="str">
        <f>RIGHT($N2588,LEN($N2588)-FIND("/",$N2588))</f>
        <v>photobooks</v>
      </c>
      <c r="S2588" s="10">
        <f>((($I2588/60)/60)/24)+DATE(1970,1,1)</f>
        <v>42098.613854166666</v>
      </c>
      <c r="T2588" s="10">
        <f>((($J2588/60)/60)/24)+DATE(1970,1,1)</f>
        <v>42068.65552083333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 s="6">
        <v>40000</v>
      </c>
      <c r="E2589" s="6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8272</v>
      </c>
      <c r="O2589" s="5">
        <f>$E2589/$D2589</f>
        <v>0.15325</v>
      </c>
      <c r="P2589" s="6">
        <f>ROUND(E2589/L2589,2)</f>
        <v>45.41</v>
      </c>
      <c r="Q2589" t="str">
        <f>LEFT($N2589,FIND("/",$N2589)-1)</f>
        <v>technology</v>
      </c>
      <c r="R2589" t="str">
        <f>RIGHT($N2589,LEN($N2589)-FIND("/",$N2589))</f>
        <v>wearables</v>
      </c>
      <c r="S2589" s="10">
        <f>((($I2589/60)/60)/24)+DATE(1970,1,1)</f>
        <v>42015.043657407412</v>
      </c>
      <c r="T2589" s="10">
        <f>((($J2589/60)/60)/24)+DATE(1970,1,1)</f>
        <v>41985.043657407412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 s="6">
        <v>1000</v>
      </c>
      <c r="E2590" s="6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8270</v>
      </c>
      <c r="O2590" s="5">
        <f>$E2590/$D2590</f>
        <v>0.153</v>
      </c>
      <c r="P2590" s="6">
        <f>ROUND(E2590/L2590,2)</f>
        <v>38.25</v>
      </c>
      <c r="Q2590" t="str">
        <f>LEFT($N2590,FIND("/",$N2590)-1)</f>
        <v>theater</v>
      </c>
      <c r="R2590" t="str">
        <f>RIGHT($N2590,LEN($N2590)-FIND("/",$N2590))</f>
        <v>plays</v>
      </c>
      <c r="S2590" s="10">
        <f>((($I2590/60)/60)/24)+DATE(1970,1,1)</f>
        <v>41938.838888888888</v>
      </c>
      <c r="T2590" s="10">
        <f>((($J2590/60)/60)/24)+DATE(1970,1,1)</f>
        <v>41906.819513888891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 s="6">
        <v>15000</v>
      </c>
      <c r="E2591" s="6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8270</v>
      </c>
      <c r="O2591" s="5">
        <f>$E2591/$D2591</f>
        <v>0.15266666666666667</v>
      </c>
      <c r="P2591" s="6">
        <f>ROUND(E2591/L2591,2)</f>
        <v>57.25</v>
      </c>
      <c r="Q2591" t="str">
        <f>LEFT($N2591,FIND("/",$N2591)-1)</f>
        <v>theater</v>
      </c>
      <c r="R2591" t="str">
        <f>RIGHT($N2591,LEN($N2591)-FIND("/",$N2591))</f>
        <v>plays</v>
      </c>
      <c r="S2591" s="10">
        <f>((($I2591/60)/60)/24)+DATE(1970,1,1)</f>
        <v>41816.959745370368</v>
      </c>
      <c r="T2591" s="10">
        <f>((($J2591/60)/60)/24)+DATE(1970,1,1)</f>
        <v>41786.959745370368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 s="6">
        <v>12000</v>
      </c>
      <c r="E2592" s="6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8302</v>
      </c>
      <c r="O2592" s="5">
        <f>$E2592/$D2592</f>
        <v>0.15225</v>
      </c>
      <c r="P2592" s="6">
        <f>ROUND(E2592/L2592,2)</f>
        <v>140.54</v>
      </c>
      <c r="Q2592" t="str">
        <f>LEFT($N2592,FIND("/",$N2592)-1)</f>
        <v>theater</v>
      </c>
      <c r="R2592" t="str">
        <f>RIGHT($N2592,LEN($N2592)-FIND("/",$N2592))</f>
        <v>spaces</v>
      </c>
      <c r="S2592" s="10">
        <f>((($I2592/60)/60)/24)+DATE(1970,1,1)</f>
        <v>41932.622395833336</v>
      </c>
      <c r="T2592" s="10">
        <f>((($J2592/60)/60)/24)+DATE(1970,1,1)</f>
        <v>41902.622395833336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 s="6">
        <v>14000</v>
      </c>
      <c r="E2593" s="6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5">
        <f>$E2593/$D2593</f>
        <v>0.15214285714285714</v>
      </c>
      <c r="P2593" s="6">
        <f>ROUND(E2593/L2593,2)</f>
        <v>163.85</v>
      </c>
      <c r="Q2593" t="str">
        <f>LEFT($N2593,FIND("/",$N2593)-1)</f>
        <v>film &amp; video</v>
      </c>
      <c r="R2593" t="str">
        <f>RIGHT($N2593,LEN($N2593)-FIND("/",$N2593))</f>
        <v>drama</v>
      </c>
      <c r="S2593" s="10">
        <f>((($I2593/60)/60)/24)+DATE(1970,1,1)</f>
        <v>42008.197199074071</v>
      </c>
      <c r="T2593" s="10">
        <f>((($J2593/60)/60)/24)+DATE(1970,1,1)</f>
        <v>41978.197199074071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 s="6">
        <v>5800</v>
      </c>
      <c r="E2594" s="6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5">
        <f>$E2594/$D2594</f>
        <v>0.15103448275862069</v>
      </c>
      <c r="P2594" s="6">
        <f>ROUND(E2594/L2594,2)</f>
        <v>97.33</v>
      </c>
      <c r="Q2594" t="str">
        <f>LEFT($N2594,FIND("/",$N2594)-1)</f>
        <v>technology</v>
      </c>
      <c r="R2594" t="str">
        <f>RIGHT($N2594,LEN($N2594)-FIND("/",$N2594))</f>
        <v>wearables</v>
      </c>
      <c r="S2594" s="10">
        <f>((($I2594/60)/60)/24)+DATE(1970,1,1)</f>
        <v>41831.666666666664</v>
      </c>
      <c r="T2594" s="10">
        <f>((($J2594/60)/60)/24)+DATE(1970,1,1)</f>
        <v>41816.812094907407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 s="6">
        <v>10000</v>
      </c>
      <c r="E2595" s="6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8302</v>
      </c>
      <c r="O2595" s="5">
        <f>$E2595/$D2595</f>
        <v>0.15060000000000001</v>
      </c>
      <c r="P2595" s="6">
        <f>ROUND(E2595/L2595,2)</f>
        <v>30.12</v>
      </c>
      <c r="Q2595" t="str">
        <f>LEFT($N2595,FIND("/",$N2595)-1)</f>
        <v>theater</v>
      </c>
      <c r="R2595" t="str">
        <f>RIGHT($N2595,LEN($N2595)-FIND("/",$N2595))</f>
        <v>spaces</v>
      </c>
      <c r="S2595" s="10">
        <f>((($I2595/60)/60)/24)+DATE(1970,1,1)</f>
        <v>42286.651886574073</v>
      </c>
      <c r="T2595" s="10">
        <f>((($J2595/60)/60)/24)+DATE(1970,1,1)</f>
        <v>42226.651886574073</v>
      </c>
    </row>
    <row r="2596" spans="1:20" ht="48" x14ac:dyDescent="0.2">
      <c r="A2596">
        <v>3870</v>
      </c>
      <c r="B2596" s="3" t="s">
        <v>3867</v>
      </c>
      <c r="C2596" s="3" t="s">
        <v>7979</v>
      </c>
      <c r="D2596" s="6">
        <v>10000</v>
      </c>
      <c r="E2596" s="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8304</v>
      </c>
      <c r="O2596" s="5">
        <f>$E2596/$D2596</f>
        <v>0.15</v>
      </c>
      <c r="P2596" s="6">
        <f>ROUND(E2596/L2596,2)</f>
        <v>150</v>
      </c>
      <c r="Q2596" t="str">
        <f>LEFT($N2596,FIND("/",$N2596)-1)</f>
        <v>theater</v>
      </c>
      <c r="R2596" t="str">
        <f>RIGHT($N2596,LEN($N2596)-FIND("/",$N2596))</f>
        <v>musical</v>
      </c>
      <c r="S2596" s="10">
        <f>((($I2596/60)/60)/24)+DATE(1970,1,1)</f>
        <v>41823.17219907407</v>
      </c>
      <c r="T2596" s="10">
        <f>((($J2596/60)/60)/24)+DATE(1970,1,1)</f>
        <v>41793.17219907407</v>
      </c>
    </row>
    <row r="2597" spans="1:20" ht="48" x14ac:dyDescent="0.2">
      <c r="A2597">
        <v>2870</v>
      </c>
      <c r="B2597" s="3" t="s">
        <v>2870</v>
      </c>
      <c r="C2597" s="3" t="s">
        <v>6980</v>
      </c>
      <c r="D2597" s="6">
        <v>5000</v>
      </c>
      <c r="E2597" s="6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8270</v>
      </c>
      <c r="O2597" s="5">
        <f>$E2597/$D2597</f>
        <v>0.15</v>
      </c>
      <c r="P2597" s="6">
        <f>ROUND(E2597/L2597,2)</f>
        <v>83.33</v>
      </c>
      <c r="Q2597" t="str">
        <f>LEFT($N2597,FIND("/",$N2597)-1)</f>
        <v>theater</v>
      </c>
      <c r="R2597" t="str">
        <f>RIGHT($N2597,LEN($N2597)-FIND("/",$N2597))</f>
        <v>plays</v>
      </c>
      <c r="S2597" s="10">
        <f>((($I2597/60)/60)/24)+DATE(1970,1,1)</f>
        <v>41776.189409722225</v>
      </c>
      <c r="T2597" s="10">
        <f>((($J2597/60)/60)/24)+DATE(1970,1,1)</f>
        <v>41746.189409722225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 s="6">
        <v>15000</v>
      </c>
      <c r="E2598" s="6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8272</v>
      </c>
      <c r="O2598" s="5">
        <f>$E2598/$D2598</f>
        <v>0.14993333333333334</v>
      </c>
      <c r="P2598" s="6">
        <f>ROUND(E2598/L2598,2)</f>
        <v>80.319999999999993</v>
      </c>
      <c r="Q2598" t="str">
        <f>LEFT($N2598,FIND("/",$N2598)-1)</f>
        <v>technology</v>
      </c>
      <c r="R2598" t="str">
        <f>RIGHT($N2598,LEN($N2598)-FIND("/",$N2598))</f>
        <v>wearables</v>
      </c>
      <c r="S2598" s="10">
        <f>((($I2598/60)/60)/24)+DATE(1970,1,1)</f>
        <v>42794.787986111114</v>
      </c>
      <c r="T2598" s="10">
        <f>((($J2598/60)/60)/24)+DATE(1970,1,1)</f>
        <v>42734.787986111114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 s="6">
        <v>10000</v>
      </c>
      <c r="E2599" s="6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8272</v>
      </c>
      <c r="O2599" s="5">
        <f>$E2599/$D2599</f>
        <v>0.14860000000000001</v>
      </c>
      <c r="P2599" s="6">
        <f>ROUND(E2599/L2599,2)</f>
        <v>47.94</v>
      </c>
      <c r="Q2599" t="str">
        <f>LEFT($N2599,FIND("/",$N2599)-1)</f>
        <v>technology</v>
      </c>
      <c r="R2599" t="str">
        <f>RIGHT($N2599,LEN($N2599)-FIND("/",$N2599))</f>
        <v>wearables</v>
      </c>
      <c r="S2599" s="10">
        <f>((($I2599/60)/60)/24)+DATE(1970,1,1)</f>
        <v>41973.945856481485</v>
      </c>
      <c r="T2599" s="10">
        <f>((($J2599/60)/60)/24)+DATE(1970,1,1)</f>
        <v>41928.904189814813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 s="6">
        <v>6000</v>
      </c>
      <c r="E2600" s="6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8272</v>
      </c>
      <c r="O2600" s="5">
        <f>$E2600/$D2600</f>
        <v>0.14849999999999999</v>
      </c>
      <c r="P2600" s="6">
        <f>ROUND(E2600/L2600,2)</f>
        <v>34.270000000000003</v>
      </c>
      <c r="Q2600" t="str">
        <f>LEFT($N2600,FIND("/",$N2600)-1)</f>
        <v>technology</v>
      </c>
      <c r="R2600" t="str">
        <f>RIGHT($N2600,LEN($N2600)-FIND("/",$N2600))</f>
        <v>wearables</v>
      </c>
      <c r="S2600" s="10">
        <f>((($I2600/60)/60)/24)+DATE(1970,1,1)</f>
        <v>42005.290972222225</v>
      </c>
      <c r="T2600" s="10">
        <f>((($J2600/60)/60)/24)+DATE(1970,1,1)</f>
        <v>41975.930601851855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 s="6">
        <v>16870</v>
      </c>
      <c r="E2601" s="6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8283</v>
      </c>
      <c r="O2601" s="5">
        <f>$E2601/$D2601</f>
        <v>0.14825133372851215</v>
      </c>
      <c r="P2601" s="6">
        <f>ROUND(E2601/L2601,2)</f>
        <v>69.47</v>
      </c>
      <c r="Q2601" t="str">
        <f>LEFT($N2601,FIND("/",$N2601)-1)</f>
        <v>food</v>
      </c>
      <c r="R2601" t="str">
        <f>RIGHT($N2601,LEN($N2601)-FIND("/",$N2601))</f>
        <v>food trucks</v>
      </c>
      <c r="S2601" s="10">
        <f>((($I2601/60)/60)/24)+DATE(1970,1,1)</f>
        <v>41953.070543981477</v>
      </c>
      <c r="T2601" s="10">
        <f>((($J2601/60)/60)/24)+DATE(1970,1,1)</f>
        <v>41893.028877314813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 s="6">
        <v>12000</v>
      </c>
      <c r="E2602" s="6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8272</v>
      </c>
      <c r="O2602" s="5">
        <f>$E2602/$D2602</f>
        <v>0.14799999999999999</v>
      </c>
      <c r="P2602" s="6">
        <f>ROUND(E2602/L2602,2)</f>
        <v>59.2</v>
      </c>
      <c r="Q2602" t="str">
        <f>LEFT($N2602,FIND("/",$N2602)-1)</f>
        <v>technology</v>
      </c>
      <c r="R2602" t="str">
        <f>RIGHT($N2602,LEN($N2602)-FIND("/",$N2602))</f>
        <v>wearables</v>
      </c>
      <c r="S2602" s="10">
        <f>((($I2602/60)/60)/24)+DATE(1970,1,1)</f>
        <v>42649.635787037041</v>
      </c>
      <c r="T2602" s="10">
        <f>((($J2602/60)/60)/24)+DATE(1970,1,1)</f>
        <v>42619.635787037041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 s="6">
        <v>7500</v>
      </c>
      <c r="E2603" s="6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8271</v>
      </c>
      <c r="O2603" s="5">
        <f>$E2603/$D2603</f>
        <v>0.14680000000000001</v>
      </c>
      <c r="P2603" s="6">
        <f>ROUND(E2603/L2603,2)</f>
        <v>367</v>
      </c>
      <c r="Q2603" t="str">
        <f>LEFT($N2603,FIND("/",$N2603)-1)</f>
        <v>technology</v>
      </c>
      <c r="R2603" t="str">
        <f>RIGHT($N2603,LEN($N2603)-FIND("/",$N2603))</f>
        <v>web</v>
      </c>
      <c r="S2603" s="10">
        <f>((($I2603/60)/60)/24)+DATE(1970,1,1)</f>
        <v>42219.649583333332</v>
      </c>
      <c r="T2603" s="10">
        <f>((($J2603/60)/60)/24)+DATE(1970,1,1)</f>
        <v>42159.649583333332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 s="6">
        <v>9500</v>
      </c>
      <c r="E2604" s="6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8277</v>
      </c>
      <c r="O2604" s="5">
        <f>$E2604/$D2604</f>
        <v>0.14536842105263159</v>
      </c>
      <c r="P2604" s="6">
        <f>ROUND(E2604/L2604,2)</f>
        <v>46.03</v>
      </c>
      <c r="Q2604" t="str">
        <f>LEFT($N2604,FIND("/",$N2604)-1)</f>
        <v>music</v>
      </c>
      <c r="R2604" t="str">
        <f>RIGHT($N2604,LEN($N2604)-FIND("/",$N2604))</f>
        <v>jazz</v>
      </c>
      <c r="S2604" s="10">
        <f>((($I2604/60)/60)/24)+DATE(1970,1,1)</f>
        <v>41355.927604166667</v>
      </c>
      <c r="T2604" s="10">
        <f>((($J2604/60)/60)/24)+DATE(1970,1,1)</f>
        <v>41310.969270833331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 s="6">
        <v>10000</v>
      </c>
      <c r="E2605" s="6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5">
        <f>$E2605/$D2605</f>
        <v>0.14380000000000001</v>
      </c>
      <c r="P2605" s="6">
        <f>ROUND(E2605/L2605,2)</f>
        <v>110.62</v>
      </c>
      <c r="Q2605" t="str">
        <f>LEFT($N2605,FIND("/",$N2605)-1)</f>
        <v>games</v>
      </c>
      <c r="R2605" t="str">
        <f>RIGHT($N2605,LEN($N2605)-FIND("/",$N2605))</f>
        <v>mobile games</v>
      </c>
      <c r="S2605" s="10">
        <f>((($I2605/60)/60)/24)+DATE(1970,1,1)</f>
        <v>42736.115405092598</v>
      </c>
      <c r="T2605" s="10">
        <f>((($J2605/60)/60)/24)+DATE(1970,1,1)</f>
        <v>42706.115405092598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 s="6">
        <v>7000</v>
      </c>
      <c r="E2606" s="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8303</v>
      </c>
      <c r="O2606" s="5">
        <f>$E2606/$D2606</f>
        <v>0.14314285714285716</v>
      </c>
      <c r="P2606" s="6">
        <f>ROUND(E2606/L2606,2)</f>
        <v>29.47</v>
      </c>
      <c r="Q2606" t="str">
        <f>LEFT($N2606,FIND("/",$N2606)-1)</f>
        <v>publishing</v>
      </c>
      <c r="R2606" t="str">
        <f>RIGHT($N2606,LEN($N2606)-FIND("/",$N2606))</f>
        <v>children's books</v>
      </c>
      <c r="S2606" s="10">
        <f>((($I2606/60)/60)/24)+DATE(1970,1,1)</f>
        <v>40997.573182870372</v>
      </c>
      <c r="T2606" s="10">
        <f>((($J2606/60)/60)/24)+DATE(1970,1,1)</f>
        <v>40967.614849537036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 s="6">
        <v>4000</v>
      </c>
      <c r="E2607" s="6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8303</v>
      </c>
      <c r="O2607" s="5">
        <f>$E2607/$D2607</f>
        <v>0.14249999999999999</v>
      </c>
      <c r="P2607" s="6">
        <f>ROUND(E2607/L2607,2)</f>
        <v>43.85</v>
      </c>
      <c r="Q2607" t="str">
        <f>LEFT($N2607,FIND("/",$N2607)-1)</f>
        <v>publishing</v>
      </c>
      <c r="R2607" t="str">
        <f>RIGHT($N2607,LEN($N2607)-FIND("/",$N2607))</f>
        <v>children's books</v>
      </c>
      <c r="S2607" s="10">
        <f>((($I2607/60)/60)/24)+DATE(1970,1,1)</f>
        <v>41341.126481481479</v>
      </c>
      <c r="T2607" s="10">
        <f>((($J2607/60)/60)/24)+DATE(1970,1,1)</f>
        <v>41311.126481481479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 s="6">
        <v>2000</v>
      </c>
      <c r="E2608" s="6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8270</v>
      </c>
      <c r="O2608" s="5">
        <f>$E2608/$D2608</f>
        <v>0.14249999999999999</v>
      </c>
      <c r="P2608" s="6">
        <f>ROUND(E2608/L2608,2)</f>
        <v>71.25</v>
      </c>
      <c r="Q2608" t="str">
        <f>LEFT($N2608,FIND("/",$N2608)-1)</f>
        <v>theater</v>
      </c>
      <c r="R2608" t="str">
        <f>RIGHT($N2608,LEN($N2608)-FIND("/",$N2608))</f>
        <v>plays</v>
      </c>
      <c r="S2608" s="10">
        <f>((($I2608/60)/60)/24)+DATE(1970,1,1)</f>
        <v>42474.194212962961</v>
      </c>
      <c r="T2608" s="10">
        <f>((($J2608/60)/60)/24)+DATE(1970,1,1)</f>
        <v>42414.235879629632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 s="6">
        <v>45000</v>
      </c>
      <c r="E2609" s="6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8281</v>
      </c>
      <c r="O2609" s="5">
        <f>$E2609/$D2609</f>
        <v>0.14182977777777778</v>
      </c>
      <c r="P2609" s="6">
        <f>ROUND(E2609/L2609,2)</f>
        <v>43.42</v>
      </c>
      <c r="Q2609" t="str">
        <f>LEFT($N2609,FIND("/",$N2609)-1)</f>
        <v>games</v>
      </c>
      <c r="R2609" t="str">
        <f>RIGHT($N2609,LEN($N2609)-FIND("/",$N2609))</f>
        <v>video games</v>
      </c>
      <c r="S2609" s="10">
        <f>((($I2609/60)/60)/24)+DATE(1970,1,1)</f>
        <v>41753.799386574072</v>
      </c>
      <c r="T2609" s="10">
        <f>((($J2609/60)/60)/24)+DATE(1970,1,1)</f>
        <v>41723.799386574072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 s="6">
        <v>35000</v>
      </c>
      <c r="E2610" s="6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8293</v>
      </c>
      <c r="O2610" s="5">
        <f>$E2610/$D2610</f>
        <v>0.14111428571428572</v>
      </c>
      <c r="P2610" s="6">
        <f>ROUND(E2610/L2610,2)</f>
        <v>129.97</v>
      </c>
      <c r="Q2610" t="str">
        <f>LEFT($N2610,FIND("/",$N2610)-1)</f>
        <v>technology</v>
      </c>
      <c r="R2610" t="str">
        <f>RIGHT($N2610,LEN($N2610)-FIND("/",$N2610))</f>
        <v>gadgets</v>
      </c>
      <c r="S2610" s="10">
        <f>((($I2610/60)/60)/24)+DATE(1970,1,1)</f>
        <v>41935.429155092592</v>
      </c>
      <c r="T2610" s="10">
        <f>((($J2610/60)/60)/24)+DATE(1970,1,1)</f>
        <v>41905.429155092592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 s="6">
        <v>1000</v>
      </c>
      <c r="E2611" s="6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8302</v>
      </c>
      <c r="O2611" s="5">
        <f>$E2611/$D2611</f>
        <v>0.14099999999999999</v>
      </c>
      <c r="P2611" s="6">
        <f>ROUND(E2611/L2611,2)</f>
        <v>20.14</v>
      </c>
      <c r="Q2611" t="str">
        <f>LEFT($N2611,FIND("/",$N2611)-1)</f>
        <v>theater</v>
      </c>
      <c r="R2611" t="str">
        <f>RIGHT($N2611,LEN($N2611)-FIND("/",$N2611))</f>
        <v>spaces</v>
      </c>
      <c r="S2611" s="10">
        <f>((($I2611/60)/60)/24)+DATE(1970,1,1)</f>
        <v>41987.833726851852</v>
      </c>
      <c r="T2611" s="10">
        <f>((($J2611/60)/60)/24)+DATE(1970,1,1)</f>
        <v>41957.833726851852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 s="6">
        <v>12000</v>
      </c>
      <c r="E2612" s="6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8285</v>
      </c>
      <c r="O2612" s="5">
        <f>$E2612/$D2612</f>
        <v>0.14091666666666666</v>
      </c>
      <c r="P2612" s="6">
        <f>ROUND(E2612/L2612,2)</f>
        <v>44.5</v>
      </c>
      <c r="Q2612" t="str">
        <f>LEFT($N2612,FIND("/",$N2612)-1)</f>
        <v>music</v>
      </c>
      <c r="R2612" t="str">
        <f>RIGHT($N2612,LEN($N2612)-FIND("/",$N2612))</f>
        <v>world music</v>
      </c>
      <c r="S2612" s="10">
        <f>((($I2612/60)/60)/24)+DATE(1970,1,1)</f>
        <v>40732.875</v>
      </c>
      <c r="T2612" s="10">
        <f>((($J2612/60)/60)/24)+DATE(1970,1,1)</f>
        <v>40671.879293981481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 s="6">
        <v>300</v>
      </c>
      <c r="E2613" s="6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5">
        <f>$E2613/$D2613</f>
        <v>0.14083333333333334</v>
      </c>
      <c r="P2613" s="6">
        <f>ROUND(E2613/L2613,2)</f>
        <v>10.56</v>
      </c>
      <c r="Q2613" t="str">
        <f>LEFT($N2613,FIND("/",$N2613)-1)</f>
        <v>games</v>
      </c>
      <c r="R2613" t="str">
        <f>RIGHT($N2613,LEN($N2613)-FIND("/",$N2613))</f>
        <v>video games</v>
      </c>
      <c r="S2613" s="10">
        <f>((($I2613/60)/60)/24)+DATE(1970,1,1)</f>
        <v>42411.973807870367</v>
      </c>
      <c r="T2613" s="10">
        <f>((($J2613/60)/60)/24)+DATE(1970,1,1)</f>
        <v>42396.973807870367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 s="6">
        <v>14440</v>
      </c>
      <c r="E2614" s="6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8270</v>
      </c>
      <c r="O2614" s="5">
        <f>$E2614/$D2614</f>
        <v>0.14058171745152354</v>
      </c>
      <c r="P2614" s="6">
        <f>ROUND(E2614/L2614,2)</f>
        <v>78.08</v>
      </c>
      <c r="Q2614" t="str">
        <f>LEFT($N2614,FIND("/",$N2614)-1)</f>
        <v>theater</v>
      </c>
      <c r="R2614" t="str">
        <f>RIGHT($N2614,LEN($N2614)-FIND("/",$N2614))</f>
        <v>plays</v>
      </c>
      <c r="S2614" s="10">
        <f>((($I2614/60)/60)/24)+DATE(1970,1,1)</f>
        <v>42384.131643518514</v>
      </c>
      <c r="T2614" s="10">
        <f>((($J2614/60)/60)/24)+DATE(1970,1,1)</f>
        <v>42354.131643518514</v>
      </c>
    </row>
    <row r="2615" spans="1:20" ht="48" x14ac:dyDescent="0.2">
      <c r="A2615">
        <v>4016</v>
      </c>
      <c r="B2615" s="3" t="s">
        <v>4012</v>
      </c>
      <c r="C2615" s="3" t="s">
        <v>8121</v>
      </c>
      <c r="D2615" s="6">
        <v>500</v>
      </c>
      <c r="E2615" s="6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8270</v>
      </c>
      <c r="O2615" s="5">
        <f>$E2615/$D2615</f>
        <v>0.14000000000000001</v>
      </c>
      <c r="P2615" s="6">
        <f>ROUND(E2615/L2615,2)</f>
        <v>10</v>
      </c>
      <c r="Q2615" t="str">
        <f>LEFT($N2615,FIND("/",$N2615)-1)</f>
        <v>theater</v>
      </c>
      <c r="R2615" t="str">
        <f>RIGHT($N2615,LEN($N2615)-FIND("/",$N2615))</f>
        <v>plays</v>
      </c>
      <c r="S2615" s="10">
        <f>((($I2615/60)/60)/24)+DATE(1970,1,1)</f>
        <v>41899.872685185182</v>
      </c>
      <c r="T2615" s="10">
        <f>((($J2615/60)/60)/24)+DATE(1970,1,1)</f>
        <v>41869.872685185182</v>
      </c>
    </row>
    <row r="2616" spans="1:20" ht="48" x14ac:dyDescent="0.2">
      <c r="A2616">
        <v>125</v>
      </c>
      <c r="B2616" s="3" t="s">
        <v>127</v>
      </c>
      <c r="C2616" s="3" t="s">
        <v>4236</v>
      </c>
      <c r="D2616" s="6">
        <v>500</v>
      </c>
      <c r="E2616" s="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8266</v>
      </c>
      <c r="O2616" s="5">
        <f>$E2616/$D2616</f>
        <v>0.14000000000000001</v>
      </c>
      <c r="P2616" s="6">
        <f>ROUND(E2616/L2616,2)</f>
        <v>11.67</v>
      </c>
      <c r="Q2616" t="str">
        <f>LEFT($N2616,FIND("/",$N2616)-1)</f>
        <v>film &amp; video</v>
      </c>
      <c r="R2616" t="str">
        <f>RIGHT($N2616,LEN($N2616)-FIND("/",$N2616))</f>
        <v>science fiction</v>
      </c>
      <c r="S2616" s="10">
        <f>((($I2616/60)/60)/24)+DATE(1970,1,1)</f>
        <v>42769.993981481486</v>
      </c>
      <c r="T2616" s="10">
        <f>((($J2616/60)/60)/24)+DATE(1970,1,1)</f>
        <v>42709.993981481486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 s="6">
        <v>50000</v>
      </c>
      <c r="E2617" s="6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8269</v>
      </c>
      <c r="O2617" s="5">
        <f>$E2617/$D2617</f>
        <v>0.13924</v>
      </c>
      <c r="P2617" s="6">
        <f>ROUND(E2617/L2617,2)</f>
        <v>102.38</v>
      </c>
      <c r="Q2617" t="str">
        <f>LEFT($N2617,FIND("/",$N2617)-1)</f>
        <v>film &amp; video</v>
      </c>
      <c r="R2617" t="str">
        <f>RIGHT($N2617,LEN($N2617)-FIND("/",$N2617))</f>
        <v>animation</v>
      </c>
      <c r="S2617" s="10">
        <f>((($I2617/60)/60)/24)+DATE(1970,1,1)</f>
        <v>42597.291666666672</v>
      </c>
      <c r="T2617" s="10">
        <f>((($J2617/60)/60)/24)+DATE(1970,1,1)</f>
        <v>42552.653993055559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 s="6">
        <v>2000</v>
      </c>
      <c r="E2618" s="6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8302</v>
      </c>
      <c r="O2618" s="5">
        <f>$E2618/$D2618</f>
        <v>0.13900000000000001</v>
      </c>
      <c r="P2618" s="6">
        <f>ROUND(E2618/L2618,2)</f>
        <v>55.6</v>
      </c>
      <c r="Q2618" t="str">
        <f>LEFT($N2618,FIND("/",$N2618)-1)</f>
        <v>theater</v>
      </c>
      <c r="R2618" t="str">
        <f>RIGHT($N2618,LEN($N2618)-FIND("/",$N2618))</f>
        <v>spaces</v>
      </c>
      <c r="S2618" s="10">
        <f>((($I2618/60)/60)/24)+DATE(1970,1,1)</f>
        <v>42412.189710648148</v>
      </c>
      <c r="T2618" s="10">
        <f>((($J2618/60)/60)/24)+DATE(1970,1,1)</f>
        <v>42382.189710648148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 s="6">
        <v>17000</v>
      </c>
      <c r="E2619" s="6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5">
        <f>$E2619/$D2619</f>
        <v>0.13852941176470587</v>
      </c>
      <c r="P2619" s="6">
        <f>ROUND(E2619/L2619,2)</f>
        <v>63.65</v>
      </c>
      <c r="Q2619" t="str">
        <f>LEFT($N2619,FIND("/",$N2619)-1)</f>
        <v>photography</v>
      </c>
      <c r="R2619" t="str">
        <f>RIGHT($N2619,LEN($N2619)-FIND("/",$N2619))</f>
        <v>photobooks</v>
      </c>
      <c r="S2619" s="10">
        <f>((($I2619/60)/60)/24)+DATE(1970,1,1)</f>
        <v>42353.506944444445</v>
      </c>
      <c r="T2619" s="10">
        <f>((($J2619/60)/60)/24)+DATE(1970,1,1)</f>
        <v>42321.660509259258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 s="6">
        <v>3000</v>
      </c>
      <c r="E2620" s="6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5">
        <f>$E2620/$D2620</f>
        <v>0.13833333333333334</v>
      </c>
      <c r="P2620" s="6">
        <f>ROUND(E2620/L2620,2)</f>
        <v>51.88</v>
      </c>
      <c r="Q2620" t="str">
        <f>LEFT($N2620,FIND("/",$N2620)-1)</f>
        <v>film &amp; video</v>
      </c>
      <c r="R2620" t="str">
        <f>RIGHT($N2620,LEN($N2620)-FIND("/",$N2620))</f>
        <v>animation</v>
      </c>
      <c r="S2620" s="10">
        <f>((($I2620/60)/60)/24)+DATE(1970,1,1)</f>
        <v>42556.871331018512</v>
      </c>
      <c r="T2620" s="10">
        <f>((($J2620/60)/60)/24)+DATE(1970,1,1)</f>
        <v>42526.871331018512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 s="6">
        <v>25000</v>
      </c>
      <c r="E2621" s="6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8289</v>
      </c>
      <c r="O2621" s="5">
        <f>$E2621/$D2621</f>
        <v>0.13639999999999999</v>
      </c>
      <c r="P2621" s="6">
        <f>ROUND(E2621/L2621,2)</f>
        <v>155</v>
      </c>
      <c r="Q2621" t="str">
        <f>LEFT($N2621,FIND("/",$N2621)-1)</f>
        <v>publishing</v>
      </c>
      <c r="R2621" t="str">
        <f>RIGHT($N2621,LEN($N2621)-FIND("/",$N2621))</f>
        <v>art books</v>
      </c>
      <c r="S2621" s="10">
        <f>((($I2621/60)/60)/24)+DATE(1970,1,1)</f>
        <v>41997.062326388885</v>
      </c>
      <c r="T2621" s="10">
        <f>((($J2621/60)/60)/24)+DATE(1970,1,1)</f>
        <v>41962.062326388885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 s="6">
        <v>16000</v>
      </c>
      <c r="E2622" s="6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8284</v>
      </c>
      <c r="O2622" s="5">
        <f>$E2622/$D2622</f>
        <v>0.136375</v>
      </c>
      <c r="P2622" s="6">
        <f>ROUND(E2622/L2622,2)</f>
        <v>58.97</v>
      </c>
      <c r="Q2622" t="str">
        <f>LEFT($N2622,FIND("/",$N2622)-1)</f>
        <v>photography</v>
      </c>
      <c r="R2622" t="str">
        <f>RIGHT($N2622,LEN($N2622)-FIND("/",$N2622))</f>
        <v>photobooks</v>
      </c>
      <c r="S2622" s="10">
        <f>((($I2622/60)/60)/24)+DATE(1970,1,1)</f>
        <v>42404.32677083333</v>
      </c>
      <c r="T2622" s="10">
        <f>((($J2622/60)/60)/24)+DATE(1970,1,1)</f>
        <v>42344.32677083333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 s="6">
        <v>4800</v>
      </c>
      <c r="E2623" s="6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5">
        <f>$E2623/$D2623</f>
        <v>0.135625</v>
      </c>
      <c r="P2623" s="6">
        <f>ROUND(E2623/L2623,2)</f>
        <v>65.099999999999994</v>
      </c>
      <c r="Q2623" t="str">
        <f>LEFT($N2623,FIND("/",$N2623)-1)</f>
        <v>photography</v>
      </c>
      <c r="R2623" t="str">
        <f>RIGHT($N2623,LEN($N2623)-FIND("/",$N2623))</f>
        <v>photobooks</v>
      </c>
      <c r="S2623" s="10">
        <f>((($I2623/60)/60)/24)+DATE(1970,1,1)</f>
        <v>42055.357094907406</v>
      </c>
      <c r="T2623" s="10">
        <f>((($J2623/60)/60)/24)+DATE(1970,1,1)</f>
        <v>42025.357094907406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 s="6">
        <v>750</v>
      </c>
      <c r="E2624" s="6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5">
        <f>$E2624/$D2624</f>
        <v>0.13466666666666666</v>
      </c>
      <c r="P2624" s="6">
        <f>ROUND(E2624/L2624,2)</f>
        <v>14.43</v>
      </c>
      <c r="Q2624" t="str">
        <f>LEFT($N2624,FIND("/",$N2624)-1)</f>
        <v>photography</v>
      </c>
      <c r="R2624" t="str">
        <f>RIGHT($N2624,LEN($N2624)-FIND("/",$N2624))</f>
        <v>nature</v>
      </c>
      <c r="S2624" s="10">
        <f>((($I2624/60)/60)/24)+DATE(1970,1,1)</f>
        <v>42502.449467592596</v>
      </c>
      <c r="T2624" s="10">
        <f>((($J2624/60)/60)/24)+DATE(1970,1,1)</f>
        <v>42472.449467592596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 s="6">
        <v>3000</v>
      </c>
      <c r="E2625" s="6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8266</v>
      </c>
      <c r="O2625" s="5">
        <f>$E2625/$D2625</f>
        <v>0.13433333333333333</v>
      </c>
      <c r="P2625" s="6">
        <f>ROUND(E2625/L2625,2)</f>
        <v>80.599999999999994</v>
      </c>
      <c r="Q2625" t="str">
        <f>LEFT($N2625,FIND("/",$N2625)-1)</f>
        <v>film &amp; video</v>
      </c>
      <c r="R2625" t="str">
        <f>RIGHT($N2625,LEN($N2625)-FIND("/",$N2625))</f>
        <v>science fiction</v>
      </c>
      <c r="S2625" s="10">
        <f>((($I2625/60)/60)/24)+DATE(1970,1,1)</f>
        <v>41821.791666666664</v>
      </c>
      <c r="T2625" s="10">
        <f>((($J2625/60)/60)/24)+DATE(1970,1,1)</f>
        <v>41788.381909722222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 s="6">
        <v>150</v>
      </c>
      <c r="E2626" s="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5">
        <f>$E2626/$D2626</f>
        <v>0.13333333333333333</v>
      </c>
      <c r="P2626" s="6">
        <f>ROUND(E2626/L2626,2)</f>
        <v>10</v>
      </c>
      <c r="Q2626" t="str">
        <f>LEFT($N2626,FIND("/",$N2626)-1)</f>
        <v>theater</v>
      </c>
      <c r="R2626" t="str">
        <f>RIGHT($N2626,LEN($N2626)-FIND("/",$N2626))</f>
        <v>plays</v>
      </c>
      <c r="S2626" s="10">
        <f>((($I2626/60)/60)/24)+DATE(1970,1,1)</f>
        <v>42152.693159722221</v>
      </c>
      <c r="T2626" s="10">
        <f>((($J2626/60)/60)/24)+DATE(1970,1,1)</f>
        <v>42122.693159722221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 s="6">
        <v>50000</v>
      </c>
      <c r="E2627" s="6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8272</v>
      </c>
      <c r="O2627" s="5">
        <f>$E2627/$D2627</f>
        <v>0.13325999999999999</v>
      </c>
      <c r="P2627" s="6">
        <f>ROUND(E2627/L2627,2)</f>
        <v>69.41</v>
      </c>
      <c r="Q2627" t="str">
        <f>LEFT($N2627,FIND("/",$N2627)-1)</f>
        <v>technology</v>
      </c>
      <c r="R2627" t="str">
        <f>RIGHT($N2627,LEN($N2627)-FIND("/",$N2627))</f>
        <v>wearables</v>
      </c>
      <c r="S2627" s="10">
        <f>((($I2627/60)/60)/24)+DATE(1970,1,1)</f>
        <v>42478.583333333328</v>
      </c>
      <c r="T2627" s="10">
        <f>((($J2627/60)/60)/24)+DATE(1970,1,1)</f>
        <v>42444.583912037036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 s="6">
        <v>6500</v>
      </c>
      <c r="E2628" s="6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5">
        <f>$E2628/$D2628</f>
        <v>0.13307692307692306</v>
      </c>
      <c r="P2628" s="6">
        <f>ROUND(E2628/L2628,2)</f>
        <v>37.61</v>
      </c>
      <c r="Q2628" t="str">
        <f>LEFT($N2628,FIND("/",$N2628)-1)</f>
        <v>photography</v>
      </c>
      <c r="R2628" t="str">
        <f>RIGHT($N2628,LEN($N2628)-FIND("/",$N2628))</f>
        <v>photobooks</v>
      </c>
      <c r="S2628" s="10">
        <f>((($I2628/60)/60)/24)+DATE(1970,1,1)</f>
        <v>42554.318703703699</v>
      </c>
      <c r="T2628" s="10">
        <f>((($J2628/60)/60)/24)+DATE(1970,1,1)</f>
        <v>42524.318703703699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 s="6">
        <v>50000</v>
      </c>
      <c r="E2629" s="6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5">
        <f>$E2629/$D2629</f>
        <v>0.13220000000000001</v>
      </c>
      <c r="P2629" s="6">
        <f>ROUND(E2629/L2629,2)</f>
        <v>161.22</v>
      </c>
      <c r="Q2629" t="str">
        <f>LEFT($N2629,FIND("/",$N2629)-1)</f>
        <v>technology</v>
      </c>
      <c r="R2629" t="str">
        <f>RIGHT($N2629,LEN($N2629)-FIND("/",$N2629))</f>
        <v>wearables</v>
      </c>
      <c r="S2629" s="10">
        <f>((($I2629/60)/60)/24)+DATE(1970,1,1)</f>
        <v>41813.294560185182</v>
      </c>
      <c r="T2629" s="10">
        <f>((($J2629/60)/60)/24)+DATE(1970,1,1)</f>
        <v>41773.294560185182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 s="6">
        <v>50000</v>
      </c>
      <c r="E2630" s="6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5">
        <f>$E2630/$D2630</f>
        <v>0.1313</v>
      </c>
      <c r="P2630" s="6">
        <f>ROUND(E2630/L2630,2)</f>
        <v>65</v>
      </c>
      <c r="Q2630" t="str">
        <f>LEFT($N2630,FIND("/",$N2630)-1)</f>
        <v>technology</v>
      </c>
      <c r="R2630" t="str">
        <f>RIGHT($N2630,LEN($N2630)-FIND("/",$N2630))</f>
        <v>wearables</v>
      </c>
      <c r="S2630" s="10">
        <f>((($I2630/60)/60)/24)+DATE(1970,1,1)</f>
        <v>42540.604699074072</v>
      </c>
      <c r="T2630" s="10">
        <f>((($J2630/60)/60)/24)+DATE(1970,1,1)</f>
        <v>42510.604699074072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 s="6">
        <v>7500</v>
      </c>
      <c r="E2631" s="6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5">
        <f>$E2631/$D2631</f>
        <v>0.13066666666666665</v>
      </c>
      <c r="P2631" s="6">
        <f>ROUND(E2631/L2631,2)</f>
        <v>57.65</v>
      </c>
      <c r="Q2631" t="str">
        <f>LEFT($N2631,FIND("/",$N2631)-1)</f>
        <v>theater</v>
      </c>
      <c r="R2631" t="str">
        <f>RIGHT($N2631,LEN($N2631)-FIND("/",$N2631))</f>
        <v>musical</v>
      </c>
      <c r="S2631" s="10">
        <f>((($I2631/60)/60)/24)+DATE(1970,1,1)</f>
        <v>41850.958333333336</v>
      </c>
      <c r="T2631" s="10">
        <f>((($J2631/60)/60)/24)+DATE(1970,1,1)</f>
        <v>41815.815046296295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 s="6">
        <v>5000</v>
      </c>
      <c r="E2632" s="6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8270</v>
      </c>
      <c r="O2632" s="5">
        <f>$E2632/$D2632</f>
        <v>0.13020000000000001</v>
      </c>
      <c r="P2632" s="6">
        <f>ROUND(E2632/L2632,2)</f>
        <v>93</v>
      </c>
      <c r="Q2632" t="str">
        <f>LEFT($N2632,FIND("/",$N2632)-1)</f>
        <v>theater</v>
      </c>
      <c r="R2632" t="str">
        <f>RIGHT($N2632,LEN($N2632)-FIND("/",$N2632))</f>
        <v>plays</v>
      </c>
      <c r="S2632" s="10">
        <f>((($I2632/60)/60)/24)+DATE(1970,1,1)</f>
        <v>42293.207638888889</v>
      </c>
      <c r="T2632" s="10">
        <f>((($J2632/60)/60)/24)+DATE(1970,1,1)</f>
        <v>42265.683182870373</v>
      </c>
    </row>
    <row r="2633" spans="1:20" ht="32" x14ac:dyDescent="0.2">
      <c r="A2633">
        <v>1576</v>
      </c>
      <c r="B2633" s="3" t="s">
        <v>1577</v>
      </c>
      <c r="C2633" s="3" t="s">
        <v>5686</v>
      </c>
      <c r="D2633" s="6">
        <v>5000</v>
      </c>
      <c r="E2633" s="6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8289</v>
      </c>
      <c r="O2633" s="5">
        <f>$E2633/$D2633</f>
        <v>0.13</v>
      </c>
      <c r="P2633" s="6">
        <f>ROUND(E2633/L2633,2)</f>
        <v>65</v>
      </c>
      <c r="Q2633" t="str">
        <f>LEFT($N2633,FIND("/",$N2633)-1)</f>
        <v>publishing</v>
      </c>
      <c r="R2633" t="str">
        <f>RIGHT($N2633,LEN($N2633)-FIND("/",$N2633))</f>
        <v>art books</v>
      </c>
      <c r="S2633" s="10">
        <f>((($I2633/60)/60)/24)+DATE(1970,1,1)</f>
        <v>42185.879259259258</v>
      </c>
      <c r="T2633" s="10">
        <f>((($J2633/60)/60)/24)+DATE(1970,1,1)</f>
        <v>42140.879259259258</v>
      </c>
    </row>
    <row r="2634" spans="1:20" ht="48" x14ac:dyDescent="0.2">
      <c r="A2634">
        <v>222</v>
      </c>
      <c r="B2634" s="3" t="s">
        <v>224</v>
      </c>
      <c r="C2634" s="3" t="s">
        <v>4332</v>
      </c>
      <c r="D2634" s="6">
        <v>1000</v>
      </c>
      <c r="E2634" s="6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8267</v>
      </c>
      <c r="O2634" s="5">
        <f>$E2634/$D2634</f>
        <v>0.13</v>
      </c>
      <c r="P2634" s="6">
        <f>ROUND(E2634/L2634,2)</f>
        <v>65</v>
      </c>
      <c r="Q2634" t="str">
        <f>LEFT($N2634,FIND("/",$N2634)-1)</f>
        <v>film &amp; video</v>
      </c>
      <c r="R2634" t="str">
        <f>RIGHT($N2634,LEN($N2634)-FIND("/",$N2634))</f>
        <v>drama</v>
      </c>
      <c r="S2634" s="10">
        <f>((($I2634/60)/60)/24)+DATE(1970,1,1)</f>
        <v>42090.110416666663</v>
      </c>
      <c r="T2634" s="10">
        <f>((($J2634/60)/60)/24)+DATE(1970,1,1)</f>
        <v>42031.769884259258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6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5">
        <f>$E2635/$D2635</f>
        <v>0.128</v>
      </c>
      <c r="P2635" s="6">
        <f>ROUND(E2635/L2635,2)</f>
        <v>10.67</v>
      </c>
      <c r="Q2635" t="str">
        <f>LEFT($N2635,FIND("/",$N2635)-1)</f>
        <v>games</v>
      </c>
      <c r="R2635" t="str">
        <f>RIGHT($N2635,LEN($N2635)-FIND("/",$N2635))</f>
        <v>video games</v>
      </c>
      <c r="S2635" s="10">
        <f>((($I2635/60)/60)/24)+DATE(1970,1,1)</f>
        <v>41587.054849537039</v>
      </c>
      <c r="T2635" s="10">
        <f>((($J2635/60)/60)/24)+DATE(1970,1,1)</f>
        <v>41557.013182870374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 s="6">
        <v>20000</v>
      </c>
      <c r="E2636" s="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5">
        <f>$E2636/$D2636</f>
        <v>0.1275</v>
      </c>
      <c r="P2636" s="6">
        <f>ROUND(E2636/L2636,2)</f>
        <v>110.87</v>
      </c>
      <c r="Q2636" t="str">
        <f>LEFT($N2636,FIND("/",$N2636)-1)</f>
        <v>technology</v>
      </c>
      <c r="R2636" t="str">
        <f>RIGHT($N2636,LEN($N2636)-FIND("/",$N2636))</f>
        <v>wearables</v>
      </c>
      <c r="S2636" s="10">
        <f>((($I2636/60)/60)/24)+DATE(1970,1,1)</f>
        <v>42379</v>
      </c>
      <c r="T2636" s="10">
        <f>((($J2636/60)/60)/24)+DATE(1970,1,1)</f>
        <v>42324.767361111109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 s="6">
        <v>1600</v>
      </c>
      <c r="E2637" s="6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8270</v>
      </c>
      <c r="O2637" s="5">
        <f>$E2637/$D2637</f>
        <v>0.1275</v>
      </c>
      <c r="P2637" s="6">
        <f>ROUND(E2637/L2637,2)</f>
        <v>25.5</v>
      </c>
      <c r="Q2637" t="str">
        <f>LEFT($N2637,FIND("/",$N2637)-1)</f>
        <v>theater</v>
      </c>
      <c r="R2637" t="str">
        <f>RIGHT($N2637,LEN($N2637)-FIND("/",$N2637))</f>
        <v>plays</v>
      </c>
      <c r="S2637" s="10">
        <f>((($I2637/60)/60)/24)+DATE(1970,1,1)</f>
        <v>42020.506377314814</v>
      </c>
      <c r="T2637" s="10">
        <f>((($J2637/60)/60)/24)+DATE(1970,1,1)</f>
        <v>41990.506377314814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 s="6">
        <v>2000</v>
      </c>
      <c r="E2638" s="6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8270</v>
      </c>
      <c r="O2638" s="5">
        <f>$E2638/$D2638</f>
        <v>0.1255</v>
      </c>
      <c r="P2638" s="6">
        <f>ROUND(E2638/L2638,2)</f>
        <v>50.2</v>
      </c>
      <c r="Q2638" t="str">
        <f>LEFT($N2638,FIND("/",$N2638)-1)</f>
        <v>theater</v>
      </c>
      <c r="R2638" t="str">
        <f>RIGHT($N2638,LEN($N2638)-FIND("/",$N2638))</f>
        <v>plays</v>
      </c>
      <c r="S2638" s="10">
        <f>((($I2638/60)/60)/24)+DATE(1970,1,1)</f>
        <v>42539.814108796301</v>
      </c>
      <c r="T2638" s="10">
        <f>((($J2638/60)/60)/24)+DATE(1970,1,1)</f>
        <v>42509.814108796301</v>
      </c>
    </row>
    <row r="2639" spans="1:20" ht="48" x14ac:dyDescent="0.2">
      <c r="A2639">
        <v>2000</v>
      </c>
      <c r="B2639" s="3" t="s">
        <v>2001</v>
      </c>
      <c r="C2639" s="3" t="s">
        <v>6110</v>
      </c>
      <c r="D2639" s="6">
        <v>5000</v>
      </c>
      <c r="E2639" s="6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8295</v>
      </c>
      <c r="O2639" s="5">
        <f>$E2639/$D2639</f>
        <v>0.125</v>
      </c>
      <c r="P2639" s="6">
        <f>ROUND(E2639/L2639,2)</f>
        <v>25</v>
      </c>
      <c r="Q2639" t="str">
        <f>LEFT($N2639,FIND("/",$N2639)-1)</f>
        <v>photography</v>
      </c>
      <c r="R2639" t="str">
        <f>RIGHT($N2639,LEN($N2639)-FIND("/",$N2639))</f>
        <v>people</v>
      </c>
      <c r="S2639" s="10">
        <f>((($I2639/60)/60)/24)+DATE(1970,1,1)</f>
        <v>42375.951539351852</v>
      </c>
      <c r="T2639" s="10">
        <f>((($J2639/60)/60)/24)+DATE(1970,1,1)</f>
        <v>42345.951539351852</v>
      </c>
    </row>
    <row r="2640" spans="1:20" ht="48" x14ac:dyDescent="0.2">
      <c r="A2640">
        <v>1091</v>
      </c>
      <c r="B2640" s="3" t="s">
        <v>1092</v>
      </c>
      <c r="C2640" s="3" t="s">
        <v>5201</v>
      </c>
      <c r="D2640" s="6">
        <v>200</v>
      </c>
      <c r="E2640" s="6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8281</v>
      </c>
      <c r="O2640" s="5">
        <f>$E2640/$D2640</f>
        <v>0.125</v>
      </c>
      <c r="P2640" s="6">
        <f>ROUND(E2640/L2640,2)</f>
        <v>12.5</v>
      </c>
      <c r="Q2640" t="str">
        <f>LEFT($N2640,FIND("/",$N2640)-1)</f>
        <v>games</v>
      </c>
      <c r="R2640" t="str">
        <f>RIGHT($N2640,LEN($N2640)-FIND("/",$N2640))</f>
        <v>video games</v>
      </c>
      <c r="S2640" s="10">
        <f>((($I2640/60)/60)/24)+DATE(1970,1,1)</f>
        <v>42470.778611111105</v>
      </c>
      <c r="T2640" s="10">
        <f>((($J2640/60)/60)/24)+DATE(1970,1,1)</f>
        <v>42440.820277777777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 s="6">
        <v>10000</v>
      </c>
      <c r="E2641" s="6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8271</v>
      </c>
      <c r="O2641" s="5">
        <f>$E2641/$D2641</f>
        <v>0.1245</v>
      </c>
      <c r="P2641" s="6">
        <f>ROUND(E2641/L2641,2)</f>
        <v>49.8</v>
      </c>
      <c r="Q2641" t="str">
        <f>LEFT($N2641,FIND("/",$N2641)-1)</f>
        <v>technology</v>
      </c>
      <c r="R2641" t="str">
        <f>RIGHT($N2641,LEN($N2641)-FIND("/",$N2641))</f>
        <v>web</v>
      </c>
      <c r="S2641" s="10">
        <f>((($I2641/60)/60)/24)+DATE(1970,1,1)</f>
        <v>42538.958333333328</v>
      </c>
      <c r="T2641" s="10">
        <f>((($J2641/60)/60)/24)+DATE(1970,1,1)</f>
        <v>42507.29932870371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 s="6">
        <v>20000</v>
      </c>
      <c r="E2642" s="6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8272</v>
      </c>
      <c r="O2642" s="5">
        <f>$E2642/$D2642</f>
        <v>0.1234</v>
      </c>
      <c r="P2642" s="6">
        <f>ROUND(E2642/L2642,2)</f>
        <v>72.59</v>
      </c>
      <c r="Q2642" t="str">
        <f>LEFT($N2642,FIND("/",$N2642)-1)</f>
        <v>technology</v>
      </c>
      <c r="R2642" t="str">
        <f>RIGHT($N2642,LEN($N2642)-FIND("/",$N2642))</f>
        <v>wearables</v>
      </c>
      <c r="S2642" s="10">
        <f>((($I2642/60)/60)/24)+DATE(1970,1,1)</f>
        <v>42622.25</v>
      </c>
      <c r="T2642" s="10">
        <f>((($J2642/60)/60)/24)+DATE(1970,1,1)</f>
        <v>42579.634733796294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 s="6">
        <v>55000</v>
      </c>
      <c r="E2643" s="6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5">
        <f>$E2643/$D2643</f>
        <v>0.12327272727272727</v>
      </c>
      <c r="P2643" s="6">
        <f>ROUND(E2643/L2643,2)</f>
        <v>356.84</v>
      </c>
      <c r="Q2643" t="str">
        <f>LEFT($N2643,FIND("/",$N2643)-1)</f>
        <v>theater</v>
      </c>
      <c r="R2643" t="str">
        <f>RIGHT($N2643,LEN($N2643)-FIND("/",$N2643))</f>
        <v>musical</v>
      </c>
      <c r="S2643" s="10">
        <f>((($I2643/60)/60)/24)+DATE(1970,1,1)</f>
        <v>42148.346435185187</v>
      </c>
      <c r="T2643" s="10">
        <f>((($J2643/60)/60)/24)+DATE(1970,1,1)</f>
        <v>42118.346435185187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 s="6">
        <v>3255</v>
      </c>
      <c r="E2644" s="6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8270</v>
      </c>
      <c r="O2644" s="5">
        <f>$E2644/$D2644</f>
        <v>0.12196620583717357</v>
      </c>
      <c r="P2644" s="6">
        <f>ROUND(E2644/L2644,2)</f>
        <v>79.400000000000006</v>
      </c>
      <c r="Q2644" t="str">
        <f>LEFT($N2644,FIND("/",$N2644)-1)</f>
        <v>theater</v>
      </c>
      <c r="R2644" t="str">
        <f>RIGHT($N2644,LEN($N2644)-FIND("/",$N2644))</f>
        <v>plays</v>
      </c>
      <c r="S2644" s="10">
        <f>((($I2644/60)/60)/24)+DATE(1970,1,1)</f>
        <v>42182.905717592599</v>
      </c>
      <c r="T2644" s="10">
        <f>((($J2644/60)/60)/24)+DATE(1970,1,1)</f>
        <v>42151.905717592599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 s="6">
        <v>15000</v>
      </c>
      <c r="E2645" s="6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8283</v>
      </c>
      <c r="O2645" s="5">
        <f>$E2645/$D2645</f>
        <v>0.12166666666666667</v>
      </c>
      <c r="P2645" s="6">
        <f>ROUND(E2645/L2645,2)</f>
        <v>96.05</v>
      </c>
      <c r="Q2645" t="str">
        <f>LEFT($N2645,FIND("/",$N2645)-1)</f>
        <v>food</v>
      </c>
      <c r="R2645" t="str">
        <f>RIGHT($N2645,LEN($N2645)-FIND("/",$N2645))</f>
        <v>food trucks</v>
      </c>
      <c r="S2645" s="10">
        <f>((($I2645/60)/60)/24)+DATE(1970,1,1)</f>
        <v>42790.244212962964</v>
      </c>
      <c r="T2645" s="10">
        <f>((($J2645/60)/60)/24)+DATE(1970,1,1)</f>
        <v>42760.244212962964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 s="6">
        <v>2500</v>
      </c>
      <c r="E2646" s="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8270</v>
      </c>
      <c r="O2646" s="5">
        <f>$E2646/$D2646</f>
        <v>0.12039999999999999</v>
      </c>
      <c r="P2646" s="6">
        <f>ROUND(E2646/L2646,2)</f>
        <v>75.25</v>
      </c>
      <c r="Q2646" t="str">
        <f>LEFT($N2646,FIND("/",$N2646)-1)</f>
        <v>theater</v>
      </c>
      <c r="R2646" t="str">
        <f>RIGHT($N2646,LEN($N2646)-FIND("/",$N2646))</f>
        <v>plays</v>
      </c>
      <c r="S2646" s="10">
        <f>((($I2646/60)/60)/24)+DATE(1970,1,1)</f>
        <v>41929.798726851855</v>
      </c>
      <c r="T2646" s="10">
        <f>((($J2646/60)/60)/24)+DATE(1970,1,1)</f>
        <v>41869.798726851855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 s="6">
        <v>11500</v>
      </c>
      <c r="E2647" s="6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5">
        <f>$E2647/$D2647</f>
        <v>0.12034782608695652</v>
      </c>
      <c r="P2647" s="6">
        <f>ROUND(E2647/L2647,2)</f>
        <v>81.41</v>
      </c>
      <c r="Q2647" t="str">
        <f>LEFT($N2647,FIND("/",$N2647)-1)</f>
        <v>theater</v>
      </c>
      <c r="R2647" t="str">
        <f>RIGHT($N2647,LEN($N2647)-FIND("/",$N2647))</f>
        <v>plays</v>
      </c>
      <c r="S2647" s="10">
        <f>((($I2647/60)/60)/24)+DATE(1970,1,1)</f>
        <v>42103.979988425926</v>
      </c>
      <c r="T2647" s="10">
        <f>((($J2647/60)/60)/24)+DATE(1970,1,1)</f>
        <v>42075.979988425926</v>
      </c>
    </row>
    <row r="2648" spans="1:20" ht="48" x14ac:dyDescent="0.2">
      <c r="A2648">
        <v>3101</v>
      </c>
      <c r="B2648" s="3" t="s">
        <v>3101</v>
      </c>
      <c r="C2648" s="3" t="s">
        <v>7211</v>
      </c>
      <c r="D2648" s="6">
        <v>2500</v>
      </c>
      <c r="E2648" s="6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8302</v>
      </c>
      <c r="O2648" s="5">
        <f>$E2648/$D2648</f>
        <v>0.12</v>
      </c>
      <c r="P2648" s="6">
        <f>ROUND(E2648/L2648,2)</f>
        <v>25</v>
      </c>
      <c r="Q2648" t="str">
        <f>LEFT($N2648,FIND("/",$N2648)-1)</f>
        <v>theater</v>
      </c>
      <c r="R2648" t="str">
        <f>RIGHT($N2648,LEN($N2648)-FIND("/",$N2648))</f>
        <v>spaces</v>
      </c>
      <c r="S2648" s="10">
        <f>((($I2648/60)/60)/24)+DATE(1970,1,1)</f>
        <v>42201.330555555556</v>
      </c>
      <c r="T2648" s="10">
        <f>((($J2648/60)/60)/24)+DATE(1970,1,1)</f>
        <v>42171.383530092593</v>
      </c>
    </row>
    <row r="2649" spans="1:20" ht="48" x14ac:dyDescent="0.2">
      <c r="A2649">
        <v>948</v>
      </c>
      <c r="B2649" s="3" t="s">
        <v>949</v>
      </c>
      <c r="C2649" s="3" t="s">
        <v>5058</v>
      </c>
      <c r="D2649" s="6">
        <v>4000</v>
      </c>
      <c r="E2649" s="6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t="b">
        <v>0</v>
      </c>
      <c r="L2649">
        <v>8</v>
      </c>
      <c r="M2649" t="b">
        <v>0</v>
      </c>
      <c r="N2649" t="s">
        <v>8272</v>
      </c>
      <c r="O2649" s="5">
        <f>$E2649/$D2649</f>
        <v>0.12</v>
      </c>
      <c r="P2649" s="6">
        <f>ROUND(E2649/L2649,2)</f>
        <v>60</v>
      </c>
      <c r="Q2649" t="str">
        <f>LEFT($N2649,FIND("/",$N2649)-1)</f>
        <v>technology</v>
      </c>
      <c r="R2649" t="str">
        <f>RIGHT($N2649,LEN($N2649)-FIND("/",$N2649))</f>
        <v>wearables</v>
      </c>
      <c r="S2649" s="10">
        <f>((($I2649/60)/60)/24)+DATE(1970,1,1)</f>
        <v>42441.828287037039</v>
      </c>
      <c r="T2649" s="10">
        <f>((($J2649/60)/60)/24)+DATE(1970,1,1)</f>
        <v>42411.828287037039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 s="6">
        <v>350000</v>
      </c>
      <c r="E2650" s="6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5">
        <f>$E2650/$D2650</f>
        <v>0.11985714285714286</v>
      </c>
      <c r="P2650" s="6">
        <f>ROUND(E2650/L2650,2)</f>
        <v>2796.67</v>
      </c>
      <c r="Q2650" t="str">
        <f>LEFT($N2650,FIND("/",$N2650)-1)</f>
        <v>theater</v>
      </c>
      <c r="R2650" t="str">
        <f>RIGHT($N2650,LEN($N2650)-FIND("/",$N2650))</f>
        <v>spaces</v>
      </c>
      <c r="S2650" s="10">
        <f>((($I2650/60)/60)/24)+DATE(1970,1,1)</f>
        <v>42561.228437500002</v>
      </c>
      <c r="T2650" s="10">
        <f>((($J2650/60)/60)/24)+DATE(1970,1,1)</f>
        <v>42531.228437500002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 s="6">
        <v>100000</v>
      </c>
      <c r="E2651" s="6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5">
        <f>$E2651/$D2651</f>
        <v>0.11942999999999999</v>
      </c>
      <c r="P2651" s="6">
        <f>ROUND(E2651/L2651,2)</f>
        <v>314.29000000000002</v>
      </c>
      <c r="Q2651" t="str">
        <f>LEFT($N2651,FIND("/",$N2651)-1)</f>
        <v>film &amp; video</v>
      </c>
      <c r="R2651" t="str">
        <f>RIGHT($N2651,LEN($N2651)-FIND("/",$N2651))</f>
        <v>drama</v>
      </c>
      <c r="S2651" s="10">
        <f>((($I2651/60)/60)/24)+DATE(1970,1,1)</f>
        <v>42001.64061342593</v>
      </c>
      <c r="T2651" s="10">
        <f>((($J2651/60)/60)/24)+DATE(1970,1,1)</f>
        <v>41970.64061342593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 s="6">
        <v>55000</v>
      </c>
      <c r="E2652" s="6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8269</v>
      </c>
      <c r="O2652" s="5">
        <f>$E2652/$D2652</f>
        <v>0.11892727272727273</v>
      </c>
      <c r="P2652" s="6">
        <f>ROUND(E2652/L2652,2)</f>
        <v>38.479999999999997</v>
      </c>
      <c r="Q2652" t="str">
        <f>LEFT($N2652,FIND("/",$N2652)-1)</f>
        <v>film &amp; video</v>
      </c>
      <c r="R2652" t="str">
        <f>RIGHT($N2652,LEN($N2652)-FIND("/",$N2652))</f>
        <v>animation</v>
      </c>
      <c r="S2652" s="10">
        <f>((($I2652/60)/60)/24)+DATE(1970,1,1)</f>
        <v>41748.680312500001</v>
      </c>
      <c r="T2652" s="10">
        <f>((($J2652/60)/60)/24)+DATE(1970,1,1)</f>
        <v>41703.721979166665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 s="6">
        <v>8800</v>
      </c>
      <c r="E2653" s="6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8277</v>
      </c>
      <c r="O2653" s="5">
        <f>$E2653/$D2653</f>
        <v>0.11818181818181818</v>
      </c>
      <c r="P2653" s="6">
        <f>ROUND(E2653/L2653,2)</f>
        <v>346.67</v>
      </c>
      <c r="Q2653" t="str">
        <f>LEFT($N2653,FIND("/",$N2653)-1)</f>
        <v>music</v>
      </c>
      <c r="R2653" t="str">
        <f>RIGHT($N2653,LEN($N2653)-FIND("/",$N2653))</f>
        <v>jazz</v>
      </c>
      <c r="S2653" s="10">
        <f>((($I2653/60)/60)/24)+DATE(1970,1,1)</f>
        <v>41372.803900462961</v>
      </c>
      <c r="T2653" s="10">
        <f>((($J2653/60)/60)/24)+DATE(1970,1,1)</f>
        <v>41342.845567129632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 s="6">
        <v>2000</v>
      </c>
      <c r="E2654" s="6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8281</v>
      </c>
      <c r="O2654" s="5">
        <f>$E2654/$D2654</f>
        <v>0.11799999999999999</v>
      </c>
      <c r="P2654" s="6">
        <f>ROUND(E2654/L2654,2)</f>
        <v>19.670000000000002</v>
      </c>
      <c r="Q2654" t="str">
        <f>LEFT($N2654,FIND("/",$N2654)-1)</f>
        <v>games</v>
      </c>
      <c r="R2654" t="str">
        <f>RIGHT($N2654,LEN($N2654)-FIND("/",$N2654))</f>
        <v>video games</v>
      </c>
      <c r="S2654" s="10">
        <f>((($I2654/60)/60)/24)+DATE(1970,1,1)</f>
        <v>42439.024305555555</v>
      </c>
      <c r="T2654" s="10">
        <f>((($J2654/60)/60)/24)+DATE(1970,1,1)</f>
        <v>42409.024305555555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 s="6">
        <v>50000</v>
      </c>
      <c r="E2655" s="6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8283</v>
      </c>
      <c r="O2655" s="5">
        <f>$E2655/$D2655</f>
        <v>0.11749999999999999</v>
      </c>
      <c r="P2655" s="6">
        <f>ROUND(E2655/L2655,2)</f>
        <v>69.12</v>
      </c>
      <c r="Q2655" t="str">
        <f>LEFT($N2655,FIND("/",$N2655)-1)</f>
        <v>food</v>
      </c>
      <c r="R2655" t="str">
        <f>RIGHT($N2655,LEN($N2655)-FIND("/",$N2655))</f>
        <v>food trucks</v>
      </c>
      <c r="S2655" s="10">
        <f>((($I2655/60)/60)/24)+DATE(1970,1,1)</f>
        <v>41818.806875000002</v>
      </c>
      <c r="T2655" s="10">
        <f>((($J2655/60)/60)/24)+DATE(1970,1,1)</f>
        <v>41781.806875000002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 s="6">
        <v>5000</v>
      </c>
      <c r="E2656" s="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5">
        <f>$E2656/$D2656</f>
        <v>0.1174</v>
      </c>
      <c r="P2656" s="6">
        <f>ROUND(E2656/L2656,2)</f>
        <v>24.46</v>
      </c>
      <c r="Q2656" t="str">
        <f>LEFT($N2656,FIND("/",$N2656)-1)</f>
        <v>theater</v>
      </c>
      <c r="R2656" t="str">
        <f>RIGHT($N2656,LEN($N2656)-FIND("/",$N2656))</f>
        <v>musical</v>
      </c>
      <c r="S2656" s="10">
        <f>((($I2656/60)/60)/24)+DATE(1970,1,1)</f>
        <v>42055.968240740738</v>
      </c>
      <c r="T2656" s="10">
        <f>((($J2656/60)/60)/24)+DATE(1970,1,1)</f>
        <v>42010.968240740738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 s="6">
        <v>12000</v>
      </c>
      <c r="E2657" s="6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8292</v>
      </c>
      <c r="O2657" s="5">
        <f>$E2657/$D2657</f>
        <v>0.11708333333333333</v>
      </c>
      <c r="P2657" s="6">
        <f>ROUND(E2657/L2657,2)</f>
        <v>61.09</v>
      </c>
      <c r="Q2657" t="str">
        <f>LEFT($N2657,FIND("/",$N2657)-1)</f>
        <v>music</v>
      </c>
      <c r="R2657" t="str">
        <f>RIGHT($N2657,LEN($N2657)-FIND("/",$N2657))</f>
        <v>faith</v>
      </c>
      <c r="S2657" s="10">
        <f>((($I2657/60)/60)/24)+DATE(1970,1,1)</f>
        <v>42835.041666666672</v>
      </c>
      <c r="T2657" s="10">
        <f>((($J2657/60)/60)/24)+DATE(1970,1,1)</f>
        <v>42801.031412037039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 s="6">
        <v>2000</v>
      </c>
      <c r="E2658" s="6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5">
        <f>$E2658/$D2658</f>
        <v>0.11700000000000001</v>
      </c>
      <c r="P2658" s="6">
        <f>ROUND(E2658/L2658,2)</f>
        <v>39</v>
      </c>
      <c r="Q2658" t="str">
        <f>LEFT($N2658,FIND("/",$N2658)-1)</f>
        <v>publishing</v>
      </c>
      <c r="R2658" t="str">
        <f>RIGHT($N2658,LEN($N2658)-FIND("/",$N2658))</f>
        <v>children's books</v>
      </c>
      <c r="S2658" s="10">
        <f>((($I2658/60)/60)/24)+DATE(1970,1,1)</f>
        <v>42653.441932870366</v>
      </c>
      <c r="T2658" s="10">
        <f>((($J2658/60)/60)/24)+DATE(1970,1,1)</f>
        <v>42639.441932870366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 s="6">
        <v>1000</v>
      </c>
      <c r="E2659" s="6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8285</v>
      </c>
      <c r="O2659" s="5">
        <f>$E2659/$D2659</f>
        <v>0.11600000000000001</v>
      </c>
      <c r="P2659" s="6">
        <f>ROUND(E2659/L2659,2)</f>
        <v>19.329999999999998</v>
      </c>
      <c r="Q2659" t="str">
        <f>LEFT($N2659,FIND("/",$N2659)-1)</f>
        <v>music</v>
      </c>
      <c r="R2659" t="str">
        <f>RIGHT($N2659,LEN($N2659)-FIND("/",$N2659))</f>
        <v>world music</v>
      </c>
      <c r="S2659" s="10">
        <f>((($I2659/60)/60)/24)+DATE(1970,1,1)</f>
        <v>40960.948773148149</v>
      </c>
      <c r="T2659" s="10">
        <f>((($J2659/60)/60)/24)+DATE(1970,1,1)</f>
        <v>40939.948773148149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 s="6">
        <v>4059</v>
      </c>
      <c r="E2660" s="6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8302</v>
      </c>
      <c r="O2660" s="5">
        <f>$E2660/$D2660</f>
        <v>0.11579206701157921</v>
      </c>
      <c r="P2660" s="6">
        <f>ROUND(E2660/L2660,2)</f>
        <v>78.33</v>
      </c>
      <c r="Q2660" t="str">
        <f>LEFT($N2660,FIND("/",$N2660)-1)</f>
        <v>theater</v>
      </c>
      <c r="R2660" t="str">
        <f>RIGHT($N2660,LEN($N2660)-FIND("/",$N2660))</f>
        <v>spaces</v>
      </c>
      <c r="S2660" s="10">
        <f>((($I2660/60)/60)/24)+DATE(1970,1,1)</f>
        <v>42129.783333333333</v>
      </c>
      <c r="T2660" s="10">
        <f>((($J2660/60)/60)/24)+DATE(1970,1,1)</f>
        <v>42100.723738425921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 s="6">
        <v>1500</v>
      </c>
      <c r="E2661" s="6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5">
        <f>$E2661/$D2661</f>
        <v>0.11533333333333333</v>
      </c>
      <c r="P2661" s="6">
        <f>ROUND(E2661/L2661,2)</f>
        <v>24.71</v>
      </c>
      <c r="Q2661" t="str">
        <f>LEFT($N2661,FIND("/",$N2661)-1)</f>
        <v>theater</v>
      </c>
      <c r="R2661" t="str">
        <f>RIGHT($N2661,LEN($N2661)-FIND("/",$N2661))</f>
        <v>plays</v>
      </c>
      <c r="S2661" s="10">
        <f>((($I2661/60)/60)/24)+DATE(1970,1,1)</f>
        <v>42166.958333333328</v>
      </c>
      <c r="T2661" s="10">
        <f>((($J2661/60)/60)/24)+DATE(1970,1,1)</f>
        <v>42124.623877314814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 s="6">
        <v>51000</v>
      </c>
      <c r="E2662" s="6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8300</v>
      </c>
      <c r="O2662" s="5">
        <f>$E2662/$D2662</f>
        <v>0.1152156862745098</v>
      </c>
      <c r="P2662" s="6">
        <f>ROUND(E2662/L2662,2)</f>
        <v>83.94</v>
      </c>
      <c r="Q2662" t="str">
        <f>LEFT($N2662,FIND("/",$N2662)-1)</f>
        <v>technology</v>
      </c>
      <c r="R2662" t="str">
        <f>RIGHT($N2662,LEN($N2662)-FIND("/",$N2662))</f>
        <v>space exploration</v>
      </c>
      <c r="S2662" s="10">
        <f>((($I2662/60)/60)/24)+DATE(1970,1,1)</f>
        <v>41803.166666666664</v>
      </c>
      <c r="T2662" s="10">
        <f>((($J2662/60)/60)/24)+DATE(1970,1,1)</f>
        <v>41771.651932870373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 s="6">
        <v>50000</v>
      </c>
      <c r="E2663" s="6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8272</v>
      </c>
      <c r="O2663" s="5">
        <f>$E2663/$D2663</f>
        <v>0.11514000000000001</v>
      </c>
      <c r="P2663" s="6">
        <f>ROUND(E2663/L2663,2)</f>
        <v>127.93</v>
      </c>
      <c r="Q2663" t="str">
        <f>LEFT($N2663,FIND("/",$N2663)-1)</f>
        <v>technology</v>
      </c>
      <c r="R2663" t="str">
        <f>RIGHT($N2663,LEN($N2663)-FIND("/",$N2663))</f>
        <v>wearables</v>
      </c>
      <c r="S2663" s="10">
        <f>((($I2663/60)/60)/24)+DATE(1970,1,1)</f>
        <v>42417.503229166665</v>
      </c>
      <c r="T2663" s="10">
        <f>((($J2663/60)/60)/24)+DATE(1970,1,1)</f>
        <v>42387.503229166665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 s="6">
        <v>4800</v>
      </c>
      <c r="E2664" s="6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8303</v>
      </c>
      <c r="O2664" s="5">
        <f>$E2664/$D2664</f>
        <v>0.11458333333333333</v>
      </c>
      <c r="P2664" s="6">
        <f>ROUND(E2664/L2664,2)</f>
        <v>39.29</v>
      </c>
      <c r="Q2664" t="str">
        <f>LEFT($N2664,FIND("/",$N2664)-1)</f>
        <v>publishing</v>
      </c>
      <c r="R2664" t="str">
        <f>RIGHT($N2664,LEN($N2664)-FIND("/",$N2664))</f>
        <v>children's books</v>
      </c>
      <c r="S2664" s="10">
        <f>((($I2664/60)/60)/24)+DATE(1970,1,1)</f>
        <v>40895.765092592592</v>
      </c>
      <c r="T2664" s="10">
        <f>((($J2664/60)/60)/24)+DATE(1970,1,1)</f>
        <v>40855.765092592592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 s="6">
        <v>10000</v>
      </c>
      <c r="E2665" s="6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5">
        <f>$E2665/$D2665</f>
        <v>0.1145</v>
      </c>
      <c r="P2665" s="6">
        <f>ROUND(E2665/L2665,2)</f>
        <v>286.25</v>
      </c>
      <c r="Q2665" t="str">
        <f>LEFT($N2665,FIND("/",$N2665)-1)</f>
        <v>theater</v>
      </c>
      <c r="R2665" t="str">
        <f>RIGHT($N2665,LEN($N2665)-FIND("/",$N2665))</f>
        <v>musical</v>
      </c>
      <c r="S2665" s="10">
        <f>((($I2665/60)/60)/24)+DATE(1970,1,1)</f>
        <v>42039.493263888886</v>
      </c>
      <c r="T2665" s="10">
        <f>((($J2665/60)/60)/24)+DATE(1970,1,1)</f>
        <v>42009.493263888886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 s="6">
        <v>150000</v>
      </c>
      <c r="E2666" s="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8300</v>
      </c>
      <c r="O2666" s="5">
        <f>$E2666/$D2666</f>
        <v>0.11436666666666667</v>
      </c>
      <c r="P2666" s="6">
        <f>ROUND(E2666/L2666,2)</f>
        <v>112.86</v>
      </c>
      <c r="Q2666" t="str">
        <f>LEFT($N2666,FIND("/",$N2666)-1)</f>
        <v>technology</v>
      </c>
      <c r="R2666" t="str">
        <f>RIGHT($N2666,LEN($N2666)-FIND("/",$N2666))</f>
        <v>space exploration</v>
      </c>
      <c r="S2666" s="10">
        <f>((($I2666/60)/60)/24)+DATE(1970,1,1)</f>
        <v>42806.791666666672</v>
      </c>
      <c r="T2666" s="10">
        <f>((($J2666/60)/60)/24)+DATE(1970,1,1)</f>
        <v>42767.688518518517</v>
      </c>
    </row>
    <row r="2667" spans="1:20" ht="48" x14ac:dyDescent="0.2">
      <c r="A2667">
        <v>4096</v>
      </c>
      <c r="B2667" s="3" t="s">
        <v>4092</v>
      </c>
      <c r="C2667" s="3" t="s">
        <v>8199</v>
      </c>
      <c r="D2667" s="6">
        <v>3500</v>
      </c>
      <c r="E2667" s="6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8270</v>
      </c>
      <c r="O2667" s="5">
        <f>$E2667/$D2667</f>
        <v>0.11428571428571428</v>
      </c>
      <c r="P2667" s="6">
        <f>ROUND(E2667/L2667,2)</f>
        <v>80</v>
      </c>
      <c r="Q2667" t="str">
        <f>LEFT($N2667,FIND("/",$N2667)-1)</f>
        <v>theater</v>
      </c>
      <c r="R2667" t="str">
        <f>RIGHT($N2667,LEN($N2667)-FIND("/",$N2667))</f>
        <v>plays</v>
      </c>
      <c r="S2667" s="10">
        <f>((($I2667/60)/60)/24)+DATE(1970,1,1)</f>
        <v>42794.368749999994</v>
      </c>
      <c r="T2667" s="10">
        <f>((($J2667/60)/60)/24)+DATE(1970,1,1)</f>
        <v>42750.530312499999</v>
      </c>
    </row>
    <row r="2668" spans="1:20" ht="48" x14ac:dyDescent="0.2">
      <c r="A2668">
        <v>4037</v>
      </c>
      <c r="B2668" s="3" t="s">
        <v>4033</v>
      </c>
      <c r="C2668" s="3" t="s">
        <v>8141</v>
      </c>
      <c r="D2668" s="6">
        <v>700</v>
      </c>
      <c r="E2668" s="6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8270</v>
      </c>
      <c r="O2668" s="5">
        <f>$E2668/$D2668</f>
        <v>0.11428571428571428</v>
      </c>
      <c r="P2668" s="6">
        <f>ROUND(E2668/L2668,2)</f>
        <v>40</v>
      </c>
      <c r="Q2668" t="str">
        <f>LEFT($N2668,FIND("/",$N2668)-1)</f>
        <v>theater</v>
      </c>
      <c r="R2668" t="str">
        <f>RIGHT($N2668,LEN($N2668)-FIND("/",$N2668))</f>
        <v>plays</v>
      </c>
      <c r="S2668" s="10">
        <f>((($I2668/60)/60)/24)+DATE(1970,1,1)</f>
        <v>42514.600694444445</v>
      </c>
      <c r="T2668" s="10">
        <f>((($J2668/60)/60)/24)+DATE(1970,1,1)</f>
        <v>42497.070775462969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 s="6">
        <v>10000</v>
      </c>
      <c r="E2669" s="6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8272</v>
      </c>
      <c r="O2669" s="5">
        <f>$E2669/$D2669</f>
        <v>0.11360000000000001</v>
      </c>
      <c r="P2669" s="6">
        <f>ROUND(E2669/L2669,2)</f>
        <v>29.89</v>
      </c>
      <c r="Q2669" t="str">
        <f>LEFT($N2669,FIND("/",$N2669)-1)</f>
        <v>technology</v>
      </c>
      <c r="R2669" t="str">
        <f>RIGHT($N2669,LEN($N2669)-FIND("/",$N2669))</f>
        <v>wearables</v>
      </c>
      <c r="S2669" s="10">
        <f>((($I2669/60)/60)/24)+DATE(1970,1,1)</f>
        <v>42651.613564814819</v>
      </c>
      <c r="T2669" s="10">
        <f>((($J2669/60)/60)/24)+DATE(1970,1,1)</f>
        <v>42611.613564814819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 s="6">
        <v>25000</v>
      </c>
      <c r="E2670" s="6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8301</v>
      </c>
      <c r="O2670" s="5">
        <f>$E2670/$D2670</f>
        <v>0.11344</v>
      </c>
      <c r="P2670" s="6">
        <f>ROUND(E2670/L2670,2)</f>
        <v>33.76</v>
      </c>
      <c r="Q2670" t="str">
        <f>LEFT($N2670,FIND("/",$N2670)-1)</f>
        <v>technology</v>
      </c>
      <c r="R2670" t="str">
        <f>RIGHT($N2670,LEN($N2670)-FIND("/",$N2670))</f>
        <v>makerspaces</v>
      </c>
      <c r="S2670" s="10">
        <f>((($I2670/60)/60)/24)+DATE(1970,1,1)</f>
        <v>41992.818055555559</v>
      </c>
      <c r="T2670" s="10">
        <f>((($J2670/60)/60)/24)+DATE(1970,1,1)</f>
        <v>41962.749027777783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 s="6">
        <v>7777</v>
      </c>
      <c r="E2671" s="6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8272</v>
      </c>
      <c r="O2671" s="5">
        <f>$E2671/$D2671</f>
        <v>0.11328275684711328</v>
      </c>
      <c r="P2671" s="6">
        <f>ROUND(E2671/L2671,2)</f>
        <v>51.82</v>
      </c>
      <c r="Q2671" t="str">
        <f>LEFT($N2671,FIND("/",$N2671)-1)</f>
        <v>technology</v>
      </c>
      <c r="R2671" t="str">
        <f>RIGHT($N2671,LEN($N2671)-FIND("/",$N2671))</f>
        <v>wearables</v>
      </c>
      <c r="S2671" s="10">
        <f>((($I2671/60)/60)/24)+DATE(1970,1,1)</f>
        <v>42104.207638888889</v>
      </c>
      <c r="T2671" s="10">
        <f>((($J2671/60)/60)/24)+DATE(1970,1,1)</f>
        <v>42082.802812499998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 s="6">
        <v>75000</v>
      </c>
      <c r="E2672" s="6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8302</v>
      </c>
      <c r="O2672" s="5">
        <f>$E2672/$D2672</f>
        <v>0.11294666666666667</v>
      </c>
      <c r="P2672" s="6">
        <f>ROUND(E2672/L2672,2)</f>
        <v>117.65</v>
      </c>
      <c r="Q2672" t="str">
        <f>LEFT($N2672,FIND("/",$N2672)-1)</f>
        <v>theater</v>
      </c>
      <c r="R2672" t="str">
        <f>RIGHT($N2672,LEN($N2672)-FIND("/",$N2672))</f>
        <v>spaces</v>
      </c>
      <c r="S2672" s="10">
        <f>((($I2672/60)/60)/24)+DATE(1970,1,1)</f>
        <v>42330.290972222225</v>
      </c>
      <c r="T2672" s="10">
        <f>((($J2672/60)/60)/24)+DATE(1970,1,1)</f>
        <v>42299.130162037036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 s="6">
        <v>5500</v>
      </c>
      <c r="E2673" s="6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8270</v>
      </c>
      <c r="O2673" s="5">
        <f>$E2673/$D2673</f>
        <v>0.11272727272727273</v>
      </c>
      <c r="P2673" s="6">
        <f>ROUND(E2673/L2673,2)</f>
        <v>51.67</v>
      </c>
      <c r="Q2673" t="str">
        <f>LEFT($N2673,FIND("/",$N2673)-1)</f>
        <v>theater</v>
      </c>
      <c r="R2673" t="str">
        <f>RIGHT($N2673,LEN($N2673)-FIND("/",$N2673))</f>
        <v>plays</v>
      </c>
      <c r="S2673" s="10">
        <f>((($I2673/60)/60)/24)+DATE(1970,1,1)</f>
        <v>42014.140972222223</v>
      </c>
      <c r="T2673" s="10">
        <f>((($J2673/60)/60)/24)+DATE(1970,1,1)</f>
        <v>41983.752847222218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 s="6">
        <v>2000</v>
      </c>
      <c r="E2674" s="6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8281</v>
      </c>
      <c r="O2674" s="5">
        <f>$E2674/$D2674</f>
        <v>0.1125</v>
      </c>
      <c r="P2674" s="6">
        <f>ROUND(E2674/L2674,2)</f>
        <v>45</v>
      </c>
      <c r="Q2674" t="str">
        <f>LEFT($N2674,FIND("/",$N2674)-1)</f>
        <v>games</v>
      </c>
      <c r="R2674" t="str">
        <f>RIGHT($N2674,LEN($N2674)-FIND("/",$N2674))</f>
        <v>video games</v>
      </c>
      <c r="S2674" s="10">
        <f>((($I2674/60)/60)/24)+DATE(1970,1,1)</f>
        <v>40380.791666666664</v>
      </c>
      <c r="T2674" s="10">
        <f>((($J2674/60)/60)/24)+DATE(1970,1,1)</f>
        <v>40332.886712962965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 s="6">
        <v>9000</v>
      </c>
      <c r="E2675" s="6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8284</v>
      </c>
      <c r="O2675" s="5">
        <f>$E2675/$D2675</f>
        <v>0.11077777777777778</v>
      </c>
      <c r="P2675" s="6">
        <f>ROUND(E2675/L2675,2)</f>
        <v>55.39</v>
      </c>
      <c r="Q2675" t="str">
        <f>LEFT($N2675,FIND("/",$N2675)-1)</f>
        <v>photography</v>
      </c>
      <c r="R2675" t="str">
        <f>RIGHT($N2675,LEN($N2675)-FIND("/",$N2675))</f>
        <v>photobooks</v>
      </c>
      <c r="S2675" s="10">
        <f>((($I2675/60)/60)/24)+DATE(1970,1,1)</f>
        <v>42046.551180555558</v>
      </c>
      <c r="T2675" s="10">
        <f>((($J2675/60)/60)/24)+DATE(1970,1,1)</f>
        <v>42011.551180555558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 s="6">
        <v>5000</v>
      </c>
      <c r="E2676" s="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8284</v>
      </c>
      <c r="O2676" s="5">
        <f>$E2676/$D2676</f>
        <v>0.1106</v>
      </c>
      <c r="P2676" s="6">
        <f>ROUND(E2676/L2676,2)</f>
        <v>69.13</v>
      </c>
      <c r="Q2676" t="str">
        <f>LEFT($N2676,FIND("/",$N2676)-1)</f>
        <v>photography</v>
      </c>
      <c r="R2676" t="str">
        <f>RIGHT($N2676,LEN($N2676)-FIND("/",$N2676))</f>
        <v>photobooks</v>
      </c>
      <c r="S2676" s="10">
        <f>((($I2676/60)/60)/24)+DATE(1970,1,1)</f>
        <v>41910.068437499998</v>
      </c>
      <c r="T2676" s="10">
        <f>((($J2676/60)/60)/24)+DATE(1970,1,1)</f>
        <v>41880.068437499998</v>
      </c>
    </row>
    <row r="2677" spans="1:20" ht="48" x14ac:dyDescent="0.2">
      <c r="A2677">
        <v>3934</v>
      </c>
      <c r="B2677" s="3" t="s">
        <v>3931</v>
      </c>
      <c r="C2677" s="3" t="s">
        <v>8042</v>
      </c>
      <c r="D2677" s="6">
        <v>5000</v>
      </c>
      <c r="E2677" s="6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8270</v>
      </c>
      <c r="O2677" s="5">
        <f>$E2677/$D2677</f>
        <v>0.11</v>
      </c>
      <c r="P2677" s="6">
        <f>ROUND(E2677/L2677,2)</f>
        <v>45.83</v>
      </c>
      <c r="Q2677" t="str">
        <f>LEFT($N2677,FIND("/",$N2677)-1)</f>
        <v>theater</v>
      </c>
      <c r="R2677" t="str">
        <f>RIGHT($N2677,LEN($N2677)-FIND("/",$N2677))</f>
        <v>plays</v>
      </c>
      <c r="S2677" s="10">
        <f>((($I2677/60)/60)/24)+DATE(1970,1,1)</f>
        <v>42278.541666666672</v>
      </c>
      <c r="T2677" s="10">
        <f>((($J2677/60)/60)/24)+DATE(1970,1,1)</f>
        <v>42233.671747685185</v>
      </c>
    </row>
    <row r="2678" spans="1:20" ht="48" x14ac:dyDescent="0.2">
      <c r="A2678">
        <v>1735</v>
      </c>
      <c r="B2678" s="3" t="s">
        <v>1736</v>
      </c>
      <c r="C2678" s="3" t="s">
        <v>5845</v>
      </c>
      <c r="D2678" s="6">
        <v>1000</v>
      </c>
      <c r="E2678" s="6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8292</v>
      </c>
      <c r="O2678" s="5">
        <f>$E2678/$D2678</f>
        <v>0.11</v>
      </c>
      <c r="P2678" s="6">
        <f>ROUND(E2678/L2678,2)</f>
        <v>55</v>
      </c>
      <c r="Q2678" t="str">
        <f>LEFT($N2678,FIND("/",$N2678)-1)</f>
        <v>music</v>
      </c>
      <c r="R2678" t="str">
        <f>RIGHT($N2678,LEN($N2678)-FIND("/",$N2678))</f>
        <v>faith</v>
      </c>
      <c r="S2678" s="10">
        <f>((($I2678/60)/60)/24)+DATE(1970,1,1)</f>
        <v>42589.814178240747</v>
      </c>
      <c r="T2678" s="10">
        <f>((($J2678/60)/60)/24)+DATE(1970,1,1)</f>
        <v>42559.814178240747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 s="6">
        <v>3000</v>
      </c>
      <c r="E2679" s="6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8277</v>
      </c>
      <c r="O2679" s="5">
        <f>$E2679/$D2679</f>
        <v>0.109</v>
      </c>
      <c r="P2679" s="6">
        <f>ROUND(E2679/L2679,2)</f>
        <v>21.8</v>
      </c>
      <c r="Q2679" t="str">
        <f>LEFT($N2679,FIND("/",$N2679)-1)</f>
        <v>music</v>
      </c>
      <c r="R2679" t="str">
        <f>RIGHT($N2679,LEN($N2679)-FIND("/",$N2679))</f>
        <v>jazz</v>
      </c>
      <c r="S2679" s="10">
        <f>((($I2679/60)/60)/24)+DATE(1970,1,1)</f>
        <v>41318.942928240744</v>
      </c>
      <c r="T2679" s="10">
        <f>((($J2679/60)/60)/24)+DATE(1970,1,1)</f>
        <v>41288.942928240744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 s="6">
        <v>3000</v>
      </c>
      <c r="E2680" s="6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8271</v>
      </c>
      <c r="O2680" s="5">
        <f>$E2680/$D2680</f>
        <v>0.10877666666666666</v>
      </c>
      <c r="P2680" s="6">
        <f>ROUND(E2680/L2680,2)</f>
        <v>81.58</v>
      </c>
      <c r="Q2680" t="str">
        <f>LEFT($N2680,FIND("/",$N2680)-1)</f>
        <v>technology</v>
      </c>
      <c r="R2680" t="str">
        <f>RIGHT($N2680,LEN($N2680)-FIND("/",$N2680))</f>
        <v>web</v>
      </c>
      <c r="S2680" s="10">
        <f>((($I2680/60)/60)/24)+DATE(1970,1,1)</f>
        <v>42348.925532407404</v>
      </c>
      <c r="T2680" s="10">
        <f>((($J2680/60)/60)/24)+DATE(1970,1,1)</f>
        <v>42318.925532407404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 s="6">
        <v>14500</v>
      </c>
      <c r="E2681" s="6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8277</v>
      </c>
      <c r="O2681" s="5">
        <f>$E2681/$D2681</f>
        <v>0.10862068965517241</v>
      </c>
      <c r="P2681" s="6">
        <f>ROUND(E2681/L2681,2)</f>
        <v>56.25</v>
      </c>
      <c r="Q2681" t="str">
        <f>LEFT($N2681,FIND("/",$N2681)-1)</f>
        <v>music</v>
      </c>
      <c r="R2681" t="str">
        <f>RIGHT($N2681,LEN($N2681)-FIND("/",$N2681))</f>
        <v>jazz</v>
      </c>
      <c r="S2681" s="10">
        <f>((($I2681/60)/60)/24)+DATE(1970,1,1)</f>
        <v>41231</v>
      </c>
      <c r="T2681" s="10">
        <f>((($J2681/60)/60)/24)+DATE(1970,1,1)</f>
        <v>41180.86241898148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 s="6">
        <v>3500</v>
      </c>
      <c r="E2682" s="6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5">
        <f>$E2682/$D2682</f>
        <v>0.10857142857142857</v>
      </c>
      <c r="P2682" s="6">
        <f>ROUND(E2682/L2682,2)</f>
        <v>42.22</v>
      </c>
      <c r="Q2682" t="str">
        <f>LEFT($N2682,FIND("/",$N2682)-1)</f>
        <v>photography</v>
      </c>
      <c r="R2682" t="str">
        <f>RIGHT($N2682,LEN($N2682)-FIND("/",$N2682))</f>
        <v>photobooks</v>
      </c>
      <c r="S2682" s="10">
        <f>((($I2682/60)/60)/24)+DATE(1970,1,1)</f>
        <v>42064.907858796301</v>
      </c>
      <c r="T2682" s="10">
        <f>((($J2682/60)/60)/24)+DATE(1970,1,1)</f>
        <v>42029.907858796301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 s="6">
        <v>6000</v>
      </c>
      <c r="E2683" s="6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8270</v>
      </c>
      <c r="O2683" s="5">
        <f>$E2683/$D2683</f>
        <v>0.10833333333333334</v>
      </c>
      <c r="P2683" s="6">
        <f>ROUND(E2683/L2683,2)</f>
        <v>108.33</v>
      </c>
      <c r="Q2683" t="str">
        <f>LEFT($N2683,FIND("/",$N2683)-1)</f>
        <v>theater</v>
      </c>
      <c r="R2683" t="str">
        <f>RIGHT($N2683,LEN($N2683)-FIND("/",$N2683))</f>
        <v>plays</v>
      </c>
      <c r="S2683" s="10">
        <f>((($I2683/60)/60)/24)+DATE(1970,1,1)</f>
        <v>42704.708333333328</v>
      </c>
      <c r="T2683" s="10">
        <f>((($J2683/60)/60)/24)+DATE(1970,1,1)</f>
        <v>42672.955138888887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 s="6">
        <v>1897</v>
      </c>
      <c r="E2684" s="6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8289</v>
      </c>
      <c r="O2684" s="5">
        <f>$E2684/$D2684</f>
        <v>0.10806536636794939</v>
      </c>
      <c r="P2684" s="6">
        <f>ROUND(E2684/L2684,2)</f>
        <v>51.25</v>
      </c>
      <c r="Q2684" t="str">
        <f>LEFT($N2684,FIND("/",$N2684)-1)</f>
        <v>publishing</v>
      </c>
      <c r="R2684" t="str">
        <f>RIGHT($N2684,LEN($N2684)-FIND("/",$N2684))</f>
        <v>art books</v>
      </c>
      <c r="S2684" s="10">
        <f>((($I2684/60)/60)/24)+DATE(1970,1,1)</f>
        <v>40423.083333333336</v>
      </c>
      <c r="T2684" s="10">
        <f>((($J2684/60)/60)/24)+DATE(1970,1,1)</f>
        <v>40399.065868055557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 s="6">
        <v>2000</v>
      </c>
      <c r="E2685" s="6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5">
        <f>$E2685/$D2685</f>
        <v>0.108</v>
      </c>
      <c r="P2685" s="6">
        <f>ROUND(E2685/L2685,2)</f>
        <v>72</v>
      </c>
      <c r="Q2685" t="str">
        <f>LEFT($N2685,FIND("/",$N2685)-1)</f>
        <v>theater</v>
      </c>
      <c r="R2685" t="str">
        <f>RIGHT($N2685,LEN($N2685)-FIND("/",$N2685))</f>
        <v>plays</v>
      </c>
      <c r="S2685" s="10">
        <f>((($I2685/60)/60)/24)+DATE(1970,1,1)</f>
        <v>42020.434722222228</v>
      </c>
      <c r="T2685" s="10">
        <f>((($J2685/60)/60)/24)+DATE(1970,1,1)</f>
        <v>41990.612546296295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 s="6">
        <v>12000</v>
      </c>
      <c r="E2686" s="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8266</v>
      </c>
      <c r="O2686" s="5">
        <f>$E2686/$D2686</f>
        <v>0.10775</v>
      </c>
      <c r="P2686" s="6">
        <f>ROUND(E2686/L2686,2)</f>
        <v>46.18</v>
      </c>
      <c r="Q2686" t="str">
        <f>LEFT($N2686,FIND("/",$N2686)-1)</f>
        <v>film &amp; video</v>
      </c>
      <c r="R2686" t="str">
        <f>RIGHT($N2686,LEN($N2686)-FIND("/",$N2686))</f>
        <v>science fiction</v>
      </c>
      <c r="S2686" s="10">
        <f>((($I2686/60)/60)/24)+DATE(1970,1,1)</f>
        <v>42155.153043981481</v>
      </c>
      <c r="T2686" s="10">
        <f>((($J2686/60)/60)/24)+DATE(1970,1,1)</f>
        <v>42110.153043981481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 s="6">
        <v>133000</v>
      </c>
      <c r="E2687" s="6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8272</v>
      </c>
      <c r="O2687" s="5">
        <f>$E2687/$D2687</f>
        <v>0.10754135338345865</v>
      </c>
      <c r="P2687" s="6">
        <f>ROUND(E2687/L2687,2)</f>
        <v>51.82</v>
      </c>
      <c r="Q2687" t="str">
        <f>LEFT($N2687,FIND("/",$N2687)-1)</f>
        <v>technology</v>
      </c>
      <c r="R2687" t="str">
        <f>RIGHT($N2687,LEN($N2687)-FIND("/",$N2687))</f>
        <v>wearables</v>
      </c>
      <c r="S2687" s="10">
        <f>((($I2687/60)/60)/24)+DATE(1970,1,1)</f>
        <v>42440.774155092593</v>
      </c>
      <c r="T2687" s="10">
        <f>((($J2687/60)/60)/24)+DATE(1970,1,1)</f>
        <v>42410.774155092593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 s="6">
        <v>80000</v>
      </c>
      <c r="E2688" s="6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8283</v>
      </c>
      <c r="O2688" s="5">
        <f>$E2688/$D2688</f>
        <v>0.107325</v>
      </c>
      <c r="P2688" s="6">
        <f>ROUND(E2688/L2688,2)</f>
        <v>72.760000000000005</v>
      </c>
      <c r="Q2688" t="str">
        <f>LEFT($N2688,FIND("/",$N2688)-1)</f>
        <v>food</v>
      </c>
      <c r="R2688" t="str">
        <f>RIGHT($N2688,LEN($N2688)-FIND("/",$N2688))</f>
        <v>food trucks</v>
      </c>
      <c r="S2688" s="10">
        <f>((($I2688/60)/60)/24)+DATE(1970,1,1)</f>
        <v>42158.105046296296</v>
      </c>
      <c r="T2688" s="10">
        <f>((($J2688/60)/60)/24)+DATE(1970,1,1)</f>
        <v>42113.105046296296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 s="6">
        <v>2000</v>
      </c>
      <c r="E2689" s="6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8270</v>
      </c>
      <c r="O2689" s="5">
        <f>$E2689/$D2689</f>
        <v>0.107</v>
      </c>
      <c r="P2689" s="6">
        <f>ROUND(E2689/L2689,2)</f>
        <v>26.75</v>
      </c>
      <c r="Q2689" t="str">
        <f>LEFT($N2689,FIND("/",$N2689)-1)</f>
        <v>theater</v>
      </c>
      <c r="R2689" t="str">
        <f>RIGHT($N2689,LEN($N2689)-FIND("/",$N2689))</f>
        <v>plays</v>
      </c>
      <c r="S2689" s="10">
        <f>((($I2689/60)/60)/24)+DATE(1970,1,1)</f>
        <v>42035.642974537041</v>
      </c>
      <c r="T2689" s="10">
        <f>((($J2689/60)/60)/24)+DATE(1970,1,1)</f>
        <v>41975.642974537041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 s="6">
        <v>1600</v>
      </c>
      <c r="E2690" s="6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8270</v>
      </c>
      <c r="O2690" s="5">
        <f>$E2690/$D2690</f>
        <v>0.10625</v>
      </c>
      <c r="P2690" s="6">
        <f>ROUND(E2690/L2690,2)</f>
        <v>42.5</v>
      </c>
      <c r="Q2690" t="str">
        <f>LEFT($N2690,FIND("/",$N2690)-1)</f>
        <v>theater</v>
      </c>
      <c r="R2690" t="str">
        <f>RIGHT($N2690,LEN($N2690)-FIND("/",$N2690))</f>
        <v>plays</v>
      </c>
      <c r="S2690" s="10">
        <f>((($I2690/60)/60)/24)+DATE(1970,1,1)</f>
        <v>41807.191875000004</v>
      </c>
      <c r="T2690" s="10">
        <f>((($J2690/60)/60)/24)+DATE(1970,1,1)</f>
        <v>41793.191875000004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 s="6">
        <v>5000</v>
      </c>
      <c r="E2691" s="6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8283</v>
      </c>
      <c r="O2691" s="5">
        <f>$E2691/$D2691</f>
        <v>0.106</v>
      </c>
      <c r="P2691" s="6">
        <f>ROUND(E2691/L2691,2)</f>
        <v>48.18</v>
      </c>
      <c r="Q2691" t="str">
        <f>LEFT($N2691,FIND("/",$N2691)-1)</f>
        <v>food</v>
      </c>
      <c r="R2691" t="str">
        <f>RIGHT($N2691,LEN($N2691)-FIND("/",$N2691))</f>
        <v>food trucks</v>
      </c>
      <c r="S2691" s="10">
        <f>((($I2691/60)/60)/24)+DATE(1970,1,1)</f>
        <v>42324.670115740737</v>
      </c>
      <c r="T2691" s="10">
        <f>((($J2691/60)/60)/24)+DATE(1970,1,1)</f>
        <v>42294.628449074073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 s="6">
        <v>5000</v>
      </c>
      <c r="E2692" s="6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8270</v>
      </c>
      <c r="O2692" s="5">
        <f>$E2692/$D2692</f>
        <v>0.10539999999999999</v>
      </c>
      <c r="P2692" s="6">
        <f>ROUND(E2692/L2692,2)</f>
        <v>47.91</v>
      </c>
      <c r="Q2692" t="str">
        <f>LEFT($N2692,FIND("/",$N2692)-1)</f>
        <v>theater</v>
      </c>
      <c r="R2692" t="str">
        <f>RIGHT($N2692,LEN($N2692)-FIND("/",$N2692))</f>
        <v>plays</v>
      </c>
      <c r="S2692" s="10">
        <f>((($I2692/60)/60)/24)+DATE(1970,1,1)</f>
        <v>42512.815659722226</v>
      </c>
      <c r="T2692" s="10">
        <f>((($J2692/60)/60)/24)+DATE(1970,1,1)</f>
        <v>42452.815659722226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 s="6">
        <v>16500</v>
      </c>
      <c r="E2693" s="6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8302</v>
      </c>
      <c r="O2693" s="5">
        <f>$E2693/$D2693</f>
        <v>0.10539393939393939</v>
      </c>
      <c r="P2693" s="6">
        <f>ROUND(E2693/L2693,2)</f>
        <v>217.38</v>
      </c>
      <c r="Q2693" t="str">
        <f>LEFT($N2693,FIND("/",$N2693)-1)</f>
        <v>theater</v>
      </c>
      <c r="R2693" t="str">
        <f>RIGHT($N2693,LEN($N2693)-FIND("/",$N2693))</f>
        <v>spaces</v>
      </c>
      <c r="S2693" s="10">
        <f>((($I2693/60)/60)/24)+DATE(1970,1,1)</f>
        <v>42818.874513888892</v>
      </c>
      <c r="T2693" s="10">
        <f>((($J2693/60)/60)/24)+DATE(1970,1,1)</f>
        <v>42773.916180555556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 s="6">
        <v>25000</v>
      </c>
      <c r="E2694" s="6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5">
        <f>$E2694/$D2694</f>
        <v>0.1052</v>
      </c>
      <c r="P2694" s="6">
        <f>ROUND(E2694/L2694,2)</f>
        <v>97.41</v>
      </c>
      <c r="Q2694" t="str">
        <f>LEFT($N2694,FIND("/",$N2694)-1)</f>
        <v>technology</v>
      </c>
      <c r="R2694" t="str">
        <f>RIGHT($N2694,LEN($N2694)-FIND("/",$N2694))</f>
        <v>web</v>
      </c>
      <c r="S2694" s="10">
        <f>((($I2694/60)/60)/24)+DATE(1970,1,1)</f>
        <v>42298.531631944439</v>
      </c>
      <c r="T2694" s="10">
        <f>((($J2694/60)/60)/24)+DATE(1970,1,1)</f>
        <v>42268.531631944439</v>
      </c>
    </row>
    <row r="2695" spans="1:20" ht="48" x14ac:dyDescent="0.2">
      <c r="A2695">
        <v>2645</v>
      </c>
      <c r="B2695" s="3" t="s">
        <v>2645</v>
      </c>
      <c r="C2695" s="3" t="s">
        <v>6755</v>
      </c>
      <c r="D2695" s="6">
        <v>20000</v>
      </c>
      <c r="E2695" s="6">
        <v>2100</v>
      </c>
      <c r="F2695" t="s">
        <v>8220</v>
      </c>
      <c r="G2695" t="s">
        <v>8226</v>
      </c>
      <c r="H2695" t="s">
        <v>8248</v>
      </c>
      <c r="I2695">
        <v>1415481203</v>
      </c>
      <c r="J2695">
        <v>1412885603</v>
      </c>
      <c r="K2695" t="b">
        <v>1</v>
      </c>
      <c r="L2695">
        <v>23</v>
      </c>
      <c r="M2695" t="b">
        <v>0</v>
      </c>
      <c r="N2695" t="s">
        <v>8300</v>
      </c>
      <c r="O2695" s="5">
        <f>$E2695/$D2695</f>
        <v>0.105</v>
      </c>
      <c r="P2695" s="6">
        <f>ROUND(E2695/L2695,2)</f>
        <v>91.3</v>
      </c>
      <c r="Q2695" t="str">
        <f>LEFT($N2695,FIND("/",$N2695)-1)</f>
        <v>technology</v>
      </c>
      <c r="R2695" t="str">
        <f>RIGHT($N2695,LEN($N2695)-FIND("/",$N2695))</f>
        <v>space exploration</v>
      </c>
      <c r="S2695" s="10">
        <f>((($I2695/60)/60)/24)+DATE(1970,1,1)</f>
        <v>41951.884293981479</v>
      </c>
      <c r="T2695" s="10">
        <f>((($J2695/60)/60)/24)+DATE(1970,1,1)</f>
        <v>41921.842627314814</v>
      </c>
    </row>
    <row r="2696" spans="1:20" ht="32" x14ac:dyDescent="0.2">
      <c r="A2696">
        <v>3146</v>
      </c>
      <c r="B2696" s="3" t="s">
        <v>3146</v>
      </c>
      <c r="C2696" s="3" t="s">
        <v>7256</v>
      </c>
      <c r="D2696" s="6">
        <v>50000</v>
      </c>
      <c r="E2696" s="6">
        <v>5250</v>
      </c>
      <c r="F2696" t="s">
        <v>8222</v>
      </c>
      <c r="G2696" t="s">
        <v>8238</v>
      </c>
      <c r="H2696" t="s">
        <v>8256</v>
      </c>
      <c r="I2696">
        <v>1492356166</v>
      </c>
      <c r="J2696">
        <v>1488471766</v>
      </c>
      <c r="K2696" t="b">
        <v>0</v>
      </c>
      <c r="L2696">
        <v>12</v>
      </c>
      <c r="M2696" t="b">
        <v>0</v>
      </c>
      <c r="N2696" t="s">
        <v>8270</v>
      </c>
      <c r="O2696" s="5">
        <f>$E2696/$D2696</f>
        <v>0.105</v>
      </c>
      <c r="P2696" s="6">
        <f>ROUND(E2696/L2696,2)</f>
        <v>437.5</v>
      </c>
      <c r="Q2696" t="str">
        <f>LEFT($N2696,FIND("/",$N2696)-1)</f>
        <v>theater</v>
      </c>
      <c r="R2696" t="str">
        <f>RIGHT($N2696,LEN($N2696)-FIND("/",$N2696))</f>
        <v>plays</v>
      </c>
      <c r="S2696" s="10">
        <f>((($I2696/60)/60)/24)+DATE(1970,1,1)</f>
        <v>42841.640810185185</v>
      </c>
      <c r="T2696" s="10">
        <f>((($J2696/60)/60)/24)+DATE(1970,1,1)</f>
        <v>42796.682476851856</v>
      </c>
    </row>
    <row r="2697" spans="1:20" ht="48" x14ac:dyDescent="0.2">
      <c r="A2697">
        <v>1455</v>
      </c>
      <c r="B2697" s="3" t="s">
        <v>1456</v>
      </c>
      <c r="C2697" s="3" t="s">
        <v>5565</v>
      </c>
      <c r="D2697" s="6">
        <v>15000</v>
      </c>
      <c r="E2697" s="6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8286</v>
      </c>
      <c r="O2697" s="5">
        <f>$E2697/$D2697</f>
        <v>0.105</v>
      </c>
      <c r="P2697" s="6">
        <f>ROUND(E2697/L2697,2)</f>
        <v>225</v>
      </c>
      <c r="Q2697" t="str">
        <f>LEFT($N2697,FIND("/",$N2697)-1)</f>
        <v>publishing</v>
      </c>
      <c r="R2697" t="str">
        <f>RIGHT($N2697,LEN($N2697)-FIND("/",$N2697))</f>
        <v>translations</v>
      </c>
      <c r="S2697" s="10">
        <f>((($I2697/60)/60)/24)+DATE(1970,1,1)</f>
        <v>41887.568749999999</v>
      </c>
      <c r="T2697" s="10">
        <f>((($J2697/60)/60)/24)+DATE(1970,1,1)</f>
        <v>41832.672685185185</v>
      </c>
    </row>
    <row r="2698" spans="1:20" ht="48" x14ac:dyDescent="0.2">
      <c r="A2698">
        <v>1711</v>
      </c>
      <c r="B2698" s="3" t="s">
        <v>1712</v>
      </c>
      <c r="C2698" s="3" t="s">
        <v>5821</v>
      </c>
      <c r="D2698" s="6">
        <v>10000</v>
      </c>
      <c r="E2698" s="6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8292</v>
      </c>
      <c r="O2698" s="5">
        <f>$E2698/$D2698</f>
        <v>0.105</v>
      </c>
      <c r="P2698" s="6">
        <f>ROUND(E2698/L2698,2)</f>
        <v>525</v>
      </c>
      <c r="Q2698" t="str">
        <f>LEFT($N2698,FIND("/",$N2698)-1)</f>
        <v>music</v>
      </c>
      <c r="R2698" t="str">
        <f>RIGHT($N2698,LEN($N2698)-FIND("/",$N2698))</f>
        <v>faith</v>
      </c>
      <c r="S2698" s="10">
        <f>((($I2698/60)/60)/24)+DATE(1970,1,1)</f>
        <v>41883.646226851852</v>
      </c>
      <c r="T2698" s="10">
        <f>((($J2698/60)/60)/24)+DATE(1970,1,1)</f>
        <v>41852.646226851852</v>
      </c>
    </row>
    <row r="2699" spans="1:20" ht="48" x14ac:dyDescent="0.2">
      <c r="A2699">
        <v>2759</v>
      </c>
      <c r="B2699" s="3" t="s">
        <v>2759</v>
      </c>
      <c r="C2699" s="3" t="s">
        <v>6869</v>
      </c>
      <c r="D2699" s="6">
        <v>1000</v>
      </c>
      <c r="E2699" s="6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8303</v>
      </c>
      <c r="O2699" s="5">
        <f>$E2699/$D2699</f>
        <v>0.105</v>
      </c>
      <c r="P2699" s="6">
        <f>ROUND(E2699/L2699,2)</f>
        <v>52.5</v>
      </c>
      <c r="Q2699" t="str">
        <f>LEFT($N2699,FIND("/",$N2699)-1)</f>
        <v>publishing</v>
      </c>
      <c r="R2699" t="str">
        <f>RIGHT($N2699,LEN($N2699)-FIND("/",$N2699))</f>
        <v>children's books</v>
      </c>
      <c r="S2699" s="10">
        <f>((($I2699/60)/60)/24)+DATE(1970,1,1)</f>
        <v>42567.36650462963</v>
      </c>
      <c r="T2699" s="10">
        <f>((($J2699/60)/60)/24)+DATE(1970,1,1)</f>
        <v>42524.36650462963</v>
      </c>
    </row>
    <row r="2700" spans="1:20" ht="48" x14ac:dyDescent="0.2">
      <c r="A2700">
        <v>2756</v>
      </c>
      <c r="B2700" s="3" t="s">
        <v>2756</v>
      </c>
      <c r="C2700" s="3" t="s">
        <v>6866</v>
      </c>
      <c r="D2700" s="6">
        <v>10000</v>
      </c>
      <c r="E2700" s="6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8303</v>
      </c>
      <c r="O2700" s="5">
        <f>$E2700/$D2700</f>
        <v>0.1048</v>
      </c>
      <c r="P2700" s="6">
        <f>ROUND(E2700/L2700,2)</f>
        <v>31.76</v>
      </c>
      <c r="Q2700" t="str">
        <f>LEFT($N2700,FIND("/",$N2700)-1)</f>
        <v>publishing</v>
      </c>
      <c r="R2700" t="str">
        <f>RIGHT($N2700,LEN($N2700)-FIND("/",$N2700))</f>
        <v>children's books</v>
      </c>
      <c r="S2700" s="10">
        <f>((($I2700/60)/60)/24)+DATE(1970,1,1)</f>
        <v>41650.90047453704</v>
      </c>
      <c r="T2700" s="10">
        <f>((($J2700/60)/60)/24)+DATE(1970,1,1)</f>
        <v>41620.90047453704</v>
      </c>
    </row>
    <row r="2701" spans="1:20" ht="48" x14ac:dyDescent="0.2">
      <c r="A2701">
        <v>197</v>
      </c>
      <c r="B2701" s="3" t="s">
        <v>199</v>
      </c>
      <c r="C2701" s="3" t="s">
        <v>4307</v>
      </c>
      <c r="D2701" s="6">
        <v>2500</v>
      </c>
      <c r="E2701" s="6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8267</v>
      </c>
      <c r="O2701" s="5">
        <f>$E2701/$D2701</f>
        <v>0.1048</v>
      </c>
      <c r="P2701" s="6">
        <f>ROUND(E2701/L2701,2)</f>
        <v>32.75</v>
      </c>
      <c r="Q2701" t="str">
        <f>LEFT($N2701,FIND("/",$N2701)-1)</f>
        <v>film &amp; video</v>
      </c>
      <c r="R2701" t="str">
        <f>RIGHT($N2701,LEN($N2701)-FIND("/",$N2701))</f>
        <v>drama</v>
      </c>
      <c r="S2701" s="10">
        <f>((($I2701/60)/60)/24)+DATE(1970,1,1)</f>
        <v>42783.875</v>
      </c>
      <c r="T2701" s="10">
        <f>((($J2701/60)/60)/24)+DATE(1970,1,1)</f>
        <v>42741.848379629635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 s="6">
        <v>1100</v>
      </c>
      <c r="E2702" s="6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8281</v>
      </c>
      <c r="O2702" s="5">
        <f>$E2702/$D2702</f>
        <v>0.10454545454545454</v>
      </c>
      <c r="P2702" s="6">
        <f>ROUND(E2702/L2702,2)</f>
        <v>23</v>
      </c>
      <c r="Q2702" t="str">
        <f>LEFT($N2702,FIND("/",$N2702)-1)</f>
        <v>games</v>
      </c>
      <c r="R2702" t="str">
        <f>RIGHT($N2702,LEN($N2702)-FIND("/",$N2702))</f>
        <v>video games</v>
      </c>
      <c r="S2702" s="10">
        <f>((($I2702/60)/60)/24)+DATE(1970,1,1)</f>
        <v>40512.208333333336</v>
      </c>
      <c r="T2702" s="10">
        <f>((($J2702/60)/60)/24)+DATE(1970,1,1)</f>
        <v>40464.028182870366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 s="6">
        <v>20000</v>
      </c>
      <c r="E2703" s="6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8303</v>
      </c>
      <c r="O2703" s="5">
        <f>$E2703/$D2703</f>
        <v>0.1041125</v>
      </c>
      <c r="P2703" s="6">
        <f>ROUND(E2703/L2703,2)</f>
        <v>63.1</v>
      </c>
      <c r="Q2703" t="str">
        <f>LEFT($N2703,FIND("/",$N2703)-1)</f>
        <v>publishing</v>
      </c>
      <c r="R2703" t="str">
        <f>RIGHT($N2703,LEN($N2703)-FIND("/",$N2703))</f>
        <v>children's books</v>
      </c>
      <c r="S2703" s="10">
        <f>((($I2703/60)/60)/24)+DATE(1970,1,1)</f>
        <v>41716.663541666669</v>
      </c>
      <c r="T2703" s="10">
        <f>((($J2703/60)/60)/24)+DATE(1970,1,1)</f>
        <v>41686.705208333333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 s="6">
        <v>3500</v>
      </c>
      <c r="E2704" s="6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8282</v>
      </c>
      <c r="O2704" s="5">
        <f>$E2704/$D2704</f>
        <v>0.10314285714285715</v>
      </c>
      <c r="P2704" s="6">
        <f>ROUND(E2704/L2704,2)</f>
        <v>32.82</v>
      </c>
      <c r="Q2704" t="str">
        <f>LEFT($N2704,FIND("/",$N2704)-1)</f>
        <v>games</v>
      </c>
      <c r="R2704" t="str">
        <f>RIGHT($N2704,LEN($N2704)-FIND("/",$N2704))</f>
        <v>mobile games</v>
      </c>
      <c r="S2704" s="10">
        <f>((($I2704/60)/60)/24)+DATE(1970,1,1)</f>
        <v>42400.178472222222</v>
      </c>
      <c r="T2704" s="10">
        <f>((($J2704/60)/60)/24)+DATE(1970,1,1)</f>
        <v>42371.355729166666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 s="6">
        <v>7000</v>
      </c>
      <c r="E2705" s="6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8272</v>
      </c>
      <c r="O2705" s="5">
        <f>$E2705/$D2705</f>
        <v>0.10214285714285715</v>
      </c>
      <c r="P2705" s="6">
        <f>ROUND(E2705/L2705,2)</f>
        <v>44.69</v>
      </c>
      <c r="Q2705" t="str">
        <f>LEFT($N2705,FIND("/",$N2705)-1)</f>
        <v>technology</v>
      </c>
      <c r="R2705" t="str">
        <f>RIGHT($N2705,LEN($N2705)-FIND("/",$N2705))</f>
        <v>wearables</v>
      </c>
      <c r="S2705" s="10">
        <f>((($I2705/60)/60)/24)+DATE(1970,1,1)</f>
        <v>41974</v>
      </c>
      <c r="T2705" s="10">
        <f>((($J2705/60)/60)/24)+DATE(1970,1,1)</f>
        <v>41940.658645833333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 s="6">
        <v>5500</v>
      </c>
      <c r="E2706" s="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8292</v>
      </c>
      <c r="O2706" s="5">
        <f>$E2706/$D2706</f>
        <v>0.10181818181818182</v>
      </c>
      <c r="P2706" s="6">
        <f>ROUND(E2706/L2706,2)</f>
        <v>62.22</v>
      </c>
      <c r="Q2706" t="str">
        <f>LEFT($N2706,FIND("/",$N2706)-1)</f>
        <v>music</v>
      </c>
      <c r="R2706" t="str">
        <f>RIGHT($N2706,LEN($N2706)-FIND("/",$N2706))</f>
        <v>faith</v>
      </c>
      <c r="S2706" s="10">
        <f>((($I2706/60)/60)/24)+DATE(1970,1,1)</f>
        <v>41875.968159722222</v>
      </c>
      <c r="T2706" s="10">
        <f>((($J2706/60)/60)/24)+DATE(1970,1,1)</f>
        <v>41845.968159722222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 s="6">
        <v>2500</v>
      </c>
      <c r="E2707" s="6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8283</v>
      </c>
      <c r="O2707" s="5">
        <f>$E2707/$D2707</f>
        <v>0.1008</v>
      </c>
      <c r="P2707" s="6">
        <f>ROUND(E2707/L2707,2)</f>
        <v>42</v>
      </c>
      <c r="Q2707" t="str">
        <f>LEFT($N2707,FIND("/",$N2707)-1)</f>
        <v>food</v>
      </c>
      <c r="R2707" t="str">
        <f>RIGHT($N2707,LEN($N2707)-FIND("/",$N2707))</f>
        <v>food trucks</v>
      </c>
      <c r="S2707" s="10">
        <f>((($I2707/60)/60)/24)+DATE(1970,1,1)</f>
        <v>42377.954571759255</v>
      </c>
      <c r="T2707" s="10">
        <f>((($J2707/60)/60)/24)+DATE(1970,1,1)</f>
        <v>42317.954571759255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 s="6">
        <v>2000</v>
      </c>
      <c r="E2708" s="6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8270</v>
      </c>
      <c r="O2708" s="5">
        <f>$E2708/$D2708</f>
        <v>0.10050000000000001</v>
      </c>
      <c r="P2708" s="6">
        <f>ROUND(E2708/L2708,2)</f>
        <v>100.5</v>
      </c>
      <c r="Q2708" t="str">
        <f>LEFT($N2708,FIND("/",$N2708)-1)</f>
        <v>theater</v>
      </c>
      <c r="R2708" t="str">
        <f>RIGHT($N2708,LEN($N2708)-FIND("/",$N2708))</f>
        <v>plays</v>
      </c>
      <c r="S2708" s="10">
        <f>((($I2708/60)/60)/24)+DATE(1970,1,1)</f>
        <v>42050.587349537032</v>
      </c>
      <c r="T2708" s="10">
        <f>((($J2708/60)/60)/24)+DATE(1970,1,1)</f>
        <v>42020.587349537032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 s="6">
        <v>50000</v>
      </c>
      <c r="E2709" s="6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5">
        <f>$E2709/$D2709</f>
        <v>0.1002</v>
      </c>
      <c r="P2709" s="6">
        <f>ROUND(E2709/L2709,2)</f>
        <v>178.93</v>
      </c>
      <c r="Q2709" t="str">
        <f>LEFT($N2709,FIND("/",$N2709)-1)</f>
        <v>technology</v>
      </c>
      <c r="R2709" t="str">
        <f>RIGHT($N2709,LEN($N2709)-FIND("/",$N2709))</f>
        <v>wearables</v>
      </c>
      <c r="S2709" s="10">
        <f>((($I2709/60)/60)/24)+DATE(1970,1,1)</f>
        <v>42672.373414351852</v>
      </c>
      <c r="T2709" s="10">
        <f>((($J2709/60)/60)/24)+DATE(1970,1,1)</f>
        <v>42632.373414351852</v>
      </c>
    </row>
    <row r="2710" spans="1:20" ht="48" x14ac:dyDescent="0.2">
      <c r="A2710">
        <v>3913</v>
      </c>
      <c r="B2710" s="3" t="s">
        <v>3910</v>
      </c>
      <c r="C2710" s="3" t="s">
        <v>8021</v>
      </c>
      <c r="D2710" s="6">
        <v>10000</v>
      </c>
      <c r="E2710" s="6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8270</v>
      </c>
      <c r="O2710" s="5">
        <f>$E2710/$D2710</f>
        <v>0.1</v>
      </c>
      <c r="P2710" s="6">
        <f>ROUND(E2710/L2710,2)</f>
        <v>142.86000000000001</v>
      </c>
      <c r="Q2710" t="str">
        <f>LEFT($N2710,FIND("/",$N2710)-1)</f>
        <v>theater</v>
      </c>
      <c r="R2710" t="str">
        <f>RIGHT($N2710,LEN($N2710)-FIND("/",$N2710))</f>
        <v>plays</v>
      </c>
      <c r="S2710" s="10">
        <f>((($I2710/60)/60)/24)+DATE(1970,1,1)</f>
        <v>42338.252881944441</v>
      </c>
      <c r="T2710" s="10">
        <f>((($J2710/60)/60)/24)+DATE(1970,1,1)</f>
        <v>42308.211215277777</v>
      </c>
    </row>
    <row r="2711" spans="1:20" ht="48" x14ac:dyDescent="0.2">
      <c r="A2711">
        <v>4103</v>
      </c>
      <c r="B2711" s="3" t="s">
        <v>4099</v>
      </c>
      <c r="C2711" s="3" t="s">
        <v>8206</v>
      </c>
      <c r="D2711" s="6">
        <v>1000</v>
      </c>
      <c r="E2711" s="6">
        <v>100</v>
      </c>
      <c r="F2711" t="s">
        <v>8221</v>
      </c>
      <c r="G2711" t="s">
        <v>8224</v>
      </c>
      <c r="H2711" t="s">
        <v>8246</v>
      </c>
      <c r="I2711">
        <v>1440613920</v>
      </c>
      <c r="J2711">
        <v>1435953566</v>
      </c>
      <c r="K2711" t="b">
        <v>0</v>
      </c>
      <c r="L2711">
        <v>6</v>
      </c>
      <c r="M2711" t="b">
        <v>0</v>
      </c>
      <c r="N2711" t="s">
        <v>8270</v>
      </c>
      <c r="O2711" s="5">
        <f>$E2711/$D2711</f>
        <v>0.1</v>
      </c>
      <c r="P2711" s="6">
        <f>ROUND(E2711/L2711,2)</f>
        <v>16.670000000000002</v>
      </c>
      <c r="Q2711" t="str">
        <f>LEFT($N2711,FIND("/",$N2711)-1)</f>
        <v>theater</v>
      </c>
      <c r="R2711" t="str">
        <f>RIGHT($N2711,LEN($N2711)-FIND("/",$N2711))</f>
        <v>plays</v>
      </c>
      <c r="S2711" s="10">
        <f>((($I2711/60)/60)/24)+DATE(1970,1,1)</f>
        <v>42242.772222222222</v>
      </c>
      <c r="T2711" s="10">
        <f>((($J2711/60)/60)/24)+DATE(1970,1,1)</f>
        <v>42188.83293981482</v>
      </c>
    </row>
    <row r="2712" spans="1:20" ht="48" x14ac:dyDescent="0.2">
      <c r="A2712">
        <v>893</v>
      </c>
      <c r="B2712" s="3" t="s">
        <v>894</v>
      </c>
      <c r="C2712" s="3" t="s">
        <v>5003</v>
      </c>
      <c r="D2712" s="6">
        <v>2000</v>
      </c>
      <c r="E2712" s="6">
        <v>200</v>
      </c>
      <c r="F2712" t="s">
        <v>8221</v>
      </c>
      <c r="G2712" t="s">
        <v>8224</v>
      </c>
      <c r="H2712" t="s">
        <v>8246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8278</v>
      </c>
      <c r="O2712" s="5">
        <f>$E2712/$D2712</f>
        <v>0.1</v>
      </c>
      <c r="P2712" s="6">
        <f>ROUND(E2712/L2712,2)</f>
        <v>40</v>
      </c>
      <c r="Q2712" t="str">
        <f>LEFT($N2712,FIND("/",$N2712)-1)</f>
        <v>music</v>
      </c>
      <c r="R2712" t="str">
        <f>RIGHT($N2712,LEN($N2712)-FIND("/",$N2712))</f>
        <v>indie rock</v>
      </c>
      <c r="S2712" s="10">
        <f>((($I2712/60)/60)/24)+DATE(1970,1,1)</f>
        <v>42095.856053240743</v>
      </c>
      <c r="T2712" s="10">
        <f>((($J2712/60)/60)/24)+DATE(1970,1,1)</f>
        <v>42065.897719907407</v>
      </c>
    </row>
    <row r="2713" spans="1:20" ht="64" x14ac:dyDescent="0.2">
      <c r="A2713">
        <v>2123</v>
      </c>
      <c r="B2713" s="3" t="s">
        <v>2124</v>
      </c>
      <c r="C2713" s="3" t="s">
        <v>6233</v>
      </c>
      <c r="D2713" s="6">
        <v>500</v>
      </c>
      <c r="E2713" s="6">
        <v>50</v>
      </c>
      <c r="F2713" t="s">
        <v>8221</v>
      </c>
      <c r="G2713" t="s">
        <v>8224</v>
      </c>
      <c r="H2713" t="s">
        <v>8246</v>
      </c>
      <c r="I2713">
        <v>1268636340</v>
      </c>
      <c r="J2713">
        <v>1263982307</v>
      </c>
      <c r="K2713" t="b">
        <v>0</v>
      </c>
      <c r="L2713">
        <v>5</v>
      </c>
      <c r="M2713" t="b">
        <v>0</v>
      </c>
      <c r="N2713" t="s">
        <v>8281</v>
      </c>
      <c r="O2713" s="5">
        <f>$E2713/$D2713</f>
        <v>0.1</v>
      </c>
      <c r="P2713" s="6">
        <f>ROUND(E2713/L2713,2)</f>
        <v>10</v>
      </c>
      <c r="Q2713" t="str">
        <f>LEFT($N2713,FIND("/",$N2713)-1)</f>
        <v>games</v>
      </c>
      <c r="R2713" t="str">
        <f>RIGHT($N2713,LEN($N2713)-FIND("/",$N2713))</f>
        <v>video games</v>
      </c>
      <c r="S2713" s="10">
        <f>((($I2713/60)/60)/24)+DATE(1970,1,1)</f>
        <v>40252.290972222225</v>
      </c>
      <c r="T2713" s="10">
        <f>((($J2713/60)/60)/24)+DATE(1970,1,1)</f>
        <v>40198.424849537041</v>
      </c>
    </row>
    <row r="2714" spans="1:20" ht="48" x14ac:dyDescent="0.2">
      <c r="A2714">
        <v>3925</v>
      </c>
      <c r="B2714" s="3" t="s">
        <v>3922</v>
      </c>
      <c r="C2714" s="3" t="s">
        <v>8033</v>
      </c>
      <c r="D2714" s="6">
        <v>150</v>
      </c>
      <c r="E2714" s="6">
        <v>15</v>
      </c>
      <c r="F2714" t="s">
        <v>8221</v>
      </c>
      <c r="G2714" t="s">
        <v>8224</v>
      </c>
      <c r="H2714" t="s">
        <v>8246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8270</v>
      </c>
      <c r="O2714" s="5">
        <f>$E2714/$D2714</f>
        <v>0.1</v>
      </c>
      <c r="P2714" s="6">
        <f>ROUND(E2714/L2714,2)</f>
        <v>5</v>
      </c>
      <c r="Q2714" t="str">
        <f>LEFT($N2714,FIND("/",$N2714)-1)</f>
        <v>theater</v>
      </c>
      <c r="R2714" t="str">
        <f>RIGHT($N2714,LEN($N2714)-FIND("/",$N2714))</f>
        <v>plays</v>
      </c>
      <c r="S2714" s="10">
        <f>((($I2714/60)/60)/24)+DATE(1970,1,1)</f>
        <v>41850.870821759258</v>
      </c>
      <c r="T2714" s="10">
        <f>((($J2714/60)/60)/24)+DATE(1970,1,1)</f>
        <v>41820.870821759258</v>
      </c>
    </row>
    <row r="2715" spans="1:20" ht="48" x14ac:dyDescent="0.2">
      <c r="A2715">
        <v>3730</v>
      </c>
      <c r="B2715" s="3" t="s">
        <v>3727</v>
      </c>
      <c r="C2715" s="3" t="s">
        <v>7840</v>
      </c>
      <c r="D2715" s="6">
        <v>1000</v>
      </c>
      <c r="E2715" s="6">
        <v>100</v>
      </c>
      <c r="F2715" t="s">
        <v>8221</v>
      </c>
      <c r="G2715" t="s">
        <v>8224</v>
      </c>
      <c r="H2715" t="s">
        <v>8246</v>
      </c>
      <c r="I2715">
        <v>1439828159</v>
      </c>
      <c r="J2715">
        <v>1437236159</v>
      </c>
      <c r="K2715" t="b">
        <v>0</v>
      </c>
      <c r="L2715">
        <v>1</v>
      </c>
      <c r="M2715" t="b">
        <v>0</v>
      </c>
      <c r="N2715" t="s">
        <v>8270</v>
      </c>
      <c r="O2715" s="5">
        <f>$E2715/$D2715</f>
        <v>0.1</v>
      </c>
      <c r="P2715" s="6">
        <f>ROUND(E2715/L2715,2)</f>
        <v>100</v>
      </c>
      <c r="Q2715" t="str">
        <f>LEFT($N2715,FIND("/",$N2715)-1)</f>
        <v>theater</v>
      </c>
      <c r="R2715" t="str">
        <f>RIGHT($N2715,LEN($N2715)-FIND("/",$N2715))</f>
        <v>plays</v>
      </c>
      <c r="S2715" s="10">
        <f>((($I2715/60)/60)/24)+DATE(1970,1,1)</f>
        <v>42233.677766203706</v>
      </c>
      <c r="T2715" s="10">
        <f>((($J2715/60)/60)/24)+DATE(1970,1,1)</f>
        <v>42203.677766203706</v>
      </c>
    </row>
    <row r="2716" spans="1:20" ht="48" x14ac:dyDescent="0.2">
      <c r="A2716">
        <v>3745</v>
      </c>
      <c r="B2716" s="3" t="s">
        <v>3742</v>
      </c>
      <c r="C2716" s="3" t="s">
        <v>7855</v>
      </c>
      <c r="D2716" s="6">
        <v>100</v>
      </c>
      <c r="E2716" s="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8270</v>
      </c>
      <c r="O2716" s="5">
        <f>$E2716/$D2716</f>
        <v>0.1</v>
      </c>
      <c r="P2716" s="6">
        <f>ROUND(E2716/L2716,2)</f>
        <v>10</v>
      </c>
      <c r="Q2716" t="str">
        <f>LEFT($N2716,FIND("/",$N2716)-1)</f>
        <v>theater</v>
      </c>
      <c r="R2716" t="str">
        <f>RIGHT($N2716,LEN($N2716)-FIND("/",$N2716))</f>
        <v>plays</v>
      </c>
      <c r="S2716" s="10">
        <f>((($I2716/60)/60)/24)+DATE(1970,1,1)</f>
        <v>41861.697939814818</v>
      </c>
      <c r="T2716" s="10">
        <f>((($J2716/60)/60)/24)+DATE(1970,1,1)</f>
        <v>41831.697939814818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 s="6">
        <v>82000</v>
      </c>
      <c r="E2717" s="6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5">
        <f>$E2717/$D2717</f>
        <v>9.987804878048781E-2</v>
      </c>
      <c r="P2717" s="6">
        <f>ROUND(E2717/L2717,2)</f>
        <v>744.55</v>
      </c>
      <c r="Q2717" t="str">
        <f>LEFT($N2717,FIND("/",$N2717)-1)</f>
        <v>publishing</v>
      </c>
      <c r="R2717" t="str">
        <f>RIGHT($N2717,LEN($N2717)-FIND("/",$N2717))</f>
        <v>translations</v>
      </c>
      <c r="S2717" s="10">
        <f>((($I2717/60)/60)/24)+DATE(1970,1,1)</f>
        <v>42163.625</v>
      </c>
      <c r="T2717" s="10">
        <f>((($J2717/60)/60)/24)+DATE(1970,1,1)</f>
        <v>42142.767106481479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 s="6">
        <v>50000</v>
      </c>
      <c r="E2718" s="6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8272</v>
      </c>
      <c r="O2718" s="5">
        <f>$E2718/$D2718</f>
        <v>9.8400000000000001E-2</v>
      </c>
      <c r="P2718" s="6">
        <f>ROUND(E2718/L2718,2)</f>
        <v>54.67</v>
      </c>
      <c r="Q2718" t="str">
        <f>LEFT($N2718,FIND("/",$N2718)-1)</f>
        <v>technology</v>
      </c>
      <c r="R2718" t="str">
        <f>RIGHT($N2718,LEN($N2718)-FIND("/",$N2718))</f>
        <v>wearables</v>
      </c>
      <c r="S2718" s="10">
        <f>((($I2718/60)/60)/24)+DATE(1970,1,1)</f>
        <v>42656.633703703701</v>
      </c>
      <c r="T2718" s="10">
        <f>((($J2718/60)/60)/24)+DATE(1970,1,1)</f>
        <v>42626.633703703701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 s="6">
        <v>18000</v>
      </c>
      <c r="E2719" s="6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5">
        <f>$E2719/$D2719</f>
        <v>9.8166666666666666E-2</v>
      </c>
      <c r="P2719" s="6">
        <f>ROUND(E2719/L2719,2)</f>
        <v>53.55</v>
      </c>
      <c r="Q2719" t="str">
        <f>LEFT($N2719,FIND("/",$N2719)-1)</f>
        <v>food</v>
      </c>
      <c r="R2719" t="str">
        <f>RIGHT($N2719,LEN($N2719)-FIND("/",$N2719))</f>
        <v>restaurants</v>
      </c>
      <c r="S2719" s="10">
        <f>((($I2719/60)/60)/24)+DATE(1970,1,1)</f>
        <v>42082.760763888888</v>
      </c>
      <c r="T2719" s="10">
        <f>((($J2719/60)/60)/24)+DATE(1970,1,1)</f>
        <v>42052.802430555559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 s="6">
        <v>5000</v>
      </c>
      <c r="E2720" s="6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5">
        <f>$E2720/$D2720</f>
        <v>9.7600000000000006E-2</v>
      </c>
      <c r="P2720" s="6">
        <f>ROUND(E2720/L2720,2)</f>
        <v>37.54</v>
      </c>
      <c r="Q2720" t="str">
        <f>LEFT($N2720,FIND("/",$N2720)-1)</f>
        <v>theater</v>
      </c>
      <c r="R2720" t="str">
        <f>RIGHT($N2720,LEN($N2720)-FIND("/",$N2720))</f>
        <v>plays</v>
      </c>
      <c r="S2720" s="10">
        <f>((($I2720/60)/60)/24)+DATE(1970,1,1)</f>
        <v>42496.544444444444</v>
      </c>
      <c r="T2720" s="10">
        <f>((($J2720/60)/60)/24)+DATE(1970,1,1)</f>
        <v>42467.548541666663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 s="6">
        <v>5000</v>
      </c>
      <c r="E2721" s="6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8292</v>
      </c>
      <c r="O2721" s="5">
        <f>$E2721/$D2721</f>
        <v>9.74E-2</v>
      </c>
      <c r="P2721" s="6">
        <f>ROUND(E2721/L2721,2)</f>
        <v>54.11</v>
      </c>
      <c r="Q2721" t="str">
        <f>LEFT($N2721,FIND("/",$N2721)-1)</f>
        <v>music</v>
      </c>
      <c r="R2721" t="str">
        <f>RIGHT($N2721,LEN($N2721)-FIND("/",$N2721))</f>
        <v>faith</v>
      </c>
      <c r="S2721" s="10">
        <f>((($I2721/60)/60)/24)+DATE(1970,1,1)</f>
        <v>42457.679340277777</v>
      </c>
      <c r="T2721" s="10">
        <f>((($J2721/60)/60)/24)+DATE(1970,1,1)</f>
        <v>42427.721006944441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 s="6">
        <v>3000</v>
      </c>
      <c r="E2722" s="6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8272</v>
      </c>
      <c r="O2722" s="5">
        <f>$E2722/$D2722</f>
        <v>9.633333333333334E-2</v>
      </c>
      <c r="P2722" s="6">
        <f>ROUND(E2722/L2722,2)</f>
        <v>24.08</v>
      </c>
      <c r="Q2722" t="str">
        <f>LEFT($N2722,FIND("/",$N2722)-1)</f>
        <v>technology</v>
      </c>
      <c r="R2722" t="str">
        <f>RIGHT($N2722,LEN($N2722)-FIND("/",$N2722))</f>
        <v>wearables</v>
      </c>
      <c r="S2722" s="10">
        <f>((($I2722/60)/60)/24)+DATE(1970,1,1)</f>
        <v>42703.709548611107</v>
      </c>
      <c r="T2722" s="10">
        <f>((($J2722/60)/60)/24)+DATE(1970,1,1)</f>
        <v>42673.66788194445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 s="6">
        <v>80000</v>
      </c>
      <c r="E2723" s="6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8266</v>
      </c>
      <c r="O2723" s="5">
        <f>$E2723/$D2723</f>
        <v>9.5687499999999995E-2</v>
      </c>
      <c r="P2723" s="6">
        <f>ROUND(E2723/L2723,2)</f>
        <v>94.51</v>
      </c>
      <c r="Q2723" t="str">
        <f>LEFT($N2723,FIND("/",$N2723)-1)</f>
        <v>film &amp; video</v>
      </c>
      <c r="R2723" t="str">
        <f>RIGHT($N2723,LEN($N2723)-FIND("/",$N2723))</f>
        <v>science fiction</v>
      </c>
      <c r="S2723" s="10">
        <f>((($I2723/60)/60)/24)+DATE(1970,1,1)</f>
        <v>41950.854247685187</v>
      </c>
      <c r="T2723" s="10">
        <f>((($J2723/60)/60)/24)+DATE(1970,1,1)</f>
        <v>41905.812581018516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 s="6">
        <v>5000</v>
      </c>
      <c r="E2724" s="6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8281</v>
      </c>
      <c r="O2724" s="5">
        <f>$E2724/$D2724</f>
        <v>9.5600000000000004E-2</v>
      </c>
      <c r="P2724" s="6">
        <f>ROUND(E2724/L2724,2)</f>
        <v>21.73</v>
      </c>
      <c r="Q2724" t="str">
        <f>LEFT($N2724,FIND("/",$N2724)-1)</f>
        <v>games</v>
      </c>
      <c r="R2724" t="str">
        <f>RIGHT($N2724,LEN($N2724)-FIND("/",$N2724))</f>
        <v>video games</v>
      </c>
      <c r="S2724" s="10">
        <f>((($I2724/60)/60)/24)+DATE(1970,1,1)</f>
        <v>41186.963344907403</v>
      </c>
      <c r="T2724" s="10">
        <f>((($J2724/60)/60)/24)+DATE(1970,1,1)</f>
        <v>41156.963344907403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 s="6">
        <v>20000</v>
      </c>
      <c r="E2725" s="6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8269</v>
      </c>
      <c r="O2725" s="5">
        <f>$E2725/$D2725</f>
        <v>9.5500000000000002E-2</v>
      </c>
      <c r="P2725" s="6">
        <f>ROUND(E2725/L2725,2)</f>
        <v>73.459999999999994</v>
      </c>
      <c r="Q2725" t="str">
        <f>LEFT($N2725,FIND("/",$N2725)-1)</f>
        <v>film &amp; video</v>
      </c>
      <c r="R2725" t="str">
        <f>RIGHT($N2725,LEN($N2725)-FIND("/",$N2725))</f>
        <v>animation</v>
      </c>
      <c r="S2725" s="10">
        <f>((($I2725/60)/60)/24)+DATE(1970,1,1)</f>
        <v>40098.874305555553</v>
      </c>
      <c r="T2725" s="10">
        <f>((($J2725/60)/60)/24)+DATE(1970,1,1)</f>
        <v>40043.895462962959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 s="6">
        <v>6000</v>
      </c>
      <c r="E2726" s="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8269</v>
      </c>
      <c r="O2726" s="5">
        <f>$E2726/$D2726</f>
        <v>9.5000000000000001E-2</v>
      </c>
      <c r="P2726" s="6">
        <f>ROUND(E2726/L2726,2)</f>
        <v>71.25</v>
      </c>
      <c r="Q2726" t="str">
        <f>LEFT($N2726,FIND("/",$N2726)-1)</f>
        <v>film &amp; video</v>
      </c>
      <c r="R2726" t="str">
        <f>RIGHT($N2726,LEN($N2726)-FIND("/",$N2726))</f>
        <v>animation</v>
      </c>
      <c r="S2726" s="10">
        <f>((($I2726/60)/60)/24)+DATE(1970,1,1)</f>
        <v>42298.726631944446</v>
      </c>
      <c r="T2726" s="10">
        <f>((($J2726/60)/60)/24)+DATE(1970,1,1)</f>
        <v>42238.726631944446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 s="6">
        <v>25000</v>
      </c>
      <c r="E2727" s="6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8278</v>
      </c>
      <c r="O2727" s="5">
        <f>$E2727/$D2727</f>
        <v>9.4412800000000005E-2</v>
      </c>
      <c r="P2727" s="6">
        <f>ROUND(E2727/L2727,2)</f>
        <v>73.760000000000005</v>
      </c>
      <c r="Q2727" t="str">
        <f>LEFT($N2727,FIND("/",$N2727)-1)</f>
        <v>music</v>
      </c>
      <c r="R2727" t="str">
        <f>RIGHT($N2727,LEN($N2727)-FIND("/",$N2727))</f>
        <v>indie rock</v>
      </c>
      <c r="S2727" s="10">
        <f>((($I2727/60)/60)/24)+DATE(1970,1,1)</f>
        <v>41917.784062500003</v>
      </c>
      <c r="T2727" s="10">
        <f>((($J2727/60)/60)/24)+DATE(1970,1,1)</f>
        <v>41887.784062500003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 s="6">
        <v>6000</v>
      </c>
      <c r="E2728" s="6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8270</v>
      </c>
      <c r="O2728" s="5">
        <f>$E2728/$D2728</f>
        <v>9.4166666666666662E-2</v>
      </c>
      <c r="P2728" s="6">
        <f>ROUND(E2728/L2728,2)</f>
        <v>80.709999999999994</v>
      </c>
      <c r="Q2728" t="str">
        <f>LEFT($N2728,FIND("/",$N2728)-1)</f>
        <v>theater</v>
      </c>
      <c r="R2728" t="str">
        <f>RIGHT($N2728,LEN($N2728)-FIND("/",$N2728))</f>
        <v>plays</v>
      </c>
      <c r="S2728" s="10">
        <f>((($I2728/60)/60)/24)+DATE(1970,1,1)</f>
        <v>42217.041666666672</v>
      </c>
      <c r="T2728" s="10">
        <f>((($J2728/60)/60)/24)+DATE(1970,1,1)</f>
        <v>42199.648912037039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 s="6">
        <v>20000</v>
      </c>
      <c r="E2729" s="6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8269</v>
      </c>
      <c r="O2729" s="5">
        <f>$E2729/$D2729</f>
        <v>9.3799999999999994E-2</v>
      </c>
      <c r="P2729" s="6">
        <f>ROUND(E2729/L2729,2)</f>
        <v>170.55</v>
      </c>
      <c r="Q2729" t="str">
        <f>LEFT($N2729,FIND("/",$N2729)-1)</f>
        <v>film &amp; video</v>
      </c>
      <c r="R2729" t="str">
        <f>RIGHT($N2729,LEN($N2729)-FIND("/",$N2729))</f>
        <v>animation</v>
      </c>
      <c r="S2729" s="10">
        <f>((($I2729/60)/60)/24)+DATE(1970,1,1)</f>
        <v>42326.302754629629</v>
      </c>
      <c r="T2729" s="10">
        <f>((($J2729/60)/60)/24)+DATE(1970,1,1)</f>
        <v>42296.261087962965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 s="6">
        <v>3000</v>
      </c>
      <c r="E2730" s="6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5">
        <f>$E2730/$D2730</f>
        <v>9.3333333333333338E-2</v>
      </c>
      <c r="P2730" s="6">
        <f>ROUND(E2730/L2730,2)</f>
        <v>35</v>
      </c>
      <c r="Q2730" t="str">
        <f>LEFT($N2730,FIND("/",$N2730)-1)</f>
        <v>music</v>
      </c>
      <c r="R2730" t="str">
        <f>RIGHT($N2730,LEN($N2730)-FIND("/",$N2730))</f>
        <v>faith</v>
      </c>
      <c r="S2730" s="10">
        <f>((($I2730/60)/60)/24)+DATE(1970,1,1)</f>
        <v>42834.833333333328</v>
      </c>
      <c r="T2730" s="10">
        <f>((($J2730/60)/60)/24)+DATE(1970,1,1)</f>
        <v>42803.920277777783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 s="6">
        <v>20000</v>
      </c>
      <c r="E2731" s="6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8270</v>
      </c>
      <c r="O2731" s="5">
        <f>$E2731/$D2731</f>
        <v>9.3100000000000002E-2</v>
      </c>
      <c r="P2731" s="6">
        <f>ROUND(E2731/L2731,2)</f>
        <v>60.06</v>
      </c>
      <c r="Q2731" t="str">
        <f>LEFT($N2731,FIND("/",$N2731)-1)</f>
        <v>theater</v>
      </c>
      <c r="R2731" t="str">
        <f>RIGHT($N2731,LEN($N2731)-FIND("/",$N2731))</f>
        <v>plays</v>
      </c>
      <c r="S2731" s="10">
        <f>((($I2731/60)/60)/24)+DATE(1970,1,1)</f>
        <v>42235.171018518522</v>
      </c>
      <c r="T2731" s="10">
        <f>((($J2731/60)/60)/24)+DATE(1970,1,1)</f>
        <v>42205.171018518522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 s="6">
        <v>1000</v>
      </c>
      <c r="E2732" s="6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8290</v>
      </c>
      <c r="O2732" s="5">
        <f>$E2732/$D2732</f>
        <v>9.2999999999999999E-2</v>
      </c>
      <c r="P2732" s="6">
        <f>ROUND(E2732/L2732,2)</f>
        <v>31</v>
      </c>
      <c r="Q2732" t="str">
        <f>LEFT($N2732,FIND("/",$N2732)-1)</f>
        <v>photography</v>
      </c>
      <c r="R2732" t="str">
        <f>RIGHT($N2732,LEN($N2732)-FIND("/",$N2732))</f>
        <v>places</v>
      </c>
      <c r="S2732" s="10">
        <f>((($I2732/60)/60)/24)+DATE(1970,1,1)</f>
        <v>42303.888888888891</v>
      </c>
      <c r="T2732" s="10">
        <f>((($J2732/60)/60)/24)+DATE(1970,1,1)</f>
        <v>42246.789965277778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6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8281</v>
      </c>
      <c r="O2733" s="5">
        <f>$E2733/$D2733</f>
        <v>9.1050000000000006E-2</v>
      </c>
      <c r="P2733" s="6">
        <f>ROUND(E2733/L2733,2)</f>
        <v>18.579999999999998</v>
      </c>
      <c r="Q2733" t="str">
        <f>LEFT($N2733,FIND("/",$N2733)-1)</f>
        <v>games</v>
      </c>
      <c r="R2733" t="str">
        <f>RIGHT($N2733,LEN($N2733)-FIND("/",$N2733))</f>
        <v>video games</v>
      </c>
      <c r="S2733" s="10">
        <f>((($I2733/60)/60)/24)+DATE(1970,1,1)</f>
        <v>41770.138113425928</v>
      </c>
      <c r="T2733" s="10">
        <f>((($J2733/60)/60)/24)+DATE(1970,1,1)</f>
        <v>41740.138113425928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 s="6">
        <v>5500</v>
      </c>
      <c r="E2734" s="6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8270</v>
      </c>
      <c r="O2734" s="5">
        <f>$E2734/$D2734</f>
        <v>9.0909090909090912E-2</v>
      </c>
      <c r="P2734" s="6">
        <f>ROUND(E2734/L2734,2)</f>
        <v>29.41</v>
      </c>
      <c r="Q2734" t="str">
        <f>LEFT($N2734,FIND("/",$N2734)-1)</f>
        <v>theater</v>
      </c>
      <c r="R2734" t="str">
        <f>RIGHT($N2734,LEN($N2734)-FIND("/",$N2734))</f>
        <v>plays</v>
      </c>
      <c r="S2734" s="10">
        <f>((($I2734/60)/60)/24)+DATE(1970,1,1)</f>
        <v>41876.875</v>
      </c>
      <c r="T2734" s="10">
        <f>((($J2734/60)/60)/24)+DATE(1970,1,1)</f>
        <v>41869.714166666665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 s="6">
        <v>30000</v>
      </c>
      <c r="E2735" s="6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5">
        <f>$E2735/$D2735</f>
        <v>9.0833333333333335E-2</v>
      </c>
      <c r="P2735" s="6">
        <f>ROUND(E2735/L2735,2)</f>
        <v>389.29</v>
      </c>
      <c r="Q2735" t="str">
        <f>LEFT($N2735,FIND("/",$N2735)-1)</f>
        <v>technology</v>
      </c>
      <c r="R2735" t="str">
        <f>RIGHT($N2735,LEN($N2735)-FIND("/",$N2735))</f>
        <v>web</v>
      </c>
      <c r="S2735" s="10">
        <f>((($I2735/60)/60)/24)+DATE(1970,1,1)</f>
        <v>42110.757326388892</v>
      </c>
      <c r="T2735" s="10">
        <f>((($J2735/60)/60)/24)+DATE(1970,1,1)</f>
        <v>42080.757326388892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 s="6">
        <v>666</v>
      </c>
      <c r="E2736" s="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8293</v>
      </c>
      <c r="O2736" s="5">
        <f>$E2736/$D2736</f>
        <v>9.0090090090090086E-2</v>
      </c>
      <c r="P2736" s="6">
        <f>ROUND(E2736/L2736,2)</f>
        <v>30</v>
      </c>
      <c r="Q2736" t="str">
        <f>LEFT($N2736,FIND("/",$N2736)-1)</f>
        <v>technology</v>
      </c>
      <c r="R2736" t="str">
        <f>RIGHT($N2736,LEN($N2736)-FIND("/",$N2736))</f>
        <v>gadgets</v>
      </c>
      <c r="S2736" s="10">
        <f>((($I2736/60)/60)/24)+DATE(1970,1,1)</f>
        <v>41944.165972222225</v>
      </c>
      <c r="T2736" s="10">
        <f>((($J2736/60)/60)/24)+DATE(1970,1,1)</f>
        <v>41929.174456018518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 s="6">
        <v>90000</v>
      </c>
      <c r="E2737" s="6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8281</v>
      </c>
      <c r="O2737" s="5">
        <f>$E2737/$D2737</f>
        <v>8.9744444444444446E-2</v>
      </c>
      <c r="P2737" s="6">
        <f>ROUND(E2737/L2737,2)</f>
        <v>65.67</v>
      </c>
      <c r="Q2737" t="str">
        <f>LEFT($N2737,FIND("/",$N2737)-1)</f>
        <v>games</v>
      </c>
      <c r="R2737" t="str">
        <f>RIGHT($N2737,LEN($N2737)-FIND("/",$N2737))</f>
        <v>video games</v>
      </c>
      <c r="S2737" s="10">
        <f>((($I2737/60)/60)/24)+DATE(1970,1,1)</f>
        <v>41462.228043981479</v>
      </c>
      <c r="T2737" s="10">
        <f>((($J2737/60)/60)/24)+DATE(1970,1,1)</f>
        <v>41417.228043981479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 s="6">
        <v>7500</v>
      </c>
      <c r="E2738" s="6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8272</v>
      </c>
      <c r="O2738" s="5">
        <f>$E2738/$D2738</f>
        <v>8.9066666666666669E-2</v>
      </c>
      <c r="P2738" s="6">
        <f>ROUND(E2738/L2738,2)</f>
        <v>41.75</v>
      </c>
      <c r="Q2738" t="str">
        <f>LEFT($N2738,FIND("/",$N2738)-1)</f>
        <v>technology</v>
      </c>
      <c r="R2738" t="str">
        <f>RIGHT($N2738,LEN($N2738)-FIND("/",$N2738))</f>
        <v>wearables</v>
      </c>
      <c r="S2738" s="10">
        <f>((($I2738/60)/60)/24)+DATE(1970,1,1)</f>
        <v>42418.843287037031</v>
      </c>
      <c r="T2738" s="10">
        <f>((($J2738/60)/60)/24)+DATE(1970,1,1)</f>
        <v>42382.843287037031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 s="6">
        <v>5000</v>
      </c>
      <c r="E2739" s="6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8274</v>
      </c>
      <c r="O2739" s="5">
        <f>$E2739/$D2739</f>
        <v>8.8999999999999996E-2</v>
      </c>
      <c r="P2739" s="6">
        <f>ROUND(E2739/L2739,2)</f>
        <v>40.450000000000003</v>
      </c>
      <c r="Q2739" t="str">
        <f>LEFT($N2739,FIND("/",$N2739)-1)</f>
        <v>publishing</v>
      </c>
      <c r="R2739" t="str">
        <f>RIGHT($N2739,LEN($N2739)-FIND("/",$N2739))</f>
        <v>fiction</v>
      </c>
      <c r="S2739" s="10">
        <f>((($I2739/60)/60)/24)+DATE(1970,1,1)</f>
        <v>42097.651388888888</v>
      </c>
      <c r="T2739" s="10">
        <f>((($J2739/60)/60)/24)+DATE(1970,1,1)</f>
        <v>42067.722372685181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 s="6">
        <v>15000</v>
      </c>
      <c r="E2740" s="6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8270</v>
      </c>
      <c r="O2740" s="5">
        <f>$E2740/$D2740</f>
        <v>8.8999999999999996E-2</v>
      </c>
      <c r="P2740" s="6">
        <f>ROUND(E2740/L2740,2)</f>
        <v>222.5</v>
      </c>
      <c r="Q2740" t="str">
        <f>LEFT($N2740,FIND("/",$N2740)-1)</f>
        <v>theater</v>
      </c>
      <c r="R2740" t="str">
        <f>RIGHT($N2740,LEN($N2740)-FIND("/",$N2740))</f>
        <v>plays</v>
      </c>
      <c r="S2740" s="10">
        <f>((($I2740/60)/60)/24)+DATE(1970,1,1)</f>
        <v>42725.7105787037</v>
      </c>
      <c r="T2740" s="10">
        <f>((($J2740/60)/60)/24)+DATE(1970,1,1)</f>
        <v>42695.7105787037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 s="6">
        <v>15000</v>
      </c>
      <c r="E2741" s="6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8272</v>
      </c>
      <c r="O2741" s="5">
        <f>$E2741/$D2741</f>
        <v>8.8800000000000004E-2</v>
      </c>
      <c r="P2741" s="6">
        <f>ROUND(E2741/L2741,2)</f>
        <v>30.27</v>
      </c>
      <c r="Q2741" t="str">
        <f>LEFT($N2741,FIND("/",$N2741)-1)</f>
        <v>technology</v>
      </c>
      <c r="R2741" t="str">
        <f>RIGHT($N2741,LEN($N2741)-FIND("/",$N2741))</f>
        <v>wearables</v>
      </c>
      <c r="S2741" s="10">
        <f>((($I2741/60)/60)/24)+DATE(1970,1,1)</f>
        <v>42486.288194444445</v>
      </c>
      <c r="T2741" s="10">
        <f>((($J2741/60)/60)/24)+DATE(1970,1,1)</f>
        <v>42451.698449074072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 s="6">
        <v>6000</v>
      </c>
      <c r="E2742" s="6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8283</v>
      </c>
      <c r="O2742" s="5">
        <f>$E2742/$D2742</f>
        <v>8.8333333333333333E-2</v>
      </c>
      <c r="P2742" s="6">
        <f>ROUND(E2742/L2742,2)</f>
        <v>44.17</v>
      </c>
      <c r="Q2742" t="str">
        <f>LEFT($N2742,FIND("/",$N2742)-1)</f>
        <v>food</v>
      </c>
      <c r="R2742" t="str">
        <f>RIGHT($N2742,LEN($N2742)-FIND("/",$N2742))</f>
        <v>food trucks</v>
      </c>
      <c r="S2742" s="10">
        <f>((($I2742/60)/60)/24)+DATE(1970,1,1)</f>
        <v>41761.9533912037</v>
      </c>
      <c r="T2742" s="10">
        <f>((($J2742/60)/60)/24)+DATE(1970,1,1)</f>
        <v>41723.9533912037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 s="6">
        <v>10000</v>
      </c>
      <c r="E2743" s="6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8270</v>
      </c>
      <c r="O2743" s="5">
        <f>$E2743/$D2743</f>
        <v>8.72E-2</v>
      </c>
      <c r="P2743" s="6">
        <f>ROUND(E2743/L2743,2)</f>
        <v>25.65</v>
      </c>
      <c r="Q2743" t="str">
        <f>LEFT($N2743,FIND("/",$N2743)-1)</f>
        <v>theater</v>
      </c>
      <c r="R2743" t="str">
        <f>RIGHT($N2743,LEN($N2743)-FIND("/",$N2743))</f>
        <v>plays</v>
      </c>
      <c r="S2743" s="10">
        <f>((($I2743/60)/60)/24)+DATE(1970,1,1)</f>
        <v>41840.785729166666</v>
      </c>
      <c r="T2743" s="10">
        <f>((($J2743/60)/60)/24)+DATE(1970,1,1)</f>
        <v>41780.785729166666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 s="6">
        <v>750</v>
      </c>
      <c r="E2744" s="6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8270</v>
      </c>
      <c r="O2744" s="5">
        <f>$E2744/$D2744</f>
        <v>8.666666666666667E-2</v>
      </c>
      <c r="P2744" s="6">
        <f>ROUND(E2744/L2744,2)</f>
        <v>16.25</v>
      </c>
      <c r="Q2744" t="str">
        <f>LEFT($N2744,FIND("/",$N2744)-1)</f>
        <v>theater</v>
      </c>
      <c r="R2744" t="str">
        <f>RIGHT($N2744,LEN($N2744)-FIND("/",$N2744))</f>
        <v>plays</v>
      </c>
      <c r="S2744" s="10">
        <f>((($I2744/60)/60)/24)+DATE(1970,1,1)</f>
        <v>41849.135370370372</v>
      </c>
      <c r="T2744" s="10">
        <f>((($J2744/60)/60)/24)+DATE(1970,1,1)</f>
        <v>41834.135370370372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 s="6">
        <v>1500</v>
      </c>
      <c r="E2745" s="6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5">
        <f>$E2745/$D2745</f>
        <v>8.666666666666667E-2</v>
      </c>
      <c r="P2745" s="6">
        <f>ROUND(E2745/L2745,2)</f>
        <v>32.5</v>
      </c>
      <c r="Q2745" t="str">
        <f>LEFT($N2745,FIND("/",$N2745)-1)</f>
        <v>theater</v>
      </c>
      <c r="R2745" t="str">
        <f>RIGHT($N2745,LEN($N2745)-FIND("/",$N2745))</f>
        <v>plays</v>
      </c>
      <c r="S2745" s="10">
        <f>((($I2745/60)/60)/24)+DATE(1970,1,1)</f>
        <v>42650.91097222222</v>
      </c>
      <c r="T2745" s="10">
        <f>((($J2745/60)/60)/24)+DATE(1970,1,1)</f>
        <v>42620.91097222222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 s="6">
        <v>15000</v>
      </c>
      <c r="E2746" s="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8302</v>
      </c>
      <c r="O2746" s="5">
        <f>$E2746/$D2746</f>
        <v>8.6400000000000005E-2</v>
      </c>
      <c r="P2746" s="6">
        <f>ROUND(E2746/L2746,2)</f>
        <v>64.8</v>
      </c>
      <c r="Q2746" t="str">
        <f>LEFT($N2746,FIND("/",$N2746)-1)</f>
        <v>theater</v>
      </c>
      <c r="R2746" t="str">
        <f>RIGHT($N2746,LEN($N2746)-FIND("/",$N2746))</f>
        <v>spaces</v>
      </c>
      <c r="S2746" s="10">
        <f>((($I2746/60)/60)/24)+DATE(1970,1,1)</f>
        <v>42601.102314814809</v>
      </c>
      <c r="T2746" s="10">
        <f>((($J2746/60)/60)/24)+DATE(1970,1,1)</f>
        <v>42551.102314814809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 s="6">
        <v>700</v>
      </c>
      <c r="E2747" s="6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8288</v>
      </c>
      <c r="O2747" s="5">
        <f>$E2747/$D2747</f>
        <v>8.5714285714285715E-2</v>
      </c>
      <c r="P2747" s="6">
        <f>ROUND(E2747/L2747,2)</f>
        <v>60</v>
      </c>
      <c r="Q2747" t="str">
        <f>LEFT($N2747,FIND("/",$N2747)-1)</f>
        <v>photography</v>
      </c>
      <c r="R2747" t="str">
        <f>RIGHT($N2747,LEN($N2747)-FIND("/",$N2747))</f>
        <v>nature</v>
      </c>
      <c r="S2747" s="10">
        <f>((($I2747/60)/60)/24)+DATE(1970,1,1)</f>
        <v>42316.923842592587</v>
      </c>
      <c r="T2747" s="10">
        <f>((($J2747/60)/60)/24)+DATE(1970,1,1)</f>
        <v>42286.88217592593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 s="6">
        <v>100000</v>
      </c>
      <c r="E2748" s="6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8280</v>
      </c>
      <c r="O2748" s="5">
        <f>$E2748/$D2748</f>
        <v>8.5370000000000001E-2</v>
      </c>
      <c r="P2748" s="6">
        <f>ROUND(E2748/L2748,2)</f>
        <v>29.24</v>
      </c>
      <c r="Q2748" t="str">
        <f>LEFT($N2748,FIND("/",$N2748)-1)</f>
        <v>journalism</v>
      </c>
      <c r="R2748" t="str">
        <f>RIGHT($N2748,LEN($N2748)-FIND("/",$N2748))</f>
        <v>audio</v>
      </c>
      <c r="S2748" s="10">
        <f>((($I2748/60)/60)/24)+DATE(1970,1,1)</f>
        <v>42144.252951388888</v>
      </c>
      <c r="T2748" s="10">
        <f>((($J2748/60)/60)/24)+DATE(1970,1,1)</f>
        <v>42114.252951388888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 s="6">
        <v>5000</v>
      </c>
      <c r="E2749" s="6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8304</v>
      </c>
      <c r="O2749" s="5">
        <f>$E2749/$D2749</f>
        <v>8.5199999999999998E-2</v>
      </c>
      <c r="P2749" s="6">
        <f>ROUND(E2749/L2749,2)</f>
        <v>47.33</v>
      </c>
      <c r="Q2749" t="str">
        <f>LEFT($N2749,FIND("/",$N2749)-1)</f>
        <v>theater</v>
      </c>
      <c r="R2749" t="str">
        <f>RIGHT($N2749,LEN($N2749)-FIND("/",$N2749))</f>
        <v>musical</v>
      </c>
      <c r="S2749" s="10">
        <f>((($I2749/60)/60)/24)+DATE(1970,1,1)</f>
        <v>42006.676111111112</v>
      </c>
      <c r="T2749" s="10">
        <f>((($J2749/60)/60)/24)+DATE(1970,1,1)</f>
        <v>41975.676111111112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 s="6">
        <v>600</v>
      </c>
      <c r="E2750" s="6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8270</v>
      </c>
      <c r="O2750" s="5">
        <f>$E2750/$D2750</f>
        <v>8.5000000000000006E-2</v>
      </c>
      <c r="P2750" s="6">
        <f>ROUND(E2750/L2750,2)</f>
        <v>8.5</v>
      </c>
      <c r="Q2750" t="str">
        <f>LEFT($N2750,FIND("/",$N2750)-1)</f>
        <v>theater</v>
      </c>
      <c r="R2750" t="str">
        <f>RIGHT($N2750,LEN($N2750)-FIND("/",$N2750))</f>
        <v>plays</v>
      </c>
      <c r="S2750" s="10">
        <f>((($I2750/60)/60)/24)+DATE(1970,1,1)</f>
        <v>41856.61954861111</v>
      </c>
      <c r="T2750" s="10">
        <f>((($J2750/60)/60)/24)+DATE(1970,1,1)</f>
        <v>41826.61954861111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 s="6">
        <v>500000</v>
      </c>
      <c r="E2751" s="6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8300</v>
      </c>
      <c r="O2751" s="5">
        <f>$E2751/$D2751</f>
        <v>8.4172839999999999E-2</v>
      </c>
      <c r="P2751" s="6">
        <f>ROUND(E2751/L2751,2)</f>
        <v>78.67</v>
      </c>
      <c r="Q2751" t="str">
        <f>LEFT($N2751,FIND("/",$N2751)-1)</f>
        <v>technology</v>
      </c>
      <c r="R2751" t="str">
        <f>RIGHT($N2751,LEN($N2751)-FIND("/",$N2751))</f>
        <v>space exploration</v>
      </c>
      <c r="S2751" s="10">
        <f>((($I2751/60)/60)/24)+DATE(1970,1,1)</f>
        <v>42256.313298611116</v>
      </c>
      <c r="T2751" s="10">
        <f>((($J2751/60)/60)/24)+DATE(1970,1,1)</f>
        <v>42226.313298611116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 s="6">
        <v>5000</v>
      </c>
      <c r="E2752" s="6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5">
        <f>$E2752/$D2752</f>
        <v>8.3799999999999999E-2</v>
      </c>
      <c r="P2752" s="6">
        <f>ROUND(E2752/L2752,2)</f>
        <v>104.75</v>
      </c>
      <c r="Q2752" t="str">
        <f>LEFT($N2752,FIND("/",$N2752)-1)</f>
        <v>publishing</v>
      </c>
      <c r="R2752" t="str">
        <f>RIGHT($N2752,LEN($N2752)-FIND("/",$N2752))</f>
        <v>translations</v>
      </c>
      <c r="S2752" s="10">
        <f>((($I2752/60)/60)/24)+DATE(1970,1,1)</f>
        <v>42631.851678240739</v>
      </c>
      <c r="T2752" s="10">
        <f>((($J2752/60)/60)/24)+DATE(1970,1,1)</f>
        <v>42601.851678240739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 s="6">
        <v>1200</v>
      </c>
      <c r="E2753" s="6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8274</v>
      </c>
      <c r="O2753" s="5">
        <f>$E2753/$D2753</f>
        <v>8.3333333333333329E-2</v>
      </c>
      <c r="P2753" s="6">
        <f>ROUND(E2753/L2753,2)</f>
        <v>100</v>
      </c>
      <c r="Q2753" t="str">
        <f>LEFT($N2753,FIND("/",$N2753)-1)</f>
        <v>publishing</v>
      </c>
      <c r="R2753" t="str">
        <f>RIGHT($N2753,LEN($N2753)-FIND("/",$N2753))</f>
        <v>fiction</v>
      </c>
      <c r="S2753" s="10">
        <f>((($I2753/60)/60)/24)+DATE(1970,1,1)</f>
        <v>42050.651388888888</v>
      </c>
      <c r="T2753" s="10">
        <f>((($J2753/60)/60)/24)+DATE(1970,1,1)</f>
        <v>41991.713460648149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 s="6">
        <v>1000</v>
      </c>
      <c r="E2754" s="6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5">
        <f>$E2754/$D2754</f>
        <v>8.3000000000000004E-2</v>
      </c>
      <c r="P2754" s="6">
        <f>ROUND(E2754/L2754,2)</f>
        <v>10.38</v>
      </c>
      <c r="Q2754" t="str">
        <f>LEFT($N2754,FIND("/",$N2754)-1)</f>
        <v>games</v>
      </c>
      <c r="R2754" t="str">
        <f>RIGHT($N2754,LEN($N2754)-FIND("/",$N2754))</f>
        <v>video games</v>
      </c>
      <c r="S2754" s="10">
        <f>((($I2754/60)/60)/24)+DATE(1970,1,1)</f>
        <v>42363.598530092597</v>
      </c>
      <c r="T2754" s="10">
        <f>((($J2754/60)/60)/24)+DATE(1970,1,1)</f>
        <v>42333.598530092597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 s="6">
        <v>5600</v>
      </c>
      <c r="E2755" s="6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8270</v>
      </c>
      <c r="O2755" s="5">
        <f>$E2755/$D2755</f>
        <v>8.2142857142857142E-2</v>
      </c>
      <c r="P2755" s="6">
        <f>ROUND(E2755/L2755,2)</f>
        <v>38.33</v>
      </c>
      <c r="Q2755" t="str">
        <f>LEFT($N2755,FIND("/",$N2755)-1)</f>
        <v>theater</v>
      </c>
      <c r="R2755" t="str">
        <f>RIGHT($N2755,LEN($N2755)-FIND("/",$N2755))</f>
        <v>plays</v>
      </c>
      <c r="S2755" s="10">
        <f>((($I2755/60)/60)/24)+DATE(1970,1,1)</f>
        <v>41934.650578703702</v>
      </c>
      <c r="T2755" s="10">
        <f>((($J2755/60)/60)/24)+DATE(1970,1,1)</f>
        <v>41904.650578703702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 s="6">
        <v>10000</v>
      </c>
      <c r="E2756" s="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5">
        <f>$E2756/$D2756</f>
        <v>8.2100000000000006E-2</v>
      </c>
      <c r="P2756" s="6">
        <f>ROUND(E2756/L2756,2)</f>
        <v>16.760000000000002</v>
      </c>
      <c r="Q2756" t="str">
        <f>LEFT($N2756,FIND("/",$N2756)-1)</f>
        <v>film &amp; video</v>
      </c>
      <c r="R2756" t="str">
        <f>RIGHT($N2756,LEN($N2756)-FIND("/",$N2756))</f>
        <v>animation</v>
      </c>
      <c r="S2756" s="10">
        <f>((($I2756/60)/60)/24)+DATE(1970,1,1)</f>
        <v>41408.69976851852</v>
      </c>
      <c r="T2756" s="10">
        <f>((($J2756/60)/60)/24)+DATE(1970,1,1)</f>
        <v>41378.69976851852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 s="6">
        <v>750</v>
      </c>
      <c r="E2757" s="6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8270</v>
      </c>
      <c r="O2757" s="5">
        <f>$E2757/$D2757</f>
        <v>8.1333333333333327E-2</v>
      </c>
      <c r="P2757" s="6">
        <f>ROUND(E2757/L2757,2)</f>
        <v>10.17</v>
      </c>
      <c r="Q2757" t="str">
        <f>LEFT($N2757,FIND("/",$N2757)-1)</f>
        <v>theater</v>
      </c>
      <c r="R2757" t="str">
        <f>RIGHT($N2757,LEN($N2757)-FIND("/",$N2757))</f>
        <v>plays</v>
      </c>
      <c r="S2757" s="10">
        <f>((($I2757/60)/60)/24)+DATE(1970,1,1)</f>
        <v>42065.958333333328</v>
      </c>
      <c r="T2757" s="10">
        <f>((($J2757/60)/60)/24)+DATE(1970,1,1)</f>
        <v>42020.768634259264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 s="6">
        <v>18000</v>
      </c>
      <c r="E2758" s="6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8282</v>
      </c>
      <c r="O2758" s="5">
        <f>$E2758/$D2758</f>
        <v>8.0833333333333326E-2</v>
      </c>
      <c r="P2758" s="6">
        <f>ROUND(E2758/L2758,2)</f>
        <v>90.94</v>
      </c>
      <c r="Q2758" t="str">
        <f>LEFT($N2758,FIND("/",$N2758)-1)</f>
        <v>games</v>
      </c>
      <c r="R2758" t="str">
        <f>RIGHT($N2758,LEN($N2758)-FIND("/",$N2758))</f>
        <v>mobile games</v>
      </c>
      <c r="S2758" s="10">
        <f>((($I2758/60)/60)/24)+DATE(1970,1,1)</f>
        <v>42802.3125</v>
      </c>
      <c r="T2758" s="10">
        <f>((($J2758/60)/60)/24)+DATE(1970,1,1)</f>
        <v>42755.492754629624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8286</v>
      </c>
      <c r="O2759" s="5">
        <f>$E2759/$D2759</f>
        <v>8.0600000000000005E-2</v>
      </c>
      <c r="P2759" s="6">
        <f>ROUND(E2759/L2759,2)</f>
        <v>80.599999999999994</v>
      </c>
      <c r="Q2759" t="str">
        <f>LEFT($N2759,FIND("/",$N2759)-1)</f>
        <v>publishing</v>
      </c>
      <c r="R2759" t="str">
        <f>RIGHT($N2759,LEN($N2759)-FIND("/",$N2759))</f>
        <v>translations</v>
      </c>
      <c r="S2759" s="10">
        <f>((($I2759/60)/60)/24)+DATE(1970,1,1)</f>
        <v>41992.813518518517</v>
      </c>
      <c r="T2759" s="10">
        <f>((($J2759/60)/60)/24)+DATE(1970,1,1)</f>
        <v>41961.813518518517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 s="6">
        <v>20000</v>
      </c>
      <c r="E2760" s="6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8302</v>
      </c>
      <c r="O2760" s="5">
        <f>$E2760/$D2760</f>
        <v>8.0250000000000002E-2</v>
      </c>
      <c r="P2760" s="6">
        <f>ROUND(E2760/L2760,2)</f>
        <v>200.63</v>
      </c>
      <c r="Q2760" t="str">
        <f>LEFT($N2760,FIND("/",$N2760)-1)</f>
        <v>theater</v>
      </c>
      <c r="R2760" t="str">
        <f>RIGHT($N2760,LEN($N2760)-FIND("/",$N2760))</f>
        <v>spaces</v>
      </c>
      <c r="S2760" s="10">
        <f>((($I2760/60)/60)/24)+DATE(1970,1,1)</f>
        <v>42660.166666666672</v>
      </c>
      <c r="T2760" s="10">
        <f>((($J2760/60)/60)/24)+DATE(1970,1,1)</f>
        <v>42628.690266203703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 s="6">
        <v>1000</v>
      </c>
      <c r="E2761" s="6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8297</v>
      </c>
      <c r="O2761" s="5">
        <f>$E2761/$D2761</f>
        <v>0.08</v>
      </c>
      <c r="P2761" s="6">
        <f>ROUND(E2761/L2761,2)</f>
        <v>11.43</v>
      </c>
      <c r="Q2761" t="str">
        <f>LEFT($N2761,FIND("/",$N2761)-1)</f>
        <v>food</v>
      </c>
      <c r="R2761" t="str">
        <f>RIGHT($N2761,LEN($N2761)-FIND("/",$N2761))</f>
        <v>small batch</v>
      </c>
      <c r="S2761" s="10">
        <f>((($I2761/60)/60)/24)+DATE(1970,1,1)</f>
        <v>42823.980682870373</v>
      </c>
      <c r="T2761" s="10">
        <f>((($J2761/60)/60)/24)+DATE(1970,1,1)</f>
        <v>42794.022349537037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 s="6">
        <v>21000</v>
      </c>
      <c r="E2762" s="6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8303</v>
      </c>
      <c r="O2762" s="5">
        <f>$E2762/$D2762</f>
        <v>7.8809523809523815E-2</v>
      </c>
      <c r="P2762" s="6">
        <f>ROUND(E2762/L2762,2)</f>
        <v>45.97</v>
      </c>
      <c r="Q2762" t="str">
        <f>LEFT($N2762,FIND("/",$N2762)-1)</f>
        <v>publishing</v>
      </c>
      <c r="R2762" t="str">
        <f>RIGHT($N2762,LEN($N2762)-FIND("/",$N2762))</f>
        <v>children's books</v>
      </c>
      <c r="S2762" s="10">
        <f>((($I2762/60)/60)/24)+DATE(1970,1,1)</f>
        <v>42167.297175925924</v>
      </c>
      <c r="T2762" s="10">
        <f>((($J2762/60)/60)/24)+DATE(1970,1,1)</f>
        <v>42136.297175925924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 s="6">
        <v>25000</v>
      </c>
      <c r="E2763" s="6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8292</v>
      </c>
      <c r="O2763" s="5">
        <f>$E2763/$D2763</f>
        <v>7.868E-2</v>
      </c>
      <c r="P2763" s="6">
        <f>ROUND(E2763/L2763,2)</f>
        <v>115.71</v>
      </c>
      <c r="Q2763" t="str">
        <f>LEFT($N2763,FIND("/",$N2763)-1)</f>
        <v>music</v>
      </c>
      <c r="R2763" t="str">
        <f>RIGHT($N2763,LEN($N2763)-FIND("/",$N2763))</f>
        <v>faith</v>
      </c>
      <c r="S2763" s="10">
        <f>((($I2763/60)/60)/24)+DATE(1970,1,1)</f>
        <v>42125.918530092589</v>
      </c>
      <c r="T2763" s="10">
        <f>((($J2763/60)/60)/24)+DATE(1970,1,1)</f>
        <v>42095.918530092589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 s="6">
        <v>1850</v>
      </c>
      <c r="E2764" s="6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5">
        <f>$E2764/$D2764</f>
        <v>7.8378378378378383E-2</v>
      </c>
      <c r="P2764" s="6">
        <f>ROUND(E2764/L2764,2)</f>
        <v>20.71</v>
      </c>
      <c r="Q2764" t="str">
        <f>LEFT($N2764,FIND("/",$N2764)-1)</f>
        <v>theater</v>
      </c>
      <c r="R2764" t="str">
        <f>RIGHT($N2764,LEN($N2764)-FIND("/",$N2764))</f>
        <v>plays</v>
      </c>
      <c r="S2764" s="10">
        <f>((($I2764/60)/60)/24)+DATE(1970,1,1)</f>
        <v>41778.476724537039</v>
      </c>
      <c r="T2764" s="10">
        <f>((($J2764/60)/60)/24)+DATE(1970,1,1)</f>
        <v>41755.476724537039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 s="6">
        <v>15000</v>
      </c>
      <c r="E2765" s="6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5">
        <f>$E2765/$D2765</f>
        <v>7.8266666666666665E-2</v>
      </c>
      <c r="P2765" s="6">
        <f>ROUND(E2765/L2765,2)</f>
        <v>23.96</v>
      </c>
      <c r="Q2765" t="str">
        <f>LEFT($N2765,FIND("/",$N2765)-1)</f>
        <v>games</v>
      </c>
      <c r="R2765" t="str">
        <f>RIGHT($N2765,LEN($N2765)-FIND("/",$N2765))</f>
        <v>video games</v>
      </c>
      <c r="S2765" s="10">
        <f>((($I2765/60)/60)/24)+DATE(1970,1,1)</f>
        <v>42181.189525462964</v>
      </c>
      <c r="T2765" s="10">
        <f>((($J2765/60)/60)/24)+DATE(1970,1,1)</f>
        <v>42151.189525462964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 s="6">
        <v>1000</v>
      </c>
      <c r="E2766" s="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5">
        <f>$E2766/$D2766</f>
        <v>7.8E-2</v>
      </c>
      <c r="P2766" s="6">
        <f>ROUND(E2766/L2766,2)</f>
        <v>26</v>
      </c>
      <c r="Q2766" t="str">
        <f>LEFT($N2766,FIND("/",$N2766)-1)</f>
        <v>photography</v>
      </c>
      <c r="R2766" t="str">
        <f>RIGHT($N2766,LEN($N2766)-FIND("/",$N2766))</f>
        <v>people</v>
      </c>
      <c r="S2766" s="10">
        <f>((($I2766/60)/60)/24)+DATE(1970,1,1)</f>
        <v>42201.902037037042</v>
      </c>
      <c r="T2766" s="10">
        <f>((($J2766/60)/60)/24)+DATE(1970,1,1)</f>
        <v>42181.902037037042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 s="6">
        <v>150000</v>
      </c>
      <c r="E2767" s="6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5">
        <f>$E2767/$D2767</f>
        <v>7.7886666666666673E-2</v>
      </c>
      <c r="P2767" s="6">
        <f>ROUND(E2767/L2767,2)</f>
        <v>292.08</v>
      </c>
      <c r="Q2767" t="str">
        <f>LEFT($N2767,FIND("/",$N2767)-1)</f>
        <v>technology</v>
      </c>
      <c r="R2767" t="str">
        <f>RIGHT($N2767,LEN($N2767)-FIND("/",$N2767))</f>
        <v>wearables</v>
      </c>
      <c r="S2767" s="10">
        <f>((($I2767/60)/60)/24)+DATE(1970,1,1)</f>
        <v>41956.334722222222</v>
      </c>
      <c r="T2767" s="10">
        <f>((($J2767/60)/60)/24)+DATE(1970,1,1)</f>
        <v>41926.29965277778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 s="6">
        <v>250</v>
      </c>
      <c r="E2768" s="6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5">
        <f>$E2768/$D2768</f>
        <v>7.5999999999999998E-2</v>
      </c>
      <c r="P2768" s="6">
        <f>ROUND(E2768/L2768,2)</f>
        <v>4.75</v>
      </c>
      <c r="Q2768" t="str">
        <f>LEFT($N2768,FIND("/",$N2768)-1)</f>
        <v>theater</v>
      </c>
      <c r="R2768" t="str">
        <f>RIGHT($N2768,LEN($N2768)-FIND("/",$N2768))</f>
        <v>plays</v>
      </c>
      <c r="S2768" s="10">
        <f>((($I2768/60)/60)/24)+DATE(1970,1,1)</f>
        <v>42032.54488425926</v>
      </c>
      <c r="T2768" s="10">
        <f>((($J2768/60)/60)/24)+DATE(1970,1,1)</f>
        <v>42002.54488425926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 s="6">
        <v>25000</v>
      </c>
      <c r="E2769" s="6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8301</v>
      </c>
      <c r="O2769" s="5">
        <f>$E2769/$D2769</f>
        <v>7.5880000000000003E-2</v>
      </c>
      <c r="P2769" s="6">
        <f>ROUND(E2769/L2769,2)</f>
        <v>65.41</v>
      </c>
      <c r="Q2769" t="str">
        <f>LEFT($N2769,FIND("/",$N2769)-1)</f>
        <v>technology</v>
      </c>
      <c r="R2769" t="str">
        <f>RIGHT($N2769,LEN($N2769)-FIND("/",$N2769))</f>
        <v>makerspaces</v>
      </c>
      <c r="S2769" s="10">
        <f>((($I2769/60)/60)/24)+DATE(1970,1,1)</f>
        <v>41953.899178240739</v>
      </c>
      <c r="T2769" s="10">
        <f>((($J2769/60)/60)/24)+DATE(1970,1,1)</f>
        <v>41923.857511574075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 s="6">
        <v>12000</v>
      </c>
      <c r="E2770" s="6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8272</v>
      </c>
      <c r="O2770" s="5">
        <f>$E2770/$D2770</f>
        <v>7.5333333333333335E-2</v>
      </c>
      <c r="P2770" s="6">
        <f>ROUND(E2770/L2770,2)</f>
        <v>31.17</v>
      </c>
      <c r="Q2770" t="str">
        <f>LEFT($N2770,FIND("/",$N2770)-1)</f>
        <v>technology</v>
      </c>
      <c r="R2770" t="str">
        <f>RIGHT($N2770,LEN($N2770)-FIND("/",$N2770))</f>
        <v>wearables</v>
      </c>
      <c r="S2770" s="10">
        <f>((($I2770/60)/60)/24)+DATE(1970,1,1)</f>
        <v>42107.666377314818</v>
      </c>
      <c r="T2770" s="10">
        <f>((($J2770/60)/60)/24)+DATE(1970,1,1)</f>
        <v>42077.666377314818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 s="6">
        <v>4500</v>
      </c>
      <c r="E2771" s="6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8266</v>
      </c>
      <c r="O2771" s="5">
        <f>$E2771/$D2771</f>
        <v>7.5111111111111115E-2</v>
      </c>
      <c r="P2771" s="6">
        <f>ROUND(E2771/L2771,2)</f>
        <v>37.56</v>
      </c>
      <c r="Q2771" t="str">
        <f>LEFT($N2771,FIND("/",$N2771)-1)</f>
        <v>film &amp; video</v>
      </c>
      <c r="R2771" t="str">
        <f>RIGHT($N2771,LEN($N2771)-FIND("/",$N2771))</f>
        <v>science fiction</v>
      </c>
      <c r="S2771" s="10">
        <f>((($I2771/60)/60)/24)+DATE(1970,1,1)</f>
        <v>42227.542268518519</v>
      </c>
      <c r="T2771" s="10">
        <f>((($J2771/60)/60)/24)+DATE(1970,1,1)</f>
        <v>42200.542268518519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 s="6">
        <v>600</v>
      </c>
      <c r="E2772" s="6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8281</v>
      </c>
      <c r="O2772" s="5">
        <f>$E2772/$D2772</f>
        <v>7.4999999999999997E-2</v>
      </c>
      <c r="P2772" s="6">
        <f>ROUND(E2772/L2772,2)</f>
        <v>9</v>
      </c>
      <c r="Q2772" t="str">
        <f>LEFT($N2772,FIND("/",$N2772)-1)</f>
        <v>games</v>
      </c>
      <c r="R2772" t="str">
        <f>RIGHT($N2772,LEN($N2772)-FIND("/",$N2772))</f>
        <v>video games</v>
      </c>
      <c r="S2772" s="10">
        <f>((($I2772/60)/60)/24)+DATE(1970,1,1)</f>
        <v>40746.195844907408</v>
      </c>
      <c r="T2772" s="10">
        <f>((($J2772/60)/60)/24)+DATE(1970,1,1)</f>
        <v>40701.195844907408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 s="6">
        <v>2000</v>
      </c>
      <c r="E2773" s="6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8292</v>
      </c>
      <c r="O2773" s="5">
        <f>$E2773/$D2773</f>
        <v>7.4999999999999997E-2</v>
      </c>
      <c r="P2773" s="6">
        <f>ROUND(E2773/L2773,2)</f>
        <v>50</v>
      </c>
      <c r="Q2773" t="str">
        <f>LEFT($N2773,FIND("/",$N2773)-1)</f>
        <v>music</v>
      </c>
      <c r="R2773" t="str">
        <f>RIGHT($N2773,LEN($N2773)-FIND("/",$N2773))</f>
        <v>faith</v>
      </c>
      <c r="S2773" s="10">
        <f>((($I2773/60)/60)/24)+DATE(1970,1,1)</f>
        <v>42713.619201388887</v>
      </c>
      <c r="T2773" s="10">
        <f>((($J2773/60)/60)/24)+DATE(1970,1,1)</f>
        <v>42673.577534722222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 s="6">
        <v>320000</v>
      </c>
      <c r="E2774" s="6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8272</v>
      </c>
      <c r="O2774" s="5">
        <f>$E2774/$D2774</f>
        <v>7.4837500000000001E-2</v>
      </c>
      <c r="P2774" s="6">
        <f>ROUND(E2774/L2774,2)</f>
        <v>177.39</v>
      </c>
      <c r="Q2774" t="str">
        <f>LEFT($N2774,FIND("/",$N2774)-1)</f>
        <v>technology</v>
      </c>
      <c r="R2774" t="str">
        <f>RIGHT($N2774,LEN($N2774)-FIND("/",$N2774))</f>
        <v>wearables</v>
      </c>
      <c r="S2774" s="10">
        <f>((($I2774/60)/60)/24)+DATE(1970,1,1)</f>
        <v>41845.125</v>
      </c>
      <c r="T2774" s="10">
        <f>((($J2774/60)/60)/24)+DATE(1970,1,1)</f>
        <v>41809.473275462966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 s="6">
        <v>2825</v>
      </c>
      <c r="E2775" s="6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8270</v>
      </c>
      <c r="O2775" s="5">
        <f>$E2775/$D2775</f>
        <v>7.4690265486725665E-2</v>
      </c>
      <c r="P2775" s="6">
        <f>ROUND(E2775/L2775,2)</f>
        <v>35.17</v>
      </c>
      <c r="Q2775" t="str">
        <f>LEFT($N2775,FIND("/",$N2775)-1)</f>
        <v>theater</v>
      </c>
      <c r="R2775" t="str">
        <f>RIGHT($N2775,LEN($N2775)-FIND("/",$N2775))</f>
        <v>plays</v>
      </c>
      <c r="S2775" s="10">
        <f>((($I2775/60)/60)/24)+DATE(1970,1,1)</f>
        <v>42611.163194444445</v>
      </c>
      <c r="T2775" s="10">
        <f>((($J2775/60)/60)/24)+DATE(1970,1,1)</f>
        <v>42601.854699074072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 s="6">
        <v>5000</v>
      </c>
      <c r="E2776" s="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8290</v>
      </c>
      <c r="O2776" s="5">
        <f>$E2776/$D2776</f>
        <v>7.3400000000000007E-2</v>
      </c>
      <c r="P2776" s="6">
        <f>ROUND(E2776/L2776,2)</f>
        <v>40.78</v>
      </c>
      <c r="Q2776" t="str">
        <f>LEFT($N2776,FIND("/",$N2776)-1)</f>
        <v>photography</v>
      </c>
      <c r="R2776" t="str">
        <f>RIGHT($N2776,LEN($N2776)-FIND("/",$N2776))</f>
        <v>places</v>
      </c>
      <c r="S2776" s="10">
        <f>((($I2776/60)/60)/24)+DATE(1970,1,1)</f>
        <v>41835.21597222222</v>
      </c>
      <c r="T2776" s="10">
        <f>((($J2776/60)/60)/24)+DATE(1970,1,1)</f>
        <v>41791.057314814818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 s="6">
        <v>10500</v>
      </c>
      <c r="E2777" s="6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8269</v>
      </c>
      <c r="O2777" s="5">
        <f>$E2777/$D2777</f>
        <v>7.2952380952380949E-2</v>
      </c>
      <c r="P2777" s="6">
        <f>ROUND(E2777/L2777,2)</f>
        <v>47.88</v>
      </c>
      <c r="Q2777" t="str">
        <f>LEFT($N2777,FIND("/",$N2777)-1)</f>
        <v>film &amp; video</v>
      </c>
      <c r="R2777" t="str">
        <f>RIGHT($N2777,LEN($N2777)-FIND("/",$N2777))</f>
        <v>animation</v>
      </c>
      <c r="S2777" s="10">
        <f>((($I2777/60)/60)/24)+DATE(1970,1,1)</f>
        <v>42067.083564814813</v>
      </c>
      <c r="T2777" s="10">
        <f>((($J2777/60)/60)/24)+DATE(1970,1,1)</f>
        <v>42037.083564814813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 s="6">
        <v>10000</v>
      </c>
      <c r="E2778" s="6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8272</v>
      </c>
      <c r="O2778" s="5">
        <f>$E2778/$D2778</f>
        <v>7.2599999999999998E-2</v>
      </c>
      <c r="P2778" s="6">
        <f>ROUND(E2778/L2778,2)</f>
        <v>80.67</v>
      </c>
      <c r="Q2778" t="str">
        <f>LEFT($N2778,FIND("/",$N2778)-1)</f>
        <v>technology</v>
      </c>
      <c r="R2778" t="str">
        <f>RIGHT($N2778,LEN($N2778)-FIND("/",$N2778))</f>
        <v>wearables</v>
      </c>
      <c r="S2778" s="10">
        <f>((($I2778/60)/60)/24)+DATE(1970,1,1)</f>
        <v>41972.666666666672</v>
      </c>
      <c r="T2778" s="10">
        <f>((($J2778/60)/60)/24)+DATE(1970,1,1)</f>
        <v>41947.940740740742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 s="6">
        <v>5000</v>
      </c>
      <c r="E2779" s="6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8270</v>
      </c>
      <c r="O2779" s="5">
        <f>$E2779/$D2779</f>
        <v>7.2400000000000006E-2</v>
      </c>
      <c r="P2779" s="6">
        <f>ROUND(E2779/L2779,2)</f>
        <v>72.400000000000006</v>
      </c>
      <c r="Q2779" t="str">
        <f>LEFT($N2779,FIND("/",$N2779)-1)</f>
        <v>theater</v>
      </c>
      <c r="R2779" t="str">
        <f>RIGHT($N2779,LEN($N2779)-FIND("/",$N2779))</f>
        <v>plays</v>
      </c>
      <c r="S2779" s="10">
        <f>((($I2779/60)/60)/24)+DATE(1970,1,1)</f>
        <v>42086.16333333333</v>
      </c>
      <c r="T2779" s="10">
        <f>((($J2779/60)/60)/24)+DATE(1970,1,1)</f>
        <v>42041.205000000002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 s="6">
        <v>25000</v>
      </c>
      <c r="E2780" s="6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8281</v>
      </c>
      <c r="O2780" s="5">
        <f>$E2780/$D2780</f>
        <v>7.2120000000000004E-2</v>
      </c>
      <c r="P2780" s="6">
        <f>ROUND(E2780/L2780,2)</f>
        <v>81.95</v>
      </c>
      <c r="Q2780" t="str">
        <f>LEFT($N2780,FIND("/",$N2780)-1)</f>
        <v>games</v>
      </c>
      <c r="R2780" t="str">
        <f>RIGHT($N2780,LEN($N2780)-FIND("/",$N2780))</f>
        <v>video games</v>
      </c>
      <c r="S2780" s="10">
        <f>((($I2780/60)/60)/24)+DATE(1970,1,1)</f>
        <v>41742.762673611112</v>
      </c>
      <c r="T2780" s="10">
        <f>((($J2780/60)/60)/24)+DATE(1970,1,1)</f>
        <v>41712.762673611112</v>
      </c>
    </row>
    <row r="2781" spans="1:20" ht="48" x14ac:dyDescent="0.2">
      <c r="A2781">
        <v>1408</v>
      </c>
      <c r="B2781" s="3" t="s">
        <v>1409</v>
      </c>
      <c r="C2781" s="3" t="s">
        <v>5518</v>
      </c>
      <c r="D2781" s="6">
        <v>1000</v>
      </c>
      <c r="E2781" s="6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8286</v>
      </c>
      <c r="O2781" s="5">
        <f>$E2781/$D2781</f>
        <v>7.1999999999999995E-2</v>
      </c>
      <c r="P2781" s="6">
        <f>ROUND(E2781/L2781,2)</f>
        <v>12</v>
      </c>
      <c r="Q2781" t="str">
        <f>LEFT($N2781,FIND("/",$N2781)-1)</f>
        <v>publishing</v>
      </c>
      <c r="R2781" t="str">
        <f>RIGHT($N2781,LEN($N2781)-FIND("/",$N2781))</f>
        <v>translations</v>
      </c>
      <c r="S2781" s="10">
        <f>((($I2781/60)/60)/24)+DATE(1970,1,1)</f>
        <v>42321.913842592592</v>
      </c>
      <c r="T2781" s="10">
        <f>((($J2781/60)/60)/24)+DATE(1970,1,1)</f>
        <v>42291.872175925921</v>
      </c>
    </row>
    <row r="2782" spans="1:20" ht="48" x14ac:dyDescent="0.2">
      <c r="A2782">
        <v>888</v>
      </c>
      <c r="B2782" s="3" t="s">
        <v>889</v>
      </c>
      <c r="C2782" s="3" t="s">
        <v>4998</v>
      </c>
      <c r="D2782" s="6">
        <v>1000</v>
      </c>
      <c r="E2782" s="6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8278</v>
      </c>
      <c r="O2782" s="5">
        <f>$E2782/$D2782</f>
        <v>7.1999999999999995E-2</v>
      </c>
      <c r="P2782" s="6">
        <f>ROUND(E2782/L2782,2)</f>
        <v>18</v>
      </c>
      <c r="Q2782" t="str">
        <f>LEFT($N2782,FIND("/",$N2782)-1)</f>
        <v>music</v>
      </c>
      <c r="R2782" t="str">
        <f>RIGHT($N2782,LEN($N2782)-FIND("/",$N2782))</f>
        <v>indie rock</v>
      </c>
      <c r="S2782" s="10">
        <f>((($I2782/60)/60)/24)+DATE(1970,1,1)</f>
        <v>40787.25</v>
      </c>
      <c r="T2782" s="10">
        <f>((($J2782/60)/60)/24)+DATE(1970,1,1)</f>
        <v>40751.753298611111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 s="6">
        <v>3000</v>
      </c>
      <c r="E2783" s="6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8270</v>
      </c>
      <c r="O2783" s="5">
        <f>$E2783/$D2783</f>
        <v>7.166666666666667E-2</v>
      </c>
      <c r="P2783" s="6">
        <f>ROUND(E2783/L2783,2)</f>
        <v>30.71</v>
      </c>
      <c r="Q2783" t="str">
        <f>LEFT($N2783,FIND("/",$N2783)-1)</f>
        <v>theater</v>
      </c>
      <c r="R2783" t="str">
        <f>RIGHT($N2783,LEN($N2783)-FIND("/",$N2783))</f>
        <v>plays</v>
      </c>
      <c r="S2783" s="10">
        <f>((($I2783/60)/60)/24)+DATE(1970,1,1)</f>
        <v>42789.041666666672</v>
      </c>
      <c r="T2783" s="10">
        <f>((($J2783/60)/60)/24)+DATE(1970,1,1)</f>
        <v>42768.97084490741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6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8285</v>
      </c>
      <c r="O2784" s="5">
        <f>$E2784/$D2784</f>
        <v>7.0666666666666669E-2</v>
      </c>
      <c r="P2784" s="6">
        <f>ROUND(E2784/L2784,2)</f>
        <v>58.89</v>
      </c>
      <c r="Q2784" t="str">
        <f>LEFT($N2784,FIND("/",$N2784)-1)</f>
        <v>music</v>
      </c>
      <c r="R2784" t="str">
        <f>RIGHT($N2784,LEN($N2784)-FIND("/",$N2784))</f>
        <v>world music</v>
      </c>
      <c r="S2784" s="10">
        <f>((($I2784/60)/60)/24)+DATE(1970,1,1)</f>
        <v>41796.549791666665</v>
      </c>
      <c r="T2784" s="10">
        <f>((($J2784/60)/60)/24)+DATE(1970,1,1)</f>
        <v>41736.549791666665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 s="6">
        <v>6300</v>
      </c>
      <c r="E2785" s="6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8286</v>
      </c>
      <c r="O2785" s="5">
        <f>$E2785/$D2785</f>
        <v>7.0634920634920634E-2</v>
      </c>
      <c r="P2785" s="6">
        <f>ROUND(E2785/L2785,2)</f>
        <v>44.5</v>
      </c>
      <c r="Q2785" t="str">
        <f>LEFT($N2785,FIND("/",$N2785)-1)</f>
        <v>publishing</v>
      </c>
      <c r="R2785" t="str">
        <f>RIGHT($N2785,LEN($N2785)-FIND("/",$N2785))</f>
        <v>translations</v>
      </c>
      <c r="S2785" s="10">
        <f>((($I2785/60)/60)/24)+DATE(1970,1,1)</f>
        <v>42652.456238425926</v>
      </c>
      <c r="T2785" s="10">
        <f>((($J2785/60)/60)/24)+DATE(1970,1,1)</f>
        <v>42622.456238425926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 s="6">
        <v>30000</v>
      </c>
      <c r="E2786" s="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5">
        <f>$E2786/$D2786</f>
        <v>7.0433333333333334E-2</v>
      </c>
      <c r="P2786" s="6">
        <f>ROUND(E2786/L2786,2)</f>
        <v>75.459999999999994</v>
      </c>
      <c r="Q2786" t="str">
        <f>LEFT($N2786,FIND("/",$N2786)-1)</f>
        <v>theater</v>
      </c>
      <c r="R2786" t="str">
        <f>RIGHT($N2786,LEN($N2786)-FIND("/",$N2786))</f>
        <v>plays</v>
      </c>
      <c r="S2786" s="10">
        <f>((($I2786/60)/60)/24)+DATE(1970,1,1)</f>
        <v>42166.767175925925</v>
      </c>
      <c r="T2786" s="10">
        <f>((($J2786/60)/60)/24)+DATE(1970,1,1)</f>
        <v>42136.767175925925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 s="6">
        <v>2000</v>
      </c>
      <c r="E2787" s="6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8295</v>
      </c>
      <c r="O2787" s="5">
        <f>$E2787/$D2787</f>
        <v>7.0000000000000007E-2</v>
      </c>
      <c r="P2787" s="6">
        <f>ROUND(E2787/L2787,2)</f>
        <v>46.67</v>
      </c>
      <c r="Q2787" t="str">
        <f>LEFT($N2787,FIND("/",$N2787)-1)</f>
        <v>photography</v>
      </c>
      <c r="R2787" t="str">
        <f>RIGHT($N2787,LEN($N2787)-FIND("/",$N2787))</f>
        <v>people</v>
      </c>
      <c r="S2787" s="10">
        <f>((($I2787/60)/60)/24)+DATE(1970,1,1)</f>
        <v>42188.89335648148</v>
      </c>
      <c r="T2787" s="10">
        <f>((($J2787/60)/60)/24)+DATE(1970,1,1)</f>
        <v>42167.89335648148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 s="6">
        <v>33000</v>
      </c>
      <c r="E2788" s="6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5">
        <f>$E2788/$D2788</f>
        <v>6.9696969696969702E-2</v>
      </c>
      <c r="P2788" s="6">
        <f>ROUND(E2788/L2788,2)</f>
        <v>383.33</v>
      </c>
      <c r="Q2788" t="str">
        <f>LEFT($N2788,FIND("/",$N2788)-1)</f>
        <v>theater</v>
      </c>
      <c r="R2788" t="str">
        <f>RIGHT($N2788,LEN($N2788)-FIND("/",$N2788))</f>
        <v>plays</v>
      </c>
      <c r="S2788" s="10">
        <f>((($I2788/60)/60)/24)+DATE(1970,1,1)</f>
        <v>42730.010520833333</v>
      </c>
      <c r="T2788" s="10">
        <f>((($J2788/60)/60)/24)+DATE(1970,1,1)</f>
        <v>42697.010520833333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 s="6">
        <v>50000</v>
      </c>
      <c r="E2789" s="6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8283</v>
      </c>
      <c r="O2789" s="5">
        <f>$E2789/$D2789</f>
        <v>6.9320000000000007E-2</v>
      </c>
      <c r="P2789" s="6">
        <f>ROUND(E2789/L2789,2)</f>
        <v>115.53</v>
      </c>
      <c r="Q2789" t="str">
        <f>LEFT($N2789,FIND("/",$N2789)-1)</f>
        <v>food</v>
      </c>
      <c r="R2789" t="str">
        <f>RIGHT($N2789,LEN($N2789)-FIND("/",$N2789))</f>
        <v>food trucks</v>
      </c>
      <c r="S2789" s="10">
        <f>((($I2789/60)/60)/24)+DATE(1970,1,1)</f>
        <v>42454.858796296292</v>
      </c>
      <c r="T2789" s="10">
        <f>((($J2789/60)/60)/24)+DATE(1970,1,1)</f>
        <v>42394.900462962964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 s="6">
        <v>6048</v>
      </c>
      <c r="E2790" s="6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8270</v>
      </c>
      <c r="O2790" s="5">
        <f>$E2790/$D2790</f>
        <v>6.8287037037037035E-2</v>
      </c>
      <c r="P2790" s="6">
        <f>ROUND(E2790/L2790,2)</f>
        <v>59</v>
      </c>
      <c r="Q2790" t="str">
        <f>LEFT($N2790,FIND("/",$N2790)-1)</f>
        <v>theater</v>
      </c>
      <c r="R2790" t="str">
        <f>RIGHT($N2790,LEN($N2790)-FIND("/",$N2790))</f>
        <v>plays</v>
      </c>
      <c r="S2790" s="10">
        <f>((($I2790/60)/60)/24)+DATE(1970,1,1)</f>
        <v>42353.85087962963</v>
      </c>
      <c r="T2790" s="10">
        <f>((($J2790/60)/60)/24)+DATE(1970,1,1)</f>
        <v>42293.809212962966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 s="6">
        <v>3000</v>
      </c>
      <c r="E2791" s="6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8269</v>
      </c>
      <c r="O2791" s="5">
        <f>$E2791/$D2791</f>
        <v>6.7966666666666675E-2</v>
      </c>
      <c r="P2791" s="6">
        <f>ROUND(E2791/L2791,2)</f>
        <v>40.78</v>
      </c>
      <c r="Q2791" t="str">
        <f>LEFT($N2791,FIND("/",$N2791)-1)</f>
        <v>film &amp; video</v>
      </c>
      <c r="R2791" t="str">
        <f>RIGHT($N2791,LEN($N2791)-FIND("/",$N2791))</f>
        <v>animation</v>
      </c>
      <c r="S2791" s="10">
        <f>((($I2791/60)/60)/24)+DATE(1970,1,1)</f>
        <v>40994.334479166668</v>
      </c>
      <c r="T2791" s="10">
        <f>((($J2791/60)/60)/24)+DATE(1970,1,1)</f>
        <v>40934.376145833332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 s="6">
        <v>12000</v>
      </c>
      <c r="E2792" s="6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5">
        <f>$E2792/$D2792</f>
        <v>6.7083333333333328E-2</v>
      </c>
      <c r="P2792" s="6">
        <f>ROUND(E2792/L2792,2)</f>
        <v>80.5</v>
      </c>
      <c r="Q2792" t="str">
        <f>LEFT($N2792,FIND("/",$N2792)-1)</f>
        <v>publishing</v>
      </c>
      <c r="R2792" t="str">
        <f>RIGHT($N2792,LEN($N2792)-FIND("/",$N2792))</f>
        <v>translations</v>
      </c>
      <c r="S2792" s="10">
        <f>((($I2792/60)/60)/24)+DATE(1970,1,1)</f>
        <v>42714.458333333328</v>
      </c>
      <c r="T2792" s="10">
        <f>((($J2792/60)/60)/24)+DATE(1970,1,1)</f>
        <v>42673.625868055555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 s="6">
        <v>5000</v>
      </c>
      <c r="E2793" s="6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5">
        <f>$E2793/$D2793</f>
        <v>6.7000000000000004E-2</v>
      </c>
      <c r="P2793" s="6">
        <f>ROUND(E2793/L2793,2)</f>
        <v>83.75</v>
      </c>
      <c r="Q2793" t="str">
        <f>LEFT($N2793,FIND("/",$N2793)-1)</f>
        <v>photography</v>
      </c>
      <c r="R2793" t="str">
        <f>RIGHT($N2793,LEN($N2793)-FIND("/",$N2793))</f>
        <v>photobooks</v>
      </c>
      <c r="S2793" s="10">
        <f>((($I2793/60)/60)/24)+DATE(1970,1,1)</f>
        <v>41941.95684027778</v>
      </c>
      <c r="T2793" s="10">
        <f>((($J2793/60)/60)/24)+DATE(1970,1,1)</f>
        <v>41905.95684027778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 s="6">
        <v>4000</v>
      </c>
      <c r="E2794" s="6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8270</v>
      </c>
      <c r="O2794" s="5">
        <f>$E2794/$D2794</f>
        <v>6.6500000000000004E-2</v>
      </c>
      <c r="P2794" s="6">
        <f>ROUND(E2794/L2794,2)</f>
        <v>29.56</v>
      </c>
      <c r="Q2794" t="str">
        <f>LEFT($N2794,FIND("/",$N2794)-1)</f>
        <v>theater</v>
      </c>
      <c r="R2794" t="str">
        <f>RIGHT($N2794,LEN($N2794)-FIND("/",$N2794))</f>
        <v>plays</v>
      </c>
      <c r="S2794" s="10">
        <f>((($I2794/60)/60)/24)+DATE(1970,1,1)</f>
        <v>42540.800648148142</v>
      </c>
      <c r="T2794" s="10">
        <f>((($J2794/60)/60)/24)+DATE(1970,1,1)</f>
        <v>42480.800648148142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 s="6">
        <v>50000</v>
      </c>
      <c r="E2795" s="6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8272</v>
      </c>
      <c r="O2795" s="5">
        <f>$E2795/$D2795</f>
        <v>6.6339999999999996E-2</v>
      </c>
      <c r="P2795" s="6">
        <f>ROUND(E2795/L2795,2)</f>
        <v>89.65</v>
      </c>
      <c r="Q2795" t="str">
        <f>LEFT($N2795,FIND("/",$N2795)-1)</f>
        <v>technology</v>
      </c>
      <c r="R2795" t="str">
        <f>RIGHT($N2795,LEN($N2795)-FIND("/",$N2795))</f>
        <v>wearables</v>
      </c>
      <c r="S2795" s="10">
        <f>((($I2795/60)/60)/24)+DATE(1970,1,1)</f>
        <v>41981.688831018517</v>
      </c>
      <c r="T2795" s="10">
        <f>((($J2795/60)/60)/24)+DATE(1970,1,1)</f>
        <v>41936.647164351853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 s="6">
        <v>30000</v>
      </c>
      <c r="E2796" s="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8277</v>
      </c>
      <c r="O2796" s="5">
        <f>$E2796/$D2796</f>
        <v>6.6066666666666662E-2</v>
      </c>
      <c r="P2796" s="6">
        <f>ROUND(E2796/L2796,2)</f>
        <v>82.58</v>
      </c>
      <c r="Q2796" t="str">
        <f>LEFT($N2796,FIND("/",$N2796)-1)</f>
        <v>music</v>
      </c>
      <c r="R2796" t="str">
        <f>RIGHT($N2796,LEN($N2796)-FIND("/",$N2796))</f>
        <v>jazz</v>
      </c>
      <c r="S2796" s="10">
        <f>((($I2796/60)/60)/24)+DATE(1970,1,1)</f>
        <v>41034.139108796298</v>
      </c>
      <c r="T2796" s="10">
        <f>((($J2796/60)/60)/24)+DATE(1970,1,1)</f>
        <v>41004.139108796298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 s="6">
        <v>2725</v>
      </c>
      <c r="E2797" s="6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5">
        <f>$E2797/$D2797</f>
        <v>6.6055045871559637E-2</v>
      </c>
      <c r="P2797" s="6">
        <f>ROUND(E2797/L2797,2)</f>
        <v>30</v>
      </c>
      <c r="Q2797" t="str">
        <f>LEFT($N2797,FIND("/",$N2797)-1)</f>
        <v>publishing</v>
      </c>
      <c r="R2797" t="str">
        <f>RIGHT($N2797,LEN($N2797)-FIND("/",$N2797))</f>
        <v>translations</v>
      </c>
      <c r="S2797" s="10">
        <f>((($I2797/60)/60)/24)+DATE(1970,1,1)</f>
        <v>42070.829872685179</v>
      </c>
      <c r="T2797" s="10">
        <f>((($J2797/60)/60)/24)+DATE(1970,1,1)</f>
        <v>42040.829872685179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 s="6">
        <v>300000</v>
      </c>
      <c r="E2798" s="6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8281</v>
      </c>
      <c r="O2798" s="5">
        <f>$E2798/$D2798</f>
        <v>6.5900366666666668E-2</v>
      </c>
      <c r="P2798" s="6">
        <f>ROUND(E2798/L2798,2)</f>
        <v>63.57</v>
      </c>
      <c r="Q2798" t="str">
        <f>LEFT($N2798,FIND("/",$N2798)-1)</f>
        <v>games</v>
      </c>
      <c r="R2798" t="str">
        <f>RIGHT($N2798,LEN($N2798)-FIND("/",$N2798))</f>
        <v>video games</v>
      </c>
      <c r="S2798" s="10">
        <f>((($I2798/60)/60)/24)+DATE(1970,1,1)</f>
        <v>41309.853865740741</v>
      </c>
      <c r="T2798" s="10">
        <f>((($J2798/60)/60)/24)+DATE(1970,1,1)</f>
        <v>41264.853865740741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 s="6">
        <v>26000</v>
      </c>
      <c r="E2799" s="6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8284</v>
      </c>
      <c r="O2799" s="5">
        <f>$E2799/$D2799</f>
        <v>6.565384615384616E-2</v>
      </c>
      <c r="P2799" s="6">
        <f>ROUND(E2799/L2799,2)</f>
        <v>213.38</v>
      </c>
      <c r="Q2799" t="str">
        <f>LEFT($N2799,FIND("/",$N2799)-1)</f>
        <v>photography</v>
      </c>
      <c r="R2799" t="str">
        <f>RIGHT($N2799,LEN($N2799)-FIND("/",$N2799))</f>
        <v>photobooks</v>
      </c>
      <c r="S2799" s="10">
        <f>((($I2799/60)/60)/24)+DATE(1970,1,1)</f>
        <v>42095.042708333334</v>
      </c>
      <c r="T2799" s="10">
        <f>((($J2799/60)/60)/24)+DATE(1970,1,1)</f>
        <v>42065.084375000006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 s="6">
        <v>2000</v>
      </c>
      <c r="E2800" s="6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5">
        <f>$E2800/$D2800</f>
        <v>6.5500000000000003E-2</v>
      </c>
      <c r="P2800" s="6">
        <f>ROUND(E2800/L2800,2)</f>
        <v>18.71</v>
      </c>
      <c r="Q2800" t="str">
        <f>LEFT($N2800,FIND("/",$N2800)-1)</f>
        <v>music</v>
      </c>
      <c r="R2800" t="str">
        <f>RIGHT($N2800,LEN($N2800)-FIND("/",$N2800))</f>
        <v>jazz</v>
      </c>
      <c r="S2800" s="10">
        <f>((($I2800/60)/60)/24)+DATE(1970,1,1)</f>
        <v>41714.916666666664</v>
      </c>
      <c r="T2800" s="10">
        <f>((($J2800/60)/60)/24)+DATE(1970,1,1)</f>
        <v>41680.359976851854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 s="6">
        <v>3300</v>
      </c>
      <c r="E2801" s="6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5">
        <f>$E2801/$D2801</f>
        <v>6.545454545454546E-2</v>
      </c>
      <c r="P2801" s="6">
        <f>ROUND(E2801/L2801,2)</f>
        <v>108</v>
      </c>
      <c r="Q2801" t="str">
        <f>LEFT($N2801,FIND("/",$N2801)-1)</f>
        <v>theater</v>
      </c>
      <c r="R2801" t="str">
        <f>RIGHT($N2801,LEN($N2801)-FIND("/",$N2801))</f>
        <v>musical</v>
      </c>
      <c r="S2801" s="10">
        <f>((($I2801/60)/60)/24)+DATE(1970,1,1)</f>
        <v>42113.631157407406</v>
      </c>
      <c r="T2801" s="10">
        <f>((($J2801/60)/60)/24)+DATE(1970,1,1)</f>
        <v>42053.672824074078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 s="6">
        <v>20000</v>
      </c>
      <c r="E2802" s="6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5">
        <f>$E2802/$D2802</f>
        <v>6.5299999999999997E-2</v>
      </c>
      <c r="P2802" s="6">
        <f>ROUND(E2802/L2802,2)</f>
        <v>6.5</v>
      </c>
      <c r="Q2802" t="str">
        <f>LEFT($N2802,FIND("/",$N2802)-1)</f>
        <v>technology</v>
      </c>
      <c r="R2802" t="str">
        <f>RIGHT($N2802,LEN($N2802)-FIND("/",$N2802))</f>
        <v>wearables</v>
      </c>
      <c r="S2802" s="10">
        <f>((($I2802/60)/60)/24)+DATE(1970,1,1)</f>
        <v>42726.37572916667</v>
      </c>
      <c r="T2802" s="10">
        <f>((($J2802/60)/60)/24)+DATE(1970,1,1)</f>
        <v>42696.37572916667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 s="6">
        <v>5000</v>
      </c>
      <c r="E2803" s="6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8283</v>
      </c>
      <c r="O2803" s="5">
        <f>$E2803/$D2803</f>
        <v>6.5000000000000002E-2</v>
      </c>
      <c r="P2803" s="6">
        <f>ROUND(E2803/L2803,2)</f>
        <v>108.33</v>
      </c>
      <c r="Q2803" t="str">
        <f>LEFT($N2803,FIND("/",$N2803)-1)</f>
        <v>food</v>
      </c>
      <c r="R2803" t="str">
        <f>RIGHT($N2803,LEN($N2803)-FIND("/",$N2803))</f>
        <v>food trucks</v>
      </c>
      <c r="S2803" s="10">
        <f>((($I2803/60)/60)/24)+DATE(1970,1,1)</f>
        <v>42253.108865740738</v>
      </c>
      <c r="T2803" s="10">
        <f>((($J2803/60)/60)/24)+DATE(1970,1,1)</f>
        <v>42223.108865740738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 s="6">
        <v>10000</v>
      </c>
      <c r="E2804" s="6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8292</v>
      </c>
      <c r="O2804" s="5">
        <f>$E2804/$D2804</f>
        <v>6.5000000000000002E-2</v>
      </c>
      <c r="P2804" s="6">
        <f>ROUND(E2804/L2804,2)</f>
        <v>216.67</v>
      </c>
      <c r="Q2804" t="str">
        <f>LEFT($N2804,FIND("/",$N2804)-1)</f>
        <v>music</v>
      </c>
      <c r="R2804" t="str">
        <f>RIGHT($N2804,LEN($N2804)-FIND("/",$N2804))</f>
        <v>faith</v>
      </c>
      <c r="S2804" s="10">
        <f>((($I2804/60)/60)/24)+DATE(1970,1,1)</f>
        <v>42186.25</v>
      </c>
      <c r="T2804" s="10">
        <f>((($J2804/60)/60)/24)+DATE(1970,1,1)</f>
        <v>42129.82540509259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 s="6">
        <v>20000</v>
      </c>
      <c r="E2805" s="6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5">
        <f>$E2805/$D2805</f>
        <v>6.4850000000000005E-2</v>
      </c>
      <c r="P2805" s="6">
        <f>ROUND(E2805/L2805,2)</f>
        <v>49.88</v>
      </c>
      <c r="Q2805" t="str">
        <f>LEFT($N2805,FIND("/",$N2805)-1)</f>
        <v>film &amp; video</v>
      </c>
      <c r="R2805" t="str">
        <f>RIGHT($N2805,LEN($N2805)-FIND("/",$N2805))</f>
        <v>drama</v>
      </c>
      <c r="S2805" s="10">
        <f>((($I2805/60)/60)/24)+DATE(1970,1,1)</f>
        <v>41880.777905092589</v>
      </c>
      <c r="T2805" s="10">
        <f>((($J2805/60)/60)/24)+DATE(1970,1,1)</f>
        <v>41855.777905092589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 s="6">
        <v>4190</v>
      </c>
      <c r="E2806" s="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5">
        <f>$E2806/$D2806</f>
        <v>6.4439140811455853E-2</v>
      </c>
      <c r="P2806" s="6">
        <f>ROUND(E2806/L2806,2)</f>
        <v>45</v>
      </c>
      <c r="Q2806" t="str">
        <f>LEFT($N2806,FIND("/",$N2806)-1)</f>
        <v>games</v>
      </c>
      <c r="R2806" t="str">
        <f>RIGHT($N2806,LEN($N2806)-FIND("/",$N2806))</f>
        <v>mobile games</v>
      </c>
      <c r="S2806" s="10">
        <f>((($I2806/60)/60)/24)+DATE(1970,1,1)</f>
        <v>42357.671631944439</v>
      </c>
      <c r="T2806" s="10">
        <f>((($J2806/60)/60)/24)+DATE(1970,1,1)</f>
        <v>42327.671631944439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 s="6">
        <v>38888</v>
      </c>
      <c r="E2807" s="6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5">
        <f>$E2807/$D2807</f>
        <v>6.4158609339642042E-2</v>
      </c>
      <c r="P2807" s="6">
        <f>ROUND(E2807/L2807,2)</f>
        <v>41.58</v>
      </c>
      <c r="Q2807" t="str">
        <f>LEFT($N2807,FIND("/",$N2807)-1)</f>
        <v>technology</v>
      </c>
      <c r="R2807" t="str">
        <f>RIGHT($N2807,LEN($N2807)-FIND("/",$N2807))</f>
        <v>makerspaces</v>
      </c>
      <c r="S2807" s="10">
        <f>((($I2807/60)/60)/24)+DATE(1970,1,1)</f>
        <v>41849.020601851851</v>
      </c>
      <c r="T2807" s="10">
        <f>((($J2807/60)/60)/24)+DATE(1970,1,1)</f>
        <v>41821.020601851851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 s="6">
        <v>1500</v>
      </c>
      <c r="E2808" s="6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5">
        <f>$E2808/$D2808</f>
        <v>6.3333333333333339E-2</v>
      </c>
      <c r="P2808" s="6">
        <f>ROUND(E2808/L2808,2)</f>
        <v>9.5</v>
      </c>
      <c r="Q2808" t="str">
        <f>LEFT($N2808,FIND("/",$N2808)-1)</f>
        <v>theater</v>
      </c>
      <c r="R2808" t="str">
        <f>RIGHT($N2808,LEN($N2808)-FIND("/",$N2808))</f>
        <v>plays</v>
      </c>
      <c r="S2808" s="10">
        <f>((($I2808/60)/60)/24)+DATE(1970,1,1)</f>
        <v>41951</v>
      </c>
      <c r="T2808" s="10">
        <f>((($J2808/60)/60)/24)+DATE(1970,1,1)</f>
        <v>41920.963472222218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 s="6">
        <v>54000</v>
      </c>
      <c r="E2809" s="6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8281</v>
      </c>
      <c r="O2809" s="5">
        <f>$E2809/$D2809</f>
        <v>6.3092592592592589E-2</v>
      </c>
      <c r="P2809" s="6">
        <f>ROUND(E2809/L2809,2)</f>
        <v>113.57</v>
      </c>
      <c r="Q2809" t="str">
        <f>LEFT($N2809,FIND("/",$N2809)-1)</f>
        <v>games</v>
      </c>
      <c r="R2809" t="str">
        <f>RIGHT($N2809,LEN($N2809)-FIND("/",$N2809))</f>
        <v>video games</v>
      </c>
      <c r="S2809" s="10">
        <f>((($I2809/60)/60)/24)+DATE(1970,1,1)</f>
        <v>41643.172974537039</v>
      </c>
      <c r="T2809" s="10">
        <f>((($J2809/60)/60)/24)+DATE(1970,1,1)</f>
        <v>41613.172974537039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 s="6">
        <v>2000</v>
      </c>
      <c r="E2810" s="6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8270</v>
      </c>
      <c r="O2810" s="5">
        <f>$E2810/$D2810</f>
        <v>6.3E-2</v>
      </c>
      <c r="P2810" s="6">
        <f>ROUND(E2810/L2810,2)</f>
        <v>42</v>
      </c>
      <c r="Q2810" t="str">
        <f>LEFT($N2810,FIND("/",$N2810)-1)</f>
        <v>theater</v>
      </c>
      <c r="R2810" t="str">
        <f>RIGHT($N2810,LEN($N2810)-FIND("/",$N2810))</f>
        <v>plays</v>
      </c>
      <c r="S2810" s="10">
        <f>((($I2810/60)/60)/24)+DATE(1970,1,1)</f>
        <v>42113.680393518516</v>
      </c>
      <c r="T2810" s="10">
        <f>((($J2810/60)/60)/24)+DATE(1970,1,1)</f>
        <v>42053.722060185188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 s="6">
        <v>30000</v>
      </c>
      <c r="E2811" s="6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5">
        <f>$E2811/$D2811</f>
        <v>6.2933333333333327E-2</v>
      </c>
      <c r="P2811" s="6">
        <f>ROUND(E2811/L2811,2)</f>
        <v>82.09</v>
      </c>
      <c r="Q2811" t="str">
        <f>LEFT($N2811,FIND("/",$N2811)-1)</f>
        <v>technology</v>
      </c>
      <c r="R2811" t="str">
        <f>RIGHT($N2811,LEN($N2811)-FIND("/",$N2811))</f>
        <v>wearables</v>
      </c>
      <c r="S2811" s="10">
        <f>((($I2811/60)/60)/24)+DATE(1970,1,1)</f>
        <v>42369.958333333328</v>
      </c>
      <c r="T2811" s="10">
        <f>((($J2811/60)/60)/24)+DATE(1970,1,1)</f>
        <v>42339.967708333337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 s="6">
        <v>30000</v>
      </c>
      <c r="E2812" s="6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8284</v>
      </c>
      <c r="O2812" s="5">
        <f>$E2812/$D2812</f>
        <v>6.2566666666666673E-2</v>
      </c>
      <c r="P2812" s="6">
        <f>ROUND(E2812/L2812,2)</f>
        <v>98.79</v>
      </c>
      <c r="Q2812" t="str">
        <f>LEFT($N2812,FIND("/",$N2812)-1)</f>
        <v>photography</v>
      </c>
      <c r="R2812" t="str">
        <f>RIGHT($N2812,LEN($N2812)-FIND("/",$N2812))</f>
        <v>photobooks</v>
      </c>
      <c r="S2812" s="10">
        <f>((($I2812/60)/60)/24)+DATE(1970,1,1)</f>
        <v>42023.760393518518</v>
      </c>
      <c r="T2812" s="10">
        <f>((($J2812/60)/60)/24)+DATE(1970,1,1)</f>
        <v>41978.760393518518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 s="6">
        <v>30000</v>
      </c>
      <c r="E2813" s="6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8269</v>
      </c>
      <c r="O2813" s="5">
        <f>$E2813/$D2813</f>
        <v>6.0999999999999999E-2</v>
      </c>
      <c r="P2813" s="6">
        <f>ROUND(E2813/L2813,2)</f>
        <v>87.14</v>
      </c>
      <c r="Q2813" t="str">
        <f>LEFT($N2813,FIND("/",$N2813)-1)</f>
        <v>film &amp; video</v>
      </c>
      <c r="R2813" t="str">
        <f>RIGHT($N2813,LEN($N2813)-FIND("/",$N2813))</f>
        <v>animation</v>
      </c>
      <c r="S2813" s="10">
        <f>((($I2813/60)/60)/24)+DATE(1970,1,1)</f>
        <v>41192.672326388885</v>
      </c>
      <c r="T2813" s="10">
        <f>((($J2813/60)/60)/24)+DATE(1970,1,1)</f>
        <v>41162.672326388885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 s="6">
        <v>19000</v>
      </c>
      <c r="E2814" s="6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8302</v>
      </c>
      <c r="O2814" s="5">
        <f>$E2814/$D2814</f>
        <v>6.0263157894736845E-2</v>
      </c>
      <c r="P2814" s="6">
        <f>ROUND(E2814/L2814,2)</f>
        <v>163.57</v>
      </c>
      <c r="Q2814" t="str">
        <f>LEFT($N2814,FIND("/",$N2814)-1)</f>
        <v>theater</v>
      </c>
      <c r="R2814" t="str">
        <f>RIGHT($N2814,LEN($N2814)-FIND("/",$N2814))</f>
        <v>spaces</v>
      </c>
      <c r="S2814" s="10">
        <f>((($I2814/60)/60)/24)+DATE(1970,1,1)</f>
        <v>42830.820763888885</v>
      </c>
      <c r="T2814" s="10">
        <f>((($J2814/60)/60)/24)+DATE(1970,1,1)</f>
        <v>42787.862430555557</v>
      </c>
    </row>
    <row r="2815" spans="1:20" ht="48" x14ac:dyDescent="0.2">
      <c r="A2815">
        <v>4008</v>
      </c>
      <c r="B2815" s="3" t="s">
        <v>4004</v>
      </c>
      <c r="C2815" s="3" t="s">
        <v>8113</v>
      </c>
      <c r="D2815" s="6">
        <v>1000</v>
      </c>
      <c r="E2815" s="6">
        <v>60</v>
      </c>
      <c r="F2815" t="s">
        <v>8221</v>
      </c>
      <c r="G2815" t="s">
        <v>8225</v>
      </c>
      <c r="H2815" t="s">
        <v>8247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8270</v>
      </c>
      <c r="O2815" s="5">
        <f>$E2815/$D2815</f>
        <v>0.06</v>
      </c>
      <c r="P2815" s="6">
        <f>ROUND(E2815/L2815,2)</f>
        <v>15</v>
      </c>
      <c r="Q2815" t="str">
        <f>LEFT($N2815,FIND("/",$N2815)-1)</f>
        <v>theater</v>
      </c>
      <c r="R2815" t="str">
        <f>RIGHT($N2815,LEN($N2815)-FIND("/",$N2815))</f>
        <v>plays</v>
      </c>
      <c r="S2815" s="10">
        <f>((($I2815/60)/60)/24)+DATE(1970,1,1)</f>
        <v>42207.964201388888</v>
      </c>
      <c r="T2815" s="10">
        <f>((($J2815/60)/60)/24)+DATE(1970,1,1)</f>
        <v>42177.964201388888</v>
      </c>
    </row>
    <row r="2816" spans="1:20" ht="48" x14ac:dyDescent="0.2">
      <c r="A2816">
        <v>933</v>
      </c>
      <c r="B2816" s="3" t="s">
        <v>934</v>
      </c>
      <c r="C2816" s="3" t="s">
        <v>5043</v>
      </c>
      <c r="D2816" s="6">
        <v>2000</v>
      </c>
      <c r="E2816" s="6">
        <v>120</v>
      </c>
      <c r="F2816" t="s">
        <v>8221</v>
      </c>
      <c r="G2816" t="s">
        <v>8224</v>
      </c>
      <c r="H2816" t="s">
        <v>8246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8277</v>
      </c>
      <c r="O2816" s="5">
        <f>$E2816/$D2816</f>
        <v>0.06</v>
      </c>
      <c r="P2816" s="6">
        <f>ROUND(E2816/L2816,2)</f>
        <v>60</v>
      </c>
      <c r="Q2816" t="str">
        <f>LEFT($N2816,FIND("/",$N2816)-1)</f>
        <v>music</v>
      </c>
      <c r="R2816" t="str">
        <f>RIGHT($N2816,LEN($N2816)-FIND("/",$N2816))</f>
        <v>jazz</v>
      </c>
      <c r="S2816" s="10">
        <f>((($I2816/60)/60)/24)+DATE(1970,1,1)</f>
        <v>41771.169085648151</v>
      </c>
      <c r="T2816" s="10">
        <f>((($J2816/60)/60)/24)+DATE(1970,1,1)</f>
        <v>41711.169085648151</v>
      </c>
    </row>
    <row r="2817" spans="1:20" ht="48" x14ac:dyDescent="0.2">
      <c r="A2817">
        <v>3647</v>
      </c>
      <c r="B2817" s="3" t="s">
        <v>3645</v>
      </c>
      <c r="C2817" s="3" t="s">
        <v>7757</v>
      </c>
      <c r="D2817" s="6">
        <v>500</v>
      </c>
      <c r="E2817" s="6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8304</v>
      </c>
      <c r="O2817" s="5">
        <f>$E2817/$D2817</f>
        <v>0.06</v>
      </c>
      <c r="P2817" s="6">
        <f>ROUND(E2817/L2817,2)</f>
        <v>15</v>
      </c>
      <c r="Q2817" t="str">
        <f>LEFT($N2817,FIND("/",$N2817)-1)</f>
        <v>theater</v>
      </c>
      <c r="R2817" t="str">
        <f>RIGHT($N2817,LEN($N2817)-FIND("/",$N2817))</f>
        <v>musical</v>
      </c>
      <c r="S2817" s="10">
        <f>((($I2817/60)/60)/24)+DATE(1970,1,1)</f>
        <v>42643.749155092592</v>
      </c>
      <c r="T2817" s="10">
        <f>((($J2817/60)/60)/24)+DATE(1970,1,1)</f>
        <v>42598.749155092592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 s="6">
        <v>15000</v>
      </c>
      <c r="E2818" s="6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8283</v>
      </c>
      <c r="O2818" s="5">
        <f>$E2818/$D2818</f>
        <v>5.906666666666667E-2</v>
      </c>
      <c r="P2818" s="6">
        <f>ROUND(E2818/L2818,2)</f>
        <v>46.63</v>
      </c>
      <c r="Q2818" t="str">
        <f>LEFT($N2818,FIND("/",$N2818)-1)</f>
        <v>food</v>
      </c>
      <c r="R2818" t="str">
        <f>RIGHT($N2818,LEN($N2818)-FIND("/",$N2818))</f>
        <v>food trucks</v>
      </c>
      <c r="S2818" s="10">
        <f>((($I2818/60)/60)/24)+DATE(1970,1,1)</f>
        <v>42498.84174768519</v>
      </c>
      <c r="T2818" s="10">
        <f>((($J2818/60)/60)/24)+DATE(1970,1,1)</f>
        <v>42468.84174768519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 s="6">
        <v>4000</v>
      </c>
      <c r="E2819" s="6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8272</v>
      </c>
      <c r="O2819" s="5">
        <f>$E2819/$D2819</f>
        <v>5.8500000000000003E-2</v>
      </c>
      <c r="P2819" s="6">
        <f>ROUND(E2819/L2819,2)</f>
        <v>29.25</v>
      </c>
      <c r="Q2819" t="str">
        <f>LEFT($N2819,FIND("/",$N2819)-1)</f>
        <v>technology</v>
      </c>
      <c r="R2819" t="str">
        <f>RIGHT($N2819,LEN($N2819)-FIND("/",$N2819))</f>
        <v>wearables</v>
      </c>
      <c r="S2819" s="10">
        <f>((($I2819/60)/60)/24)+DATE(1970,1,1)</f>
        <v>41985.299305555556</v>
      </c>
      <c r="T2819" s="10">
        <f>((($J2819/60)/60)/24)+DATE(1970,1,1)</f>
        <v>41977.040185185186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 s="6">
        <v>6500</v>
      </c>
      <c r="E2820" s="6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8277</v>
      </c>
      <c r="O2820" s="5">
        <f>$E2820/$D2820</f>
        <v>5.7692307692307696E-2</v>
      </c>
      <c r="P2820" s="6">
        <f>ROUND(E2820/L2820,2)</f>
        <v>41.67</v>
      </c>
      <c r="Q2820" t="str">
        <f>LEFT($N2820,FIND("/",$N2820)-1)</f>
        <v>music</v>
      </c>
      <c r="R2820" t="str">
        <f>RIGHT($N2820,LEN($N2820)-FIND("/",$N2820))</f>
        <v>jazz</v>
      </c>
      <c r="S2820" s="10">
        <f>((($I2820/60)/60)/24)+DATE(1970,1,1)</f>
        <v>40969.207638888889</v>
      </c>
      <c r="T2820" s="10">
        <f>((($J2820/60)/60)/24)+DATE(1970,1,1)</f>
        <v>40937.679560185185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 s="6">
        <v>200000</v>
      </c>
      <c r="E2821" s="6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5">
        <f>$E2821/$D2821</f>
        <v>5.7334999999999997E-2</v>
      </c>
      <c r="P2821" s="6">
        <f>ROUND(E2821/L2821,2)</f>
        <v>603.53</v>
      </c>
      <c r="Q2821" t="str">
        <f>LEFT($N2821,FIND("/",$N2821)-1)</f>
        <v>technology</v>
      </c>
      <c r="R2821" t="str">
        <f>RIGHT($N2821,LEN($N2821)-FIND("/",$N2821))</f>
        <v>wearables</v>
      </c>
      <c r="S2821" s="10">
        <f>((($I2821/60)/60)/24)+DATE(1970,1,1)</f>
        <v>42572.583333333328</v>
      </c>
      <c r="T2821" s="10">
        <f>((($J2821/60)/60)/24)+DATE(1970,1,1)</f>
        <v>42520.235486111109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 s="6">
        <v>10500</v>
      </c>
      <c r="E2822" s="6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5">
        <f>$E2822/$D2822</f>
        <v>5.7238095238095241E-2</v>
      </c>
      <c r="P2822" s="6">
        <f>ROUND(E2822/L2822,2)</f>
        <v>50.08</v>
      </c>
      <c r="Q2822" t="str">
        <f>LEFT($N2822,FIND("/",$N2822)-1)</f>
        <v>games</v>
      </c>
      <c r="R2822" t="str">
        <f>RIGHT($N2822,LEN($N2822)-FIND("/",$N2822))</f>
        <v>video games</v>
      </c>
      <c r="S2822" s="10">
        <f>((($I2822/60)/60)/24)+DATE(1970,1,1)</f>
        <v>42368.701504629629</v>
      </c>
      <c r="T2822" s="10">
        <f>((($J2822/60)/60)/24)+DATE(1970,1,1)</f>
        <v>42340.701504629629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 s="6">
        <v>16000</v>
      </c>
      <c r="E2823" s="6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8283</v>
      </c>
      <c r="O2823" s="5">
        <f>$E2823/$D2823</f>
        <v>5.6937500000000002E-2</v>
      </c>
      <c r="P2823" s="6">
        <f>ROUND(E2823/L2823,2)</f>
        <v>60.73</v>
      </c>
      <c r="Q2823" t="str">
        <f>LEFT($N2823,FIND("/",$N2823)-1)</f>
        <v>food</v>
      </c>
      <c r="R2823" t="str">
        <f>RIGHT($N2823,LEN($N2823)-FIND("/",$N2823))</f>
        <v>food trucks</v>
      </c>
      <c r="S2823" s="10">
        <f>((($I2823/60)/60)/24)+DATE(1970,1,1)</f>
        <v>42139.709629629629</v>
      </c>
      <c r="T2823" s="10">
        <f>((($J2823/60)/60)/24)+DATE(1970,1,1)</f>
        <v>42109.709629629629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 s="6">
        <v>6000</v>
      </c>
      <c r="E2824" s="6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8271</v>
      </c>
      <c r="O2824" s="5">
        <f>$E2824/$D2824</f>
        <v>5.6833333333333333E-2</v>
      </c>
      <c r="P2824" s="6">
        <f>ROUND(E2824/L2824,2)</f>
        <v>37.89</v>
      </c>
      <c r="Q2824" t="str">
        <f>LEFT($N2824,FIND("/",$N2824)-1)</f>
        <v>technology</v>
      </c>
      <c r="R2824" t="str">
        <f>RIGHT($N2824,LEN($N2824)-FIND("/",$N2824))</f>
        <v>web</v>
      </c>
      <c r="S2824" s="10">
        <f>((($I2824/60)/60)/24)+DATE(1970,1,1)</f>
        <v>42552.774745370371</v>
      </c>
      <c r="T2824" s="10">
        <f>((($J2824/60)/60)/24)+DATE(1970,1,1)</f>
        <v>42532.774745370371</v>
      </c>
    </row>
    <row r="2825" spans="1:20" ht="48" x14ac:dyDescent="0.2">
      <c r="A2825">
        <v>2597</v>
      </c>
      <c r="B2825" s="3" t="s">
        <v>2597</v>
      </c>
      <c r="C2825" s="3" t="s">
        <v>6707</v>
      </c>
      <c r="D2825" s="6">
        <v>1500</v>
      </c>
      <c r="E2825" s="6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8283</v>
      </c>
      <c r="O2825" s="5">
        <f>$E2825/$D2825</f>
        <v>5.6666666666666664E-2</v>
      </c>
      <c r="P2825" s="6">
        <f>ROUND(E2825/L2825,2)</f>
        <v>12.14</v>
      </c>
      <c r="Q2825" t="str">
        <f>LEFT($N2825,FIND("/",$N2825)-1)</f>
        <v>food</v>
      </c>
      <c r="R2825" t="str">
        <f>RIGHT($N2825,LEN($N2825)-FIND("/",$N2825))</f>
        <v>food trucks</v>
      </c>
      <c r="S2825" s="10">
        <f>((($I2825/60)/60)/24)+DATE(1970,1,1)</f>
        <v>42540.341631944444</v>
      </c>
      <c r="T2825" s="10">
        <f>((($J2825/60)/60)/24)+DATE(1970,1,1)</f>
        <v>42510.341631944444</v>
      </c>
    </row>
    <row r="2826" spans="1:20" ht="48" x14ac:dyDescent="0.2">
      <c r="A2826">
        <v>1168</v>
      </c>
      <c r="B2826" s="3" t="s">
        <v>1169</v>
      </c>
      <c r="C2826" s="3" t="s">
        <v>5278</v>
      </c>
      <c r="D2826" s="6">
        <v>18000</v>
      </c>
      <c r="E2826" s="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8283</v>
      </c>
      <c r="O2826" s="5">
        <f>$E2826/$D2826</f>
        <v>5.6666666666666664E-2</v>
      </c>
      <c r="P2826" s="6">
        <f>ROUND(E2826/L2826,2)</f>
        <v>340</v>
      </c>
      <c r="Q2826" t="str">
        <f>LEFT($N2826,FIND("/",$N2826)-1)</f>
        <v>food</v>
      </c>
      <c r="R2826" t="str">
        <f>RIGHT($N2826,LEN($N2826)-FIND("/",$N2826))</f>
        <v>food trucks</v>
      </c>
      <c r="S2826" s="10">
        <f>((($I2826/60)/60)/24)+DATE(1970,1,1)</f>
        <v>42635.053993055553</v>
      </c>
      <c r="T2826" s="10">
        <f>((($J2826/60)/60)/24)+DATE(1970,1,1)</f>
        <v>42605.053993055553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 s="6">
        <v>300000</v>
      </c>
      <c r="E2827" s="6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8272</v>
      </c>
      <c r="O2827" s="5">
        <f>$E2827/$D2827</f>
        <v>5.6613333333333335E-2</v>
      </c>
      <c r="P2827" s="6">
        <f>ROUND(E2827/L2827,2)</f>
        <v>182.62</v>
      </c>
      <c r="Q2827" t="str">
        <f>LEFT($N2827,FIND("/",$N2827)-1)</f>
        <v>technology</v>
      </c>
      <c r="R2827" t="str">
        <f>RIGHT($N2827,LEN($N2827)-FIND("/",$N2827))</f>
        <v>wearables</v>
      </c>
      <c r="S2827" s="10">
        <f>((($I2827/60)/60)/24)+DATE(1970,1,1)</f>
        <v>42626.295138888891</v>
      </c>
      <c r="T2827" s="10">
        <f>((($J2827/60)/60)/24)+DATE(1970,1,1)</f>
        <v>42586.295138888891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6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8283</v>
      </c>
      <c r="O2828" s="5">
        <f>$E2828/$D2828</f>
        <v>5.6500000000000002E-2</v>
      </c>
      <c r="P2828" s="6">
        <f>ROUND(E2828/L2828,2)</f>
        <v>89.21</v>
      </c>
      <c r="Q2828" t="str">
        <f>LEFT($N2828,FIND("/",$N2828)-1)</f>
        <v>food</v>
      </c>
      <c r="R2828" t="str">
        <f>RIGHT($N2828,LEN($N2828)-FIND("/",$N2828))</f>
        <v>food trucks</v>
      </c>
      <c r="S2828" s="10">
        <f>((($I2828/60)/60)/24)+DATE(1970,1,1)</f>
        <v>41998.844444444447</v>
      </c>
      <c r="T2828" s="10">
        <f>((($J2828/60)/60)/24)+DATE(1970,1,1)</f>
        <v>41964.844444444447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 s="6">
        <v>12000</v>
      </c>
      <c r="E2829" s="6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8269</v>
      </c>
      <c r="O2829" s="5">
        <f>$E2829/$D2829</f>
        <v>5.6333333333333332E-2</v>
      </c>
      <c r="P2829" s="6">
        <f>ROUND(E2829/L2829,2)</f>
        <v>52</v>
      </c>
      <c r="Q2829" t="str">
        <f>LEFT($N2829,FIND("/",$N2829)-1)</f>
        <v>film &amp; video</v>
      </c>
      <c r="R2829" t="str">
        <f>RIGHT($N2829,LEN($N2829)-FIND("/",$N2829))</f>
        <v>animation</v>
      </c>
      <c r="S2829" s="10">
        <f>((($I2829/60)/60)/24)+DATE(1970,1,1)</f>
        <v>41806.916666666664</v>
      </c>
      <c r="T2829" s="10">
        <f>((($J2829/60)/60)/24)+DATE(1970,1,1)</f>
        <v>41778.766724537039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 s="6">
        <v>4000</v>
      </c>
      <c r="E2830" s="6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8292</v>
      </c>
      <c r="O2830" s="5">
        <f>$E2830/$D2830</f>
        <v>5.6250000000000001E-2</v>
      </c>
      <c r="P2830" s="6">
        <f>ROUND(E2830/L2830,2)</f>
        <v>28.13</v>
      </c>
      <c r="Q2830" t="str">
        <f>LEFT($N2830,FIND("/",$N2830)-1)</f>
        <v>music</v>
      </c>
      <c r="R2830" t="str">
        <f>RIGHT($N2830,LEN($N2830)-FIND("/",$N2830))</f>
        <v>faith</v>
      </c>
      <c r="S2830" s="10">
        <f>((($I2830/60)/60)/24)+DATE(1970,1,1)</f>
        <v>41952.824895833335</v>
      </c>
      <c r="T2830" s="10">
        <f>((($J2830/60)/60)/24)+DATE(1970,1,1)</f>
        <v>41922.783229166671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 s="6">
        <v>15000</v>
      </c>
      <c r="E2831" s="6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8272</v>
      </c>
      <c r="O2831" s="5">
        <f>$E2831/$D2831</f>
        <v>5.5800000000000002E-2</v>
      </c>
      <c r="P2831" s="6">
        <f>ROUND(E2831/L2831,2)</f>
        <v>119.57</v>
      </c>
      <c r="Q2831" t="str">
        <f>LEFT($N2831,FIND("/",$N2831)-1)</f>
        <v>technology</v>
      </c>
      <c r="R2831" t="str">
        <f>RIGHT($N2831,LEN($N2831)-FIND("/",$N2831))</f>
        <v>wearables</v>
      </c>
      <c r="S2831" s="10">
        <f>((($I2831/60)/60)/24)+DATE(1970,1,1)</f>
        <v>42766.98055555555</v>
      </c>
      <c r="T2831" s="10">
        <f>((($J2831/60)/60)/24)+DATE(1970,1,1)</f>
        <v>42711.950798611113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 s="6">
        <v>25000</v>
      </c>
      <c r="E2832" s="6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8266</v>
      </c>
      <c r="O2832" s="5">
        <f>$E2832/$D2832</f>
        <v>5.5480000000000002E-2</v>
      </c>
      <c r="P2832" s="6">
        <f>ROUND(E2832/L2832,2)</f>
        <v>106.69</v>
      </c>
      <c r="Q2832" t="str">
        <f>LEFT($N2832,FIND("/",$N2832)-1)</f>
        <v>film &amp; video</v>
      </c>
      <c r="R2832" t="str">
        <f>RIGHT($N2832,LEN($N2832)-FIND("/",$N2832))</f>
        <v>science fiction</v>
      </c>
      <c r="S2832" s="10">
        <f>((($I2832/60)/60)/24)+DATE(1970,1,1)</f>
        <v>42166.083333333328</v>
      </c>
      <c r="T2832" s="10">
        <f>((($J2832/60)/60)/24)+DATE(1970,1,1)</f>
        <v>42135.589548611111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 s="6">
        <v>40000</v>
      </c>
      <c r="E2833" s="6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5">
        <f>$E2833/$D2833</f>
        <v>5.5E-2</v>
      </c>
      <c r="P2833" s="6">
        <f>ROUND(E2833/L2833,2)</f>
        <v>220</v>
      </c>
      <c r="Q2833" t="str">
        <f>LEFT($N2833,FIND("/",$N2833)-1)</f>
        <v>film &amp; video</v>
      </c>
      <c r="R2833" t="str">
        <f>RIGHT($N2833,LEN($N2833)-FIND("/",$N2833))</f>
        <v>drama</v>
      </c>
      <c r="S2833" s="10">
        <f>((($I2833/60)/60)/24)+DATE(1970,1,1)</f>
        <v>42600.91133101852</v>
      </c>
      <c r="T2833" s="10">
        <f>((($J2833/60)/60)/24)+DATE(1970,1,1)</f>
        <v>42570.91133101852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 s="6">
        <v>1000</v>
      </c>
      <c r="E2834" s="6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8304</v>
      </c>
      <c r="O2834" s="5">
        <f>$E2834/$D2834</f>
        <v>5.5E-2</v>
      </c>
      <c r="P2834" s="6">
        <f>ROUND(E2834/L2834,2)</f>
        <v>18.329999999999998</v>
      </c>
      <c r="Q2834" t="str">
        <f>LEFT($N2834,FIND("/",$N2834)-1)</f>
        <v>theater</v>
      </c>
      <c r="R2834" t="str">
        <f>RIGHT($N2834,LEN($N2834)-FIND("/",$N2834))</f>
        <v>musical</v>
      </c>
      <c r="S2834" s="10">
        <f>((($I2834/60)/60)/24)+DATE(1970,1,1)</f>
        <v>42134.781597222223</v>
      </c>
      <c r="T2834" s="10">
        <f>((($J2834/60)/60)/24)+DATE(1970,1,1)</f>
        <v>42104.781597222223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 s="6">
        <v>550</v>
      </c>
      <c r="E2835" s="6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5">
        <f>$E2835/$D2835</f>
        <v>5.4545454545454543E-2</v>
      </c>
      <c r="P2835" s="6">
        <f>ROUND(E2835/L2835,2)</f>
        <v>30</v>
      </c>
      <c r="Q2835" t="str">
        <f>LEFT($N2835,FIND("/",$N2835)-1)</f>
        <v>theater</v>
      </c>
      <c r="R2835" t="str">
        <f>RIGHT($N2835,LEN($N2835)-FIND("/",$N2835))</f>
        <v>plays</v>
      </c>
      <c r="S2835" s="10">
        <f>((($I2835/60)/60)/24)+DATE(1970,1,1)</f>
        <v>42739.546064814815</v>
      </c>
      <c r="T2835" s="10">
        <f>((($J2835/60)/60)/24)+DATE(1970,1,1)</f>
        <v>42709.546064814815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 s="6">
        <v>30000</v>
      </c>
      <c r="E2836" s="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8281</v>
      </c>
      <c r="O2836" s="5">
        <f>$E2836/$D2836</f>
        <v>5.4199999999999998E-2</v>
      </c>
      <c r="P2836" s="6">
        <f>ROUND(E2836/L2836,2)</f>
        <v>29.04</v>
      </c>
      <c r="Q2836" t="str">
        <f>LEFT($N2836,FIND("/",$N2836)-1)</f>
        <v>games</v>
      </c>
      <c r="R2836" t="str">
        <f>RIGHT($N2836,LEN($N2836)-FIND("/",$N2836))</f>
        <v>video games</v>
      </c>
      <c r="S2836" s="10">
        <f>((($I2836/60)/60)/24)+DATE(1970,1,1)</f>
        <v>42677.750092592592</v>
      </c>
      <c r="T2836" s="10">
        <f>((($J2836/60)/60)/24)+DATE(1970,1,1)</f>
        <v>42647.750092592592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 s="6">
        <v>5000</v>
      </c>
      <c r="E2837" s="6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8270</v>
      </c>
      <c r="O2837" s="5">
        <f>$E2837/$D2837</f>
        <v>5.4199999999999998E-2</v>
      </c>
      <c r="P2837" s="6">
        <f>ROUND(E2837/L2837,2)</f>
        <v>90.33</v>
      </c>
      <c r="Q2837" t="str">
        <f>LEFT($N2837,FIND("/",$N2837)-1)</f>
        <v>theater</v>
      </c>
      <c r="R2837" t="str">
        <f>RIGHT($N2837,LEN($N2837)-FIND("/",$N2837))</f>
        <v>plays</v>
      </c>
      <c r="S2837" s="10">
        <f>((($I2837/60)/60)/24)+DATE(1970,1,1)</f>
        <v>42752.84474537037</v>
      </c>
      <c r="T2837" s="10">
        <f>((($J2837/60)/60)/24)+DATE(1970,1,1)</f>
        <v>42722.84474537037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 s="6">
        <v>6000</v>
      </c>
      <c r="E2838" s="6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8277</v>
      </c>
      <c r="O2838" s="5">
        <f>$E2838/$D2838</f>
        <v>5.4166666666666669E-2</v>
      </c>
      <c r="P2838" s="6">
        <f>ROUND(E2838/L2838,2)</f>
        <v>27.08</v>
      </c>
      <c r="Q2838" t="str">
        <f>LEFT($N2838,FIND("/",$N2838)-1)</f>
        <v>music</v>
      </c>
      <c r="R2838" t="str">
        <f>RIGHT($N2838,LEN($N2838)-FIND("/",$N2838))</f>
        <v>jazz</v>
      </c>
      <c r="S2838" s="10">
        <f>((($I2838/60)/60)/24)+DATE(1970,1,1)</f>
        <v>41607.602951388886</v>
      </c>
      <c r="T2838" s="10">
        <f>((($J2838/60)/60)/24)+DATE(1970,1,1)</f>
        <v>41577.561284722222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 s="6">
        <v>10000</v>
      </c>
      <c r="E2839" s="6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8270</v>
      </c>
      <c r="O2839" s="5">
        <f>$E2839/$D2839</f>
        <v>5.4100000000000002E-2</v>
      </c>
      <c r="P2839" s="6">
        <f>ROUND(E2839/L2839,2)</f>
        <v>60.11</v>
      </c>
      <c r="Q2839" t="str">
        <f>LEFT($N2839,FIND("/",$N2839)-1)</f>
        <v>theater</v>
      </c>
      <c r="R2839" t="str">
        <f>RIGHT($N2839,LEN($N2839)-FIND("/",$N2839))</f>
        <v>plays</v>
      </c>
      <c r="S2839" s="10">
        <f>((($I2839/60)/60)/24)+DATE(1970,1,1)</f>
        <v>42349.982164351852</v>
      </c>
      <c r="T2839" s="10">
        <f>((($J2839/60)/60)/24)+DATE(1970,1,1)</f>
        <v>42289.94049768518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 s="6">
        <v>50000</v>
      </c>
      <c r="E2840" s="6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5">
        <f>$E2840/$D2840</f>
        <v>5.3999999999999999E-2</v>
      </c>
      <c r="P2840" s="6">
        <f>ROUND(E2840/L2840,2)</f>
        <v>450</v>
      </c>
      <c r="Q2840" t="str">
        <f>LEFT($N2840,FIND("/",$N2840)-1)</f>
        <v>theater</v>
      </c>
      <c r="R2840" t="str">
        <f>RIGHT($N2840,LEN($N2840)-FIND("/",$N2840))</f>
        <v>plays</v>
      </c>
      <c r="S2840" s="10">
        <f>((($I2840/60)/60)/24)+DATE(1970,1,1)</f>
        <v>42819.189583333333</v>
      </c>
      <c r="T2840" s="10">
        <f>((($J2840/60)/60)/24)+DATE(1970,1,1)</f>
        <v>42785.270370370374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 s="6">
        <v>2500</v>
      </c>
      <c r="E2841" s="6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8270</v>
      </c>
      <c r="O2841" s="5">
        <f>$E2841/$D2841</f>
        <v>5.3999999999999999E-2</v>
      </c>
      <c r="P2841" s="6">
        <f>ROUND(E2841/L2841,2)</f>
        <v>27</v>
      </c>
      <c r="Q2841" t="str">
        <f>LEFT($N2841,FIND("/",$N2841)-1)</f>
        <v>theater</v>
      </c>
      <c r="R2841" t="str">
        <f>RIGHT($N2841,LEN($N2841)-FIND("/",$N2841))</f>
        <v>plays</v>
      </c>
      <c r="S2841" s="10">
        <f>((($I2841/60)/60)/24)+DATE(1970,1,1)</f>
        <v>42166.092488425929</v>
      </c>
      <c r="T2841" s="10">
        <f>((($J2841/60)/60)/24)+DATE(1970,1,1)</f>
        <v>42136.092488425929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 s="6">
        <v>2500</v>
      </c>
      <c r="E2842" s="6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5">
        <f>$E2842/$D2842</f>
        <v>5.3999999999999999E-2</v>
      </c>
      <c r="P2842" s="6">
        <f>ROUND(E2842/L2842,2)</f>
        <v>45</v>
      </c>
      <c r="Q2842" t="str">
        <f>LEFT($N2842,FIND("/",$N2842)-1)</f>
        <v>theater</v>
      </c>
      <c r="R2842" t="str">
        <f>RIGHT($N2842,LEN($N2842)-FIND("/",$N2842))</f>
        <v>plays</v>
      </c>
      <c r="S2842" s="10">
        <f>((($I2842/60)/60)/24)+DATE(1970,1,1)</f>
        <v>42687.428935185191</v>
      </c>
      <c r="T2842" s="10">
        <f>((($J2842/60)/60)/24)+DATE(1970,1,1)</f>
        <v>42657.38726851852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 s="6">
        <v>60000</v>
      </c>
      <c r="E2843" s="6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5">
        <f>$E2843/$D2843</f>
        <v>5.3333333333333337E-2</v>
      </c>
      <c r="P2843" s="6">
        <f>ROUND(E2843/L2843,2)</f>
        <v>640</v>
      </c>
      <c r="Q2843" t="str">
        <f>LEFT($N2843,FIND("/",$N2843)-1)</f>
        <v>food</v>
      </c>
      <c r="R2843" t="str">
        <f>RIGHT($N2843,LEN($N2843)-FIND("/",$N2843))</f>
        <v>food trucks</v>
      </c>
      <c r="S2843" s="10">
        <f>((($I2843/60)/60)/24)+DATE(1970,1,1)</f>
        <v>42305.720219907409</v>
      </c>
      <c r="T2843" s="10">
        <f>((($J2843/60)/60)/24)+DATE(1970,1,1)</f>
        <v>42275.720219907409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 s="6">
        <v>8000</v>
      </c>
      <c r="E2844" s="6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8281</v>
      </c>
      <c r="O2844" s="5">
        <f>$E2844/$D2844</f>
        <v>5.3124999999999999E-2</v>
      </c>
      <c r="P2844" s="6">
        <f>ROUND(E2844/L2844,2)</f>
        <v>17.71</v>
      </c>
      <c r="Q2844" t="str">
        <f>LEFT($N2844,FIND("/",$N2844)-1)</f>
        <v>games</v>
      </c>
      <c r="R2844" t="str">
        <f>RIGHT($N2844,LEN($N2844)-FIND("/",$N2844))</f>
        <v>video games</v>
      </c>
      <c r="S2844" s="10">
        <f>((($I2844/60)/60)/24)+DATE(1970,1,1)</f>
        <v>41617.249305555553</v>
      </c>
      <c r="T2844" s="10">
        <f>((($J2844/60)/60)/24)+DATE(1970,1,1)</f>
        <v>41577.045428240745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 s="6">
        <v>16000</v>
      </c>
      <c r="E2845" s="6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8303</v>
      </c>
      <c r="O2845" s="5">
        <f>$E2845/$D2845</f>
        <v>5.2187499999999998E-2</v>
      </c>
      <c r="P2845" s="6">
        <f>ROUND(E2845/L2845,2)</f>
        <v>37.950000000000003</v>
      </c>
      <c r="Q2845" t="str">
        <f>LEFT($N2845,FIND("/",$N2845)-1)</f>
        <v>publishing</v>
      </c>
      <c r="R2845" t="str">
        <f>RIGHT($N2845,LEN($N2845)-FIND("/",$N2845))</f>
        <v>children's books</v>
      </c>
      <c r="S2845" s="10">
        <f>((($I2845/60)/60)/24)+DATE(1970,1,1)</f>
        <v>40968.062476851854</v>
      </c>
      <c r="T2845" s="10">
        <f>((($J2845/60)/60)/24)+DATE(1970,1,1)</f>
        <v>40938.062476851854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 s="6">
        <v>5000</v>
      </c>
      <c r="E2846" s="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8270</v>
      </c>
      <c r="O2846" s="5">
        <f>$E2846/$D2846</f>
        <v>5.1999999999999998E-2</v>
      </c>
      <c r="P2846" s="6">
        <f>ROUND(E2846/L2846,2)</f>
        <v>65</v>
      </c>
      <c r="Q2846" t="str">
        <f>LEFT($N2846,FIND("/",$N2846)-1)</f>
        <v>theater</v>
      </c>
      <c r="R2846" t="str">
        <f>RIGHT($N2846,LEN($N2846)-FIND("/",$N2846))</f>
        <v>plays</v>
      </c>
      <c r="S2846" s="10">
        <f>((($I2846/60)/60)/24)+DATE(1970,1,1)</f>
        <v>41852.716666666667</v>
      </c>
      <c r="T2846" s="10">
        <f>((($J2846/60)/60)/24)+DATE(1970,1,1)</f>
        <v>41829.73715277778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 s="6">
        <v>35000</v>
      </c>
      <c r="E2847" s="6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5">
        <f>$E2847/$D2847</f>
        <v>5.0999999999999997E-2</v>
      </c>
      <c r="P2847" s="6">
        <f>ROUND(E2847/L2847,2)</f>
        <v>119</v>
      </c>
      <c r="Q2847" t="str">
        <f>LEFT($N2847,FIND("/",$N2847)-1)</f>
        <v>film &amp; video</v>
      </c>
      <c r="R2847" t="str">
        <f>RIGHT($N2847,LEN($N2847)-FIND("/",$N2847))</f>
        <v>science fiction</v>
      </c>
      <c r="S2847" s="10">
        <f>((($I2847/60)/60)/24)+DATE(1970,1,1)</f>
        <v>41854.124953703707</v>
      </c>
      <c r="T2847" s="10">
        <f>((($J2847/60)/60)/24)+DATE(1970,1,1)</f>
        <v>41794.124953703707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 s="6">
        <v>225000</v>
      </c>
      <c r="E2848" s="6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8302</v>
      </c>
      <c r="O2848" s="5">
        <f>$E2848/$D2848</f>
        <v>5.080888888888889E-2</v>
      </c>
      <c r="P2848" s="6">
        <f>ROUND(E2848/L2848,2)</f>
        <v>1270.22</v>
      </c>
      <c r="Q2848" t="str">
        <f>LEFT($N2848,FIND("/",$N2848)-1)</f>
        <v>theater</v>
      </c>
      <c r="R2848" t="str">
        <f>RIGHT($N2848,LEN($N2848)-FIND("/",$N2848))</f>
        <v>spaces</v>
      </c>
      <c r="S2848" s="10">
        <f>((($I2848/60)/60)/24)+DATE(1970,1,1)</f>
        <v>42125.777141203704</v>
      </c>
      <c r="T2848" s="10">
        <f>((($J2848/60)/60)/24)+DATE(1970,1,1)</f>
        <v>42065.818807870368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 s="6">
        <v>7500</v>
      </c>
      <c r="E2849" s="6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5">
        <f>$E2849/$D2849</f>
        <v>5.0799999999999998E-2</v>
      </c>
      <c r="P2849" s="6">
        <f>ROUND(E2849/L2849,2)</f>
        <v>31.75</v>
      </c>
      <c r="Q2849" t="str">
        <f>LEFT($N2849,FIND("/",$N2849)-1)</f>
        <v>photography</v>
      </c>
      <c r="R2849" t="str">
        <f>RIGHT($N2849,LEN($N2849)-FIND("/",$N2849))</f>
        <v>people</v>
      </c>
      <c r="S2849" s="10">
        <f>((($I2849/60)/60)/24)+DATE(1970,1,1)</f>
        <v>41829.725289351853</v>
      </c>
      <c r="T2849" s="10">
        <f>((($J2849/60)/60)/24)+DATE(1970,1,1)</f>
        <v>41799.725289351853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 s="6">
        <v>10000</v>
      </c>
      <c r="E2850" s="6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8289</v>
      </c>
      <c r="O2850" s="5">
        <f>$E2850/$D2850</f>
        <v>5.0599999999999999E-2</v>
      </c>
      <c r="P2850" s="6">
        <f>ROUND(E2850/L2850,2)</f>
        <v>84.33</v>
      </c>
      <c r="Q2850" t="str">
        <f>LEFT($N2850,FIND("/",$N2850)-1)</f>
        <v>publishing</v>
      </c>
      <c r="R2850" t="str">
        <f>RIGHT($N2850,LEN($N2850)-FIND("/",$N2850))</f>
        <v>art books</v>
      </c>
      <c r="S2850" s="10">
        <f>((($I2850/60)/60)/24)+DATE(1970,1,1)</f>
        <v>42052.927418981482</v>
      </c>
      <c r="T2850" s="10">
        <f>((($J2850/60)/60)/24)+DATE(1970,1,1)</f>
        <v>42017.927418981482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 s="6">
        <v>27500</v>
      </c>
      <c r="E2851" s="6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8272</v>
      </c>
      <c r="O2851" s="5">
        <f>$E2851/$D2851</f>
        <v>5.0509090909090906E-2</v>
      </c>
      <c r="P2851" s="6">
        <f>ROUND(E2851/L2851,2)</f>
        <v>115.75</v>
      </c>
      <c r="Q2851" t="str">
        <f>LEFT($N2851,FIND("/",$N2851)-1)</f>
        <v>technology</v>
      </c>
      <c r="R2851" t="str">
        <f>RIGHT($N2851,LEN($N2851)-FIND("/",$N2851))</f>
        <v>wearables</v>
      </c>
      <c r="S2851" s="10">
        <f>((($I2851/60)/60)/24)+DATE(1970,1,1)</f>
        <v>42313.132407407407</v>
      </c>
      <c r="T2851" s="10">
        <f>((($J2851/60)/60)/24)+DATE(1970,1,1)</f>
        <v>42273.090740740736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 s="6">
        <v>75000</v>
      </c>
      <c r="E2852" s="6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8271</v>
      </c>
      <c r="O2852" s="5">
        <f>$E2852/$D2852</f>
        <v>5.0413333333333331E-2</v>
      </c>
      <c r="P2852" s="6">
        <f>ROUND(E2852/L2852,2)</f>
        <v>135.04</v>
      </c>
      <c r="Q2852" t="str">
        <f>LEFT($N2852,FIND("/",$N2852)-1)</f>
        <v>technology</v>
      </c>
      <c r="R2852" t="str">
        <f>RIGHT($N2852,LEN($N2852)-FIND("/",$N2852))</f>
        <v>web</v>
      </c>
      <c r="S2852" s="10">
        <f>((($I2852/60)/60)/24)+DATE(1970,1,1)</f>
        <v>42217.745138888888</v>
      </c>
      <c r="T2852" s="10">
        <f>((($J2852/60)/60)/24)+DATE(1970,1,1)</f>
        <v>42173.275740740741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 s="6">
        <v>500000</v>
      </c>
      <c r="E2853" s="6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8281</v>
      </c>
      <c r="O2853" s="5">
        <f>$E2853/$D2853</f>
        <v>5.0347999999999997E-2</v>
      </c>
      <c r="P2853" s="6">
        <f>ROUND(E2853/L2853,2)</f>
        <v>267.81</v>
      </c>
      <c r="Q2853" t="str">
        <f>LEFT($N2853,FIND("/",$N2853)-1)</f>
        <v>games</v>
      </c>
      <c r="R2853" t="str">
        <f>RIGHT($N2853,LEN($N2853)-FIND("/",$N2853))</f>
        <v>video games</v>
      </c>
      <c r="S2853" s="10">
        <f>((($I2853/60)/60)/24)+DATE(1970,1,1)</f>
        <v>41516.537268518521</v>
      </c>
      <c r="T2853" s="10">
        <f>((($J2853/60)/60)/24)+DATE(1970,1,1)</f>
        <v>41486.537268518521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 s="6">
        <v>3900</v>
      </c>
      <c r="E2854" s="6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5">
        <f>$E2854/$D2854</f>
        <v>5.0256410256410255E-2</v>
      </c>
      <c r="P2854" s="6">
        <f>ROUND(E2854/L2854,2)</f>
        <v>19.600000000000001</v>
      </c>
      <c r="Q2854" t="str">
        <f>LEFT($N2854,FIND("/",$N2854)-1)</f>
        <v>music</v>
      </c>
      <c r="R2854" t="str">
        <f>RIGHT($N2854,LEN($N2854)-FIND("/",$N2854))</f>
        <v>jazz</v>
      </c>
      <c r="S2854" s="10">
        <f>((($I2854/60)/60)/24)+DATE(1970,1,1)</f>
        <v>41974.957881944443</v>
      </c>
      <c r="T2854" s="10">
        <f>((($J2854/60)/60)/24)+DATE(1970,1,1)</f>
        <v>41944.916215277779</v>
      </c>
    </row>
    <row r="2855" spans="1:20" ht="48" x14ac:dyDescent="0.2">
      <c r="A2855">
        <v>2904</v>
      </c>
      <c r="B2855" s="3" t="s">
        <v>2904</v>
      </c>
      <c r="C2855" s="3" t="s">
        <v>7014</v>
      </c>
      <c r="D2855" s="6">
        <v>1500</v>
      </c>
      <c r="E2855" s="6">
        <v>75</v>
      </c>
      <c r="F2855" t="s">
        <v>8221</v>
      </c>
      <c r="G2855" t="s">
        <v>8225</v>
      </c>
      <c r="H2855" t="s">
        <v>8247</v>
      </c>
      <c r="I2855">
        <v>1415534400</v>
      </c>
      <c r="J2855">
        <v>1414538031</v>
      </c>
      <c r="K2855" t="b">
        <v>0</v>
      </c>
      <c r="L2855">
        <v>4</v>
      </c>
      <c r="M2855" t="b">
        <v>0</v>
      </c>
      <c r="N2855" t="s">
        <v>8270</v>
      </c>
      <c r="O2855" s="5">
        <f>$E2855/$D2855</f>
        <v>0.05</v>
      </c>
      <c r="P2855" s="6">
        <f>ROUND(E2855/L2855,2)</f>
        <v>18.75</v>
      </c>
      <c r="Q2855" t="str">
        <f>LEFT($N2855,FIND("/",$N2855)-1)</f>
        <v>theater</v>
      </c>
      <c r="R2855" t="str">
        <f>RIGHT($N2855,LEN($N2855)-FIND("/",$N2855))</f>
        <v>plays</v>
      </c>
      <c r="S2855" s="10">
        <f>((($I2855/60)/60)/24)+DATE(1970,1,1)</f>
        <v>41952.5</v>
      </c>
      <c r="T2855" s="10">
        <f>((($J2855/60)/60)/24)+DATE(1970,1,1)</f>
        <v>41940.967951388891</v>
      </c>
    </row>
    <row r="2856" spans="1:20" ht="48" x14ac:dyDescent="0.2">
      <c r="A2856">
        <v>4025</v>
      </c>
      <c r="B2856" s="3" t="s">
        <v>4021</v>
      </c>
      <c r="C2856" s="3" t="s">
        <v>8130</v>
      </c>
      <c r="D2856" s="6">
        <v>5000</v>
      </c>
      <c r="E2856" s="6">
        <v>250</v>
      </c>
      <c r="F2856" t="s">
        <v>8221</v>
      </c>
      <c r="G2856" t="s">
        <v>8230</v>
      </c>
      <c r="H2856" t="s">
        <v>8249</v>
      </c>
      <c r="I2856">
        <v>1437889336</v>
      </c>
      <c r="J2856">
        <v>1432705336</v>
      </c>
      <c r="K2856" t="b">
        <v>0</v>
      </c>
      <c r="L2856">
        <v>4</v>
      </c>
      <c r="M2856" t="b">
        <v>0</v>
      </c>
      <c r="N2856" t="s">
        <v>8270</v>
      </c>
      <c r="O2856" s="5">
        <f>$E2856/$D2856</f>
        <v>0.05</v>
      </c>
      <c r="P2856" s="6">
        <f>ROUND(E2856/L2856,2)</f>
        <v>62.5</v>
      </c>
      <c r="Q2856" t="str">
        <f>LEFT($N2856,FIND("/",$N2856)-1)</f>
        <v>theater</v>
      </c>
      <c r="R2856" t="str">
        <f>RIGHT($N2856,LEN($N2856)-FIND("/",$N2856))</f>
        <v>plays</v>
      </c>
      <c r="S2856" s="10">
        <f>((($I2856/60)/60)/24)+DATE(1970,1,1)</f>
        <v>42211.237685185188</v>
      </c>
      <c r="T2856" s="10">
        <f>((($J2856/60)/60)/24)+DATE(1970,1,1)</f>
        <v>42151.237685185188</v>
      </c>
    </row>
    <row r="2857" spans="1:20" ht="48" x14ac:dyDescent="0.2">
      <c r="A2857">
        <v>191</v>
      </c>
      <c r="B2857" s="3" t="s">
        <v>193</v>
      </c>
      <c r="C2857" s="3" t="s">
        <v>4301</v>
      </c>
      <c r="D2857" s="6">
        <v>5000</v>
      </c>
      <c r="E2857" s="6">
        <v>250</v>
      </c>
      <c r="F2857" t="s">
        <v>8221</v>
      </c>
      <c r="G2857" t="s">
        <v>8226</v>
      </c>
      <c r="H2857" t="s">
        <v>8248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8267</v>
      </c>
      <c r="O2857" s="5">
        <f>$E2857/$D2857</f>
        <v>0.05</v>
      </c>
      <c r="P2857" s="6">
        <f>ROUND(E2857/L2857,2)</f>
        <v>83.33</v>
      </c>
      <c r="Q2857" t="str">
        <f>LEFT($N2857,FIND("/",$N2857)-1)</f>
        <v>film &amp; video</v>
      </c>
      <c r="R2857" t="str">
        <f>RIGHT($N2857,LEN($N2857)-FIND("/",$N2857))</f>
        <v>drama</v>
      </c>
      <c r="S2857" s="10">
        <f>((($I2857/60)/60)/24)+DATE(1970,1,1)</f>
        <v>42279.441412037035</v>
      </c>
      <c r="T2857" s="10">
        <f>((($J2857/60)/60)/24)+DATE(1970,1,1)</f>
        <v>42239.441412037035</v>
      </c>
    </row>
    <row r="2858" spans="1:20" ht="48" x14ac:dyDescent="0.2">
      <c r="A2858">
        <v>1572</v>
      </c>
      <c r="B2858" s="3" t="s">
        <v>1573</v>
      </c>
      <c r="C2858" s="3" t="s">
        <v>5682</v>
      </c>
      <c r="D2858" s="6">
        <v>2500</v>
      </c>
      <c r="E2858" s="6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8289</v>
      </c>
      <c r="O2858" s="5">
        <f>$E2858/$D2858</f>
        <v>0.05</v>
      </c>
      <c r="P2858" s="6">
        <f>ROUND(E2858/L2858,2)</f>
        <v>41.67</v>
      </c>
      <c r="Q2858" t="str">
        <f>LEFT($N2858,FIND("/",$N2858)-1)</f>
        <v>publishing</v>
      </c>
      <c r="R2858" t="str">
        <f>RIGHT($N2858,LEN($N2858)-FIND("/",$N2858))</f>
        <v>art books</v>
      </c>
      <c r="S2858" s="10">
        <f>((($I2858/60)/60)/24)+DATE(1970,1,1)</f>
        <v>42428.999305555553</v>
      </c>
      <c r="T2858" s="10">
        <f>((($J2858/60)/60)/24)+DATE(1970,1,1)</f>
        <v>42404.033090277779</v>
      </c>
    </row>
    <row r="2859" spans="1:20" ht="48" x14ac:dyDescent="0.2">
      <c r="A2859">
        <v>2131</v>
      </c>
      <c r="B2859" s="3" t="s">
        <v>2132</v>
      </c>
      <c r="C2859" s="3" t="s">
        <v>6241</v>
      </c>
      <c r="D2859" s="6">
        <v>500</v>
      </c>
      <c r="E2859" s="6">
        <v>25</v>
      </c>
      <c r="F2859" t="s">
        <v>8221</v>
      </c>
      <c r="G2859" t="s">
        <v>8224</v>
      </c>
      <c r="H2859" t="s">
        <v>8246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8281</v>
      </c>
      <c r="O2859" s="5">
        <f>$E2859/$D2859</f>
        <v>0.05</v>
      </c>
      <c r="P2859" s="6">
        <f>ROUND(E2859/L2859,2)</f>
        <v>8.33</v>
      </c>
      <c r="Q2859" t="str">
        <f>LEFT($N2859,FIND("/",$N2859)-1)</f>
        <v>games</v>
      </c>
      <c r="R2859" t="str">
        <f>RIGHT($N2859,LEN($N2859)-FIND("/",$N2859))</f>
        <v>video games</v>
      </c>
      <c r="S2859" s="10">
        <f>((($I2859/60)/60)/24)+DATE(1970,1,1)</f>
        <v>42197.207071759258</v>
      </c>
      <c r="T2859" s="10">
        <f>((($J2859/60)/60)/24)+DATE(1970,1,1)</f>
        <v>42167.207071759258</v>
      </c>
    </row>
    <row r="2860" spans="1:20" ht="48" x14ac:dyDescent="0.2">
      <c r="A2860">
        <v>434</v>
      </c>
      <c r="B2860" s="3" t="s">
        <v>435</v>
      </c>
      <c r="C2860" s="3" t="s">
        <v>4544</v>
      </c>
      <c r="D2860" s="6">
        <v>2500</v>
      </c>
      <c r="E2860" s="6">
        <v>125</v>
      </c>
      <c r="F2860" t="s">
        <v>8221</v>
      </c>
      <c r="G2860" t="s">
        <v>8224</v>
      </c>
      <c r="H2860" t="s">
        <v>8246</v>
      </c>
      <c r="I2860">
        <v>1385931702</v>
      </c>
      <c r="J2860">
        <v>1383076902</v>
      </c>
      <c r="K2860" t="b">
        <v>0</v>
      </c>
      <c r="L2860">
        <v>2</v>
      </c>
      <c r="M2860" t="b">
        <v>0</v>
      </c>
      <c r="N2860" t="s">
        <v>8269</v>
      </c>
      <c r="O2860" s="5">
        <f>$E2860/$D2860</f>
        <v>0.05</v>
      </c>
      <c r="P2860" s="6">
        <f>ROUND(E2860/L2860,2)</f>
        <v>62.5</v>
      </c>
      <c r="Q2860" t="str">
        <f>LEFT($N2860,FIND("/",$N2860)-1)</f>
        <v>film &amp; video</v>
      </c>
      <c r="R2860" t="str">
        <f>RIGHT($N2860,LEN($N2860)-FIND("/",$N2860))</f>
        <v>animation</v>
      </c>
      <c r="S2860" s="10">
        <f>((($I2860/60)/60)/24)+DATE(1970,1,1)</f>
        <v>41609.876180555555</v>
      </c>
      <c r="T2860" s="10">
        <f>((($J2860/60)/60)/24)+DATE(1970,1,1)</f>
        <v>41576.834513888891</v>
      </c>
    </row>
    <row r="2861" spans="1:20" ht="32" x14ac:dyDescent="0.2">
      <c r="A2861">
        <v>444</v>
      </c>
      <c r="B2861" s="3" t="s">
        <v>445</v>
      </c>
      <c r="C2861" s="3" t="s">
        <v>4554</v>
      </c>
      <c r="D2861" s="6">
        <v>1000</v>
      </c>
      <c r="E2861" s="6">
        <v>50</v>
      </c>
      <c r="F2861" t="s">
        <v>8221</v>
      </c>
      <c r="G2861" t="s">
        <v>8224</v>
      </c>
      <c r="H2861" t="s">
        <v>8246</v>
      </c>
      <c r="I2861">
        <v>1329342361</v>
      </c>
      <c r="J2861">
        <v>1324158361</v>
      </c>
      <c r="K2861" t="b">
        <v>0</v>
      </c>
      <c r="L2861">
        <v>1</v>
      </c>
      <c r="M2861" t="b">
        <v>0</v>
      </c>
      <c r="N2861" t="s">
        <v>8269</v>
      </c>
      <c r="O2861" s="5">
        <f>$E2861/$D2861</f>
        <v>0.05</v>
      </c>
      <c r="P2861" s="6">
        <f>ROUND(E2861/L2861,2)</f>
        <v>50</v>
      </c>
      <c r="Q2861" t="str">
        <f>LEFT($N2861,FIND("/",$N2861)-1)</f>
        <v>film &amp; video</v>
      </c>
      <c r="R2861" t="str">
        <f>RIGHT($N2861,LEN($N2861)-FIND("/",$N2861))</f>
        <v>animation</v>
      </c>
      <c r="S2861" s="10">
        <f>((($I2861/60)/60)/24)+DATE(1970,1,1)</f>
        <v>40954.906956018516</v>
      </c>
      <c r="T2861" s="10">
        <f>((($J2861/60)/60)/24)+DATE(1970,1,1)</f>
        <v>40894.906956018516</v>
      </c>
    </row>
    <row r="2862" spans="1:20" ht="64" x14ac:dyDescent="0.2">
      <c r="A2862">
        <v>1135</v>
      </c>
      <c r="B2862" s="3" t="s">
        <v>1136</v>
      </c>
      <c r="C2862" s="3" t="s">
        <v>5245</v>
      </c>
      <c r="D2862" s="6">
        <v>1000</v>
      </c>
      <c r="E2862" s="6">
        <v>50</v>
      </c>
      <c r="F2862" t="s">
        <v>8221</v>
      </c>
      <c r="G2862" t="s">
        <v>8236</v>
      </c>
      <c r="H2862" t="s">
        <v>8249</v>
      </c>
      <c r="I2862">
        <v>1470527094</v>
      </c>
      <c r="J2862">
        <v>1467935094</v>
      </c>
      <c r="K2862" t="b">
        <v>0</v>
      </c>
      <c r="L2862">
        <v>1</v>
      </c>
      <c r="M2862" t="b">
        <v>0</v>
      </c>
      <c r="N2862" t="s">
        <v>8282</v>
      </c>
      <c r="O2862" s="5">
        <f>$E2862/$D2862</f>
        <v>0.05</v>
      </c>
      <c r="P2862" s="6">
        <f>ROUND(E2862/L2862,2)</f>
        <v>50</v>
      </c>
      <c r="Q2862" t="str">
        <f>LEFT($N2862,FIND("/",$N2862)-1)</f>
        <v>games</v>
      </c>
      <c r="R2862" t="str">
        <f>RIGHT($N2862,LEN($N2862)-FIND("/",$N2862))</f>
        <v>mobile games</v>
      </c>
      <c r="S2862" s="10">
        <f>((($I2862/60)/60)/24)+DATE(1970,1,1)</f>
        <v>42588.989513888882</v>
      </c>
      <c r="T2862" s="10">
        <f>((($J2862/60)/60)/24)+DATE(1970,1,1)</f>
        <v>42558.989513888882</v>
      </c>
    </row>
    <row r="2863" spans="1:20" ht="48" x14ac:dyDescent="0.2">
      <c r="A2863">
        <v>1413</v>
      </c>
      <c r="B2863" s="3" t="s">
        <v>1414</v>
      </c>
      <c r="C2863" s="3" t="s">
        <v>5523</v>
      </c>
      <c r="D2863" s="6">
        <v>2000</v>
      </c>
      <c r="E2863" s="6">
        <v>100</v>
      </c>
      <c r="F2863" t="s">
        <v>8221</v>
      </c>
      <c r="G2863" t="s">
        <v>8237</v>
      </c>
      <c r="H2863" t="s">
        <v>8249</v>
      </c>
      <c r="I2863">
        <v>1455964170</v>
      </c>
      <c r="J2863">
        <v>1450780170</v>
      </c>
      <c r="K2863" t="b">
        <v>0</v>
      </c>
      <c r="L2863">
        <v>1</v>
      </c>
      <c r="M2863" t="b">
        <v>0</v>
      </c>
      <c r="N2863" t="s">
        <v>8286</v>
      </c>
      <c r="O2863" s="5">
        <f>$E2863/$D2863</f>
        <v>0.05</v>
      </c>
      <c r="P2863" s="6">
        <f>ROUND(E2863/L2863,2)</f>
        <v>100</v>
      </c>
      <c r="Q2863" t="str">
        <f>LEFT($N2863,FIND("/",$N2863)-1)</f>
        <v>publishing</v>
      </c>
      <c r="R2863" t="str">
        <f>RIGHT($N2863,LEN($N2863)-FIND("/",$N2863))</f>
        <v>translations</v>
      </c>
      <c r="S2863" s="10">
        <f>((($I2863/60)/60)/24)+DATE(1970,1,1)</f>
        <v>42420.437152777777</v>
      </c>
      <c r="T2863" s="10">
        <f>((($J2863/60)/60)/24)+DATE(1970,1,1)</f>
        <v>42360.437152777777</v>
      </c>
    </row>
    <row r="2864" spans="1:20" ht="48" x14ac:dyDescent="0.2">
      <c r="A2864">
        <v>2886</v>
      </c>
      <c r="B2864" s="3" t="s">
        <v>2886</v>
      </c>
      <c r="C2864" s="3" t="s">
        <v>6996</v>
      </c>
      <c r="D2864" s="6">
        <v>200</v>
      </c>
      <c r="E2864" s="6">
        <v>10</v>
      </c>
      <c r="F2864" t="s">
        <v>8221</v>
      </c>
      <c r="G2864" t="s">
        <v>8224</v>
      </c>
      <c r="H2864" t="s">
        <v>8246</v>
      </c>
      <c r="I2864">
        <v>1442635140</v>
      </c>
      <c r="J2864">
        <v>1442243484</v>
      </c>
      <c r="K2864" t="b">
        <v>0</v>
      </c>
      <c r="L2864">
        <v>1</v>
      </c>
      <c r="M2864" t="b">
        <v>0</v>
      </c>
      <c r="N2864" t="s">
        <v>8270</v>
      </c>
      <c r="O2864" s="5">
        <f>$E2864/$D2864</f>
        <v>0.05</v>
      </c>
      <c r="P2864" s="6">
        <f>ROUND(E2864/L2864,2)</f>
        <v>10</v>
      </c>
      <c r="Q2864" t="str">
        <f>LEFT($N2864,FIND("/",$N2864)-1)</f>
        <v>theater</v>
      </c>
      <c r="R2864" t="str">
        <f>RIGHT($N2864,LEN($N2864)-FIND("/",$N2864))</f>
        <v>plays</v>
      </c>
      <c r="S2864" s="10">
        <f>((($I2864/60)/60)/24)+DATE(1970,1,1)</f>
        <v>42266.165972222225</v>
      </c>
      <c r="T2864" s="10">
        <f>((($J2864/60)/60)/24)+DATE(1970,1,1)</f>
        <v>42261.632916666669</v>
      </c>
    </row>
    <row r="2865" spans="1:20" ht="16" x14ac:dyDescent="0.2">
      <c r="A2865">
        <v>3861</v>
      </c>
      <c r="B2865" s="3" t="s">
        <v>3858</v>
      </c>
      <c r="C2865" s="3" t="s">
        <v>7970</v>
      </c>
      <c r="D2865" s="6">
        <v>2000</v>
      </c>
      <c r="E2865" s="6">
        <v>100</v>
      </c>
      <c r="F2865" t="s">
        <v>8221</v>
      </c>
      <c r="G2865" t="s">
        <v>8224</v>
      </c>
      <c r="H2865" t="s">
        <v>8246</v>
      </c>
      <c r="I2865">
        <v>1415828820</v>
      </c>
      <c r="J2865">
        <v>1412258977</v>
      </c>
      <c r="K2865" t="b">
        <v>0</v>
      </c>
      <c r="L2865">
        <v>1</v>
      </c>
      <c r="M2865" t="b">
        <v>0</v>
      </c>
      <c r="N2865" t="s">
        <v>8270</v>
      </c>
      <c r="O2865" s="5">
        <f>$E2865/$D2865</f>
        <v>0.05</v>
      </c>
      <c r="P2865" s="6">
        <f>ROUND(E2865/L2865,2)</f>
        <v>100</v>
      </c>
      <c r="Q2865" t="str">
        <f>LEFT($N2865,FIND("/",$N2865)-1)</f>
        <v>theater</v>
      </c>
      <c r="R2865" t="str">
        <f>RIGHT($N2865,LEN($N2865)-FIND("/",$N2865))</f>
        <v>plays</v>
      </c>
      <c r="S2865" s="10">
        <f>((($I2865/60)/60)/24)+DATE(1970,1,1)</f>
        <v>41955.907638888893</v>
      </c>
      <c r="T2865" s="10">
        <f>((($J2865/60)/60)/24)+DATE(1970,1,1)</f>
        <v>41914.590011574073</v>
      </c>
    </row>
    <row r="2866" spans="1:20" ht="32" x14ac:dyDescent="0.2">
      <c r="A2866">
        <v>3881</v>
      </c>
      <c r="B2866" s="3" t="s">
        <v>3878</v>
      </c>
      <c r="C2866" s="3" t="s">
        <v>7990</v>
      </c>
      <c r="D2866" s="6">
        <v>500</v>
      </c>
      <c r="E2866" s="6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8304</v>
      </c>
      <c r="O2866" s="5">
        <f>$E2866/$D2866</f>
        <v>0.05</v>
      </c>
      <c r="P2866" s="6">
        <f>ROUND(E2866/L2866,2)</f>
        <v>25</v>
      </c>
      <c r="Q2866" t="str">
        <f>LEFT($N2866,FIND("/",$N2866)-1)</f>
        <v>theater</v>
      </c>
      <c r="R2866" t="str">
        <f>RIGHT($N2866,LEN($N2866)-FIND("/",$N2866))</f>
        <v>musical</v>
      </c>
      <c r="S2866" s="10">
        <f>((($I2866/60)/60)/24)+DATE(1970,1,1)</f>
        <v>42786.018506944441</v>
      </c>
      <c r="T2866" s="10">
        <f>((($J2866/60)/60)/24)+DATE(1970,1,1)</f>
        <v>42756.018506944441</v>
      </c>
    </row>
    <row r="2867" spans="1:20" ht="48" x14ac:dyDescent="0.2">
      <c r="A2867">
        <v>3895</v>
      </c>
      <c r="B2867" s="3" t="s">
        <v>3892</v>
      </c>
      <c r="C2867" s="3" t="s">
        <v>8003</v>
      </c>
      <c r="D2867" s="6">
        <v>1000</v>
      </c>
      <c r="E2867" s="6">
        <v>50</v>
      </c>
      <c r="F2867" t="s">
        <v>8221</v>
      </c>
      <c r="G2867" t="s">
        <v>8224</v>
      </c>
      <c r="H2867" t="s">
        <v>8246</v>
      </c>
      <c r="I2867">
        <v>1425103218</v>
      </c>
      <c r="J2867">
        <v>1422424818</v>
      </c>
      <c r="K2867" t="b">
        <v>0</v>
      </c>
      <c r="L2867">
        <v>1</v>
      </c>
      <c r="M2867" t="b">
        <v>0</v>
      </c>
      <c r="N2867" t="s">
        <v>8270</v>
      </c>
      <c r="O2867" s="5">
        <f>$E2867/$D2867</f>
        <v>0.05</v>
      </c>
      <c r="P2867" s="6">
        <f>ROUND(E2867/L2867,2)</f>
        <v>50</v>
      </c>
      <c r="Q2867" t="str">
        <f>LEFT($N2867,FIND("/",$N2867)-1)</f>
        <v>theater</v>
      </c>
      <c r="R2867" t="str">
        <f>RIGHT($N2867,LEN($N2867)-FIND("/",$N2867))</f>
        <v>plays</v>
      </c>
      <c r="S2867" s="10">
        <f>((($I2867/60)/60)/24)+DATE(1970,1,1)</f>
        <v>42063.250208333338</v>
      </c>
      <c r="T2867" s="10">
        <f>((($J2867/60)/60)/24)+DATE(1970,1,1)</f>
        <v>42032.250208333338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 s="6">
        <v>25000</v>
      </c>
      <c r="E2868" s="6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8304</v>
      </c>
      <c r="O2868" s="5">
        <f>$E2868/$D2868</f>
        <v>4.9639999999999997E-2</v>
      </c>
      <c r="P2868" s="6">
        <f>ROUND(E2868/L2868,2)</f>
        <v>88.64</v>
      </c>
      <c r="Q2868" t="str">
        <f>LEFT($N2868,FIND("/",$N2868)-1)</f>
        <v>theater</v>
      </c>
      <c r="R2868" t="str">
        <f>RIGHT($N2868,LEN($N2868)-FIND("/",$N2868))</f>
        <v>musical</v>
      </c>
      <c r="S2868" s="10">
        <f>((($I2868/60)/60)/24)+DATE(1970,1,1)</f>
        <v>42712.67768518519</v>
      </c>
      <c r="T2868" s="10">
        <f>((($J2868/60)/60)/24)+DATE(1970,1,1)</f>
        <v>42682.67768518519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 s="6">
        <v>33000</v>
      </c>
      <c r="E2869" s="6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8284</v>
      </c>
      <c r="O2869" s="5">
        <f>$E2869/$D2869</f>
        <v>4.9575757575757579E-2</v>
      </c>
      <c r="P2869" s="6">
        <f>ROUND(E2869/L2869,2)</f>
        <v>109.07</v>
      </c>
      <c r="Q2869" t="str">
        <f>LEFT($N2869,FIND("/",$N2869)-1)</f>
        <v>photography</v>
      </c>
      <c r="R2869" t="str">
        <f>RIGHT($N2869,LEN($N2869)-FIND("/",$N2869))</f>
        <v>photobooks</v>
      </c>
      <c r="S2869" s="10">
        <f>((($I2869/60)/60)/24)+DATE(1970,1,1)</f>
        <v>42040.674513888895</v>
      </c>
      <c r="T2869" s="10">
        <f>((($J2869/60)/60)/24)+DATE(1970,1,1)</f>
        <v>42010.674513888895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 s="6">
        <v>60000</v>
      </c>
      <c r="E2870" s="6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5">
        <f>$E2870/$D2870</f>
        <v>4.9516666666666667E-2</v>
      </c>
      <c r="P2870" s="6">
        <f>ROUND(E2870/L2870,2)</f>
        <v>80.3</v>
      </c>
      <c r="Q2870" t="str">
        <f>LEFT($N2870,FIND("/",$N2870)-1)</f>
        <v>games</v>
      </c>
      <c r="R2870" t="str">
        <f>RIGHT($N2870,LEN($N2870)-FIND("/",$N2870))</f>
        <v>video games</v>
      </c>
      <c r="S2870" s="10">
        <f>((($I2870/60)/60)/24)+DATE(1970,1,1)</f>
        <v>41801.40996527778</v>
      </c>
      <c r="T2870" s="10">
        <f>((($J2870/60)/60)/24)+DATE(1970,1,1)</f>
        <v>41771.40996527778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 s="6">
        <v>25000</v>
      </c>
      <c r="E2871" s="6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8282</v>
      </c>
      <c r="O2871" s="5">
        <f>$E2871/$D2871</f>
        <v>4.8680000000000001E-2</v>
      </c>
      <c r="P2871" s="6">
        <f>ROUND(E2871/L2871,2)</f>
        <v>71.59</v>
      </c>
      <c r="Q2871" t="str">
        <f>LEFT($N2871,FIND("/",$N2871)-1)</f>
        <v>games</v>
      </c>
      <c r="R2871" t="str">
        <f>RIGHT($N2871,LEN($N2871)-FIND("/",$N2871))</f>
        <v>mobile games</v>
      </c>
      <c r="S2871" s="10">
        <f>((($I2871/60)/60)/24)+DATE(1970,1,1)</f>
        <v>42353.332638888889</v>
      </c>
      <c r="T2871" s="10">
        <f>((($J2871/60)/60)/24)+DATE(1970,1,1)</f>
        <v>42328.779224537036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 s="6">
        <v>3000</v>
      </c>
      <c r="E2872" s="6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8270</v>
      </c>
      <c r="O2872" s="5">
        <f>$E2872/$D2872</f>
        <v>4.8666666666666664E-2</v>
      </c>
      <c r="P2872" s="6">
        <f>ROUND(E2872/L2872,2)</f>
        <v>24.33</v>
      </c>
      <c r="Q2872" t="str">
        <f>LEFT($N2872,FIND("/",$N2872)-1)</f>
        <v>theater</v>
      </c>
      <c r="R2872" t="str">
        <f>RIGHT($N2872,LEN($N2872)-FIND("/",$N2872))</f>
        <v>plays</v>
      </c>
      <c r="S2872" s="10">
        <f>((($I2872/60)/60)/24)+DATE(1970,1,1)</f>
        <v>42224.898611111115</v>
      </c>
      <c r="T2872" s="10">
        <f>((($J2872/60)/60)/24)+DATE(1970,1,1)</f>
        <v>42165.037581018521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 s="6">
        <v>1750</v>
      </c>
      <c r="E2873" s="6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8292</v>
      </c>
      <c r="O2873" s="5">
        <f>$E2873/$D2873</f>
        <v>4.8571428571428571E-2</v>
      </c>
      <c r="P2873" s="6">
        <f>ROUND(E2873/L2873,2)</f>
        <v>21.25</v>
      </c>
      <c r="Q2873" t="str">
        <f>LEFT($N2873,FIND("/",$N2873)-1)</f>
        <v>music</v>
      </c>
      <c r="R2873" t="str">
        <f>RIGHT($N2873,LEN($N2873)-FIND("/",$N2873))</f>
        <v>faith</v>
      </c>
      <c r="S2873" s="10">
        <f>((($I2873/60)/60)/24)+DATE(1970,1,1)</f>
        <v>41882.818749999999</v>
      </c>
      <c r="T2873" s="10">
        <f>((($J2873/60)/60)/24)+DATE(1970,1,1)</f>
        <v>41841.56381944444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 s="6">
        <v>10000</v>
      </c>
      <c r="E2874" s="6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8304</v>
      </c>
      <c r="O2874" s="5">
        <f>$E2874/$D2874</f>
        <v>4.8099999999999997E-2</v>
      </c>
      <c r="P2874" s="6">
        <f>ROUND(E2874/L2874,2)</f>
        <v>60.13</v>
      </c>
      <c r="Q2874" t="str">
        <f>LEFT($N2874,FIND("/",$N2874)-1)</f>
        <v>theater</v>
      </c>
      <c r="R2874" t="str">
        <f>RIGHT($N2874,LEN($N2874)-FIND("/",$N2874))</f>
        <v>musical</v>
      </c>
      <c r="S2874" s="10">
        <f>((($I2874/60)/60)/24)+DATE(1970,1,1)</f>
        <v>42171.979166666672</v>
      </c>
      <c r="T2874" s="10">
        <f>((($J2874/60)/60)/24)+DATE(1970,1,1)</f>
        <v>42140.421319444446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 s="6">
        <v>5000</v>
      </c>
      <c r="E2875" s="6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8270</v>
      </c>
      <c r="O2875" s="5">
        <f>$E2875/$D2875</f>
        <v>4.8000000000000001E-2</v>
      </c>
      <c r="P2875" s="6">
        <f>ROUND(E2875/L2875,2)</f>
        <v>30</v>
      </c>
      <c r="Q2875" t="str">
        <f>LEFT($N2875,FIND("/",$N2875)-1)</f>
        <v>theater</v>
      </c>
      <c r="R2875" t="str">
        <f>RIGHT($N2875,LEN($N2875)-FIND("/",$N2875))</f>
        <v>plays</v>
      </c>
      <c r="S2875" s="10">
        <f>((($I2875/60)/60)/24)+DATE(1970,1,1)</f>
        <v>42155.732638888891</v>
      </c>
      <c r="T2875" s="10">
        <f>((($J2875/60)/60)/24)+DATE(1970,1,1)</f>
        <v>42122.732499999998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 s="6">
        <v>11000</v>
      </c>
      <c r="E2876" s="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8302</v>
      </c>
      <c r="O2876" s="5">
        <f>$E2876/$D2876</f>
        <v>4.7363636363636365E-2</v>
      </c>
      <c r="P2876" s="6">
        <f>ROUND(E2876/L2876,2)</f>
        <v>57.89</v>
      </c>
      <c r="Q2876" t="str">
        <f>LEFT($N2876,FIND("/",$N2876)-1)</f>
        <v>theater</v>
      </c>
      <c r="R2876" t="str">
        <f>RIGHT($N2876,LEN($N2876)-FIND("/",$N2876))</f>
        <v>spaces</v>
      </c>
      <c r="S2876" s="10">
        <f>((($I2876/60)/60)/24)+DATE(1970,1,1)</f>
        <v>42675.121921296297</v>
      </c>
      <c r="T2876" s="10">
        <f>((($J2876/60)/60)/24)+DATE(1970,1,1)</f>
        <v>42615.121921296297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 s="6">
        <v>5000</v>
      </c>
      <c r="E2877" s="6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8274</v>
      </c>
      <c r="O2877" s="5">
        <f>$E2877/$D2877</f>
        <v>4.7E-2</v>
      </c>
      <c r="P2877" s="6">
        <f>ROUND(E2877/L2877,2)</f>
        <v>39.17</v>
      </c>
      <c r="Q2877" t="str">
        <f>LEFT($N2877,FIND("/",$N2877)-1)</f>
        <v>publishing</v>
      </c>
      <c r="R2877" t="str">
        <f>RIGHT($N2877,LEN($N2877)-FIND("/",$N2877))</f>
        <v>fiction</v>
      </c>
      <c r="S2877" s="10">
        <f>((($I2877/60)/60)/24)+DATE(1970,1,1)</f>
        <v>41672.751458333332</v>
      </c>
      <c r="T2877" s="10">
        <f>((($J2877/60)/60)/24)+DATE(1970,1,1)</f>
        <v>41642.751458333332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 s="6">
        <v>1000</v>
      </c>
      <c r="E2878" s="6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8270</v>
      </c>
      <c r="O2878" s="5">
        <f>$E2878/$D2878</f>
        <v>4.7E-2</v>
      </c>
      <c r="P2878" s="6">
        <f>ROUND(E2878/L2878,2)</f>
        <v>9.4</v>
      </c>
      <c r="Q2878" t="str">
        <f>LEFT($N2878,FIND("/",$N2878)-1)</f>
        <v>theater</v>
      </c>
      <c r="R2878" t="str">
        <f>RIGHT($N2878,LEN($N2878)-FIND("/",$N2878))</f>
        <v>plays</v>
      </c>
      <c r="S2878" s="10">
        <f>((($I2878/60)/60)/24)+DATE(1970,1,1)</f>
        <v>42329.166666666672</v>
      </c>
      <c r="T2878" s="10">
        <f>((($J2878/60)/60)/24)+DATE(1970,1,1)</f>
        <v>42304.940960648149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6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8270</v>
      </c>
      <c r="O2879" s="5">
        <f>$E2879/$D2879</f>
        <v>4.6699999999999998E-2</v>
      </c>
      <c r="P2879" s="6">
        <f>ROUND(E2879/L2879,2)</f>
        <v>35.92</v>
      </c>
      <c r="Q2879" t="str">
        <f>LEFT($N2879,FIND("/",$N2879)-1)</f>
        <v>theater</v>
      </c>
      <c r="R2879" t="str">
        <f>RIGHT($N2879,LEN($N2879)-FIND("/",$N2879))</f>
        <v>plays</v>
      </c>
      <c r="S2879" s="10">
        <f>((($I2879/60)/60)/24)+DATE(1970,1,1)</f>
        <v>41994.738576388889</v>
      </c>
      <c r="T2879" s="10">
        <f>((($J2879/60)/60)/24)+DATE(1970,1,1)</f>
        <v>41974.738576388889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 s="6">
        <v>750</v>
      </c>
      <c r="E2880" s="6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5">
        <f>$E2880/$D2880</f>
        <v>4.6666666666666669E-2</v>
      </c>
      <c r="P2880" s="6">
        <f>ROUND(E2880/L2880,2)</f>
        <v>11.67</v>
      </c>
      <c r="Q2880" t="str">
        <f>LEFT($N2880,FIND("/",$N2880)-1)</f>
        <v>photography</v>
      </c>
      <c r="R2880" t="str">
        <f>RIGHT($N2880,LEN($N2880)-FIND("/",$N2880))</f>
        <v>nature</v>
      </c>
      <c r="S2880" s="10">
        <f>((($I2880/60)/60)/24)+DATE(1970,1,1)</f>
        <v>42244.508333333331</v>
      </c>
      <c r="T2880" s="10">
        <f>((($J2880/60)/60)/24)+DATE(1970,1,1)</f>
        <v>42185.397673611107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 s="6">
        <v>500</v>
      </c>
      <c r="E2881" s="6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8270</v>
      </c>
      <c r="O2881" s="5">
        <f>$E2881/$D2881</f>
        <v>4.5999999999999999E-2</v>
      </c>
      <c r="P2881" s="6">
        <f>ROUND(E2881/L2881,2)</f>
        <v>5.75</v>
      </c>
      <c r="Q2881" t="str">
        <f>LEFT($N2881,FIND("/",$N2881)-1)</f>
        <v>theater</v>
      </c>
      <c r="R2881" t="str">
        <f>RIGHT($N2881,LEN($N2881)-FIND("/",$N2881))</f>
        <v>plays</v>
      </c>
      <c r="S2881" s="10">
        <f>((($I2881/60)/60)/24)+DATE(1970,1,1)</f>
        <v>41812.875</v>
      </c>
      <c r="T2881" s="10">
        <f>((($J2881/60)/60)/24)+DATE(1970,1,1)</f>
        <v>41811.555462962962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 s="6">
        <v>65108</v>
      </c>
      <c r="E2882" s="6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8269</v>
      </c>
      <c r="O2882" s="5">
        <f>$E2882/$D2882</f>
        <v>4.5985132395404561E-2</v>
      </c>
      <c r="P2882" s="6">
        <f>ROUND(E2882/L2882,2)</f>
        <v>136.09</v>
      </c>
      <c r="Q2882" t="str">
        <f>LEFT($N2882,FIND("/",$N2882)-1)</f>
        <v>film &amp; video</v>
      </c>
      <c r="R2882" t="str">
        <f>RIGHT($N2882,LEN($N2882)-FIND("/",$N2882))</f>
        <v>animation</v>
      </c>
      <c r="S2882" s="10">
        <f>((($I2882/60)/60)/24)+DATE(1970,1,1)</f>
        <v>40900.762141203704</v>
      </c>
      <c r="T2882" s="10">
        <f>((($J2882/60)/60)/24)+DATE(1970,1,1)</f>
        <v>40858.762141203704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 s="6">
        <v>12000</v>
      </c>
      <c r="E2883" s="6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8270</v>
      </c>
      <c r="O2883" s="5">
        <f>$E2883/$D2883</f>
        <v>4.583333333333333E-2</v>
      </c>
      <c r="P2883" s="6">
        <f>ROUND(E2883/L2883,2)</f>
        <v>183.33</v>
      </c>
      <c r="Q2883" t="str">
        <f>LEFT($N2883,FIND("/",$N2883)-1)</f>
        <v>theater</v>
      </c>
      <c r="R2883" t="str">
        <f>RIGHT($N2883,LEN($N2883)-FIND("/",$N2883))</f>
        <v>plays</v>
      </c>
      <c r="S2883" s="10">
        <f>((($I2883/60)/60)/24)+DATE(1970,1,1)</f>
        <v>42288.645196759258</v>
      </c>
      <c r="T2883" s="10">
        <f>((($J2883/60)/60)/24)+DATE(1970,1,1)</f>
        <v>42258.646504629629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 s="6">
        <v>7000</v>
      </c>
      <c r="E2884" s="6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8286</v>
      </c>
      <c r="O2884" s="5">
        <f>$E2884/$D2884</f>
        <v>4.5714285714285714E-2</v>
      </c>
      <c r="P2884" s="6">
        <f>ROUND(E2884/L2884,2)</f>
        <v>24.62</v>
      </c>
      <c r="Q2884" t="str">
        <f>LEFT($N2884,FIND("/",$N2884)-1)</f>
        <v>publishing</v>
      </c>
      <c r="R2884" t="str">
        <f>RIGHT($N2884,LEN($N2884)-FIND("/",$N2884))</f>
        <v>translations</v>
      </c>
      <c r="S2884" s="10">
        <f>((($I2884/60)/60)/24)+DATE(1970,1,1)</f>
        <v>41977.063645833332</v>
      </c>
      <c r="T2884" s="10">
        <f>((($J2884/60)/60)/24)+DATE(1970,1,1)</f>
        <v>41947.063645833332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 s="6">
        <v>15000</v>
      </c>
      <c r="E2885" s="6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8272</v>
      </c>
      <c r="O2885" s="5">
        <f>$E2885/$D2885</f>
        <v>4.5600000000000002E-2</v>
      </c>
      <c r="P2885" s="6">
        <f>ROUND(E2885/L2885,2)</f>
        <v>27.36</v>
      </c>
      <c r="Q2885" t="str">
        <f>LEFT($N2885,FIND("/",$N2885)-1)</f>
        <v>technology</v>
      </c>
      <c r="R2885" t="str">
        <f>RIGHT($N2885,LEN($N2885)-FIND("/",$N2885))</f>
        <v>wearables</v>
      </c>
      <c r="S2885" s="10">
        <f>((($I2885/60)/60)/24)+DATE(1970,1,1)</f>
        <v>42135.831273148149</v>
      </c>
      <c r="T2885" s="10">
        <f>((($J2885/60)/60)/24)+DATE(1970,1,1)</f>
        <v>42090.831273148149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 s="6">
        <v>2000</v>
      </c>
      <c r="E2886" s="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8277</v>
      </c>
      <c r="O2886" s="5">
        <f>$E2886/$D2886</f>
        <v>4.4999999999999998E-2</v>
      </c>
      <c r="P2886" s="6">
        <f>ROUND(E2886/L2886,2)</f>
        <v>18</v>
      </c>
      <c r="Q2886" t="str">
        <f>LEFT($N2886,FIND("/",$N2886)-1)</f>
        <v>music</v>
      </c>
      <c r="R2886" t="str">
        <f>RIGHT($N2886,LEN($N2886)-FIND("/",$N2886))</f>
        <v>jazz</v>
      </c>
      <c r="S2886" s="10">
        <f>((($I2886/60)/60)/24)+DATE(1970,1,1)</f>
        <v>40951.117662037039</v>
      </c>
      <c r="T2886" s="10">
        <f>((($J2886/60)/60)/24)+DATE(1970,1,1)</f>
        <v>40921.117662037039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 s="6">
        <v>1000</v>
      </c>
      <c r="E2887" s="6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8281</v>
      </c>
      <c r="O2887" s="5">
        <f>$E2887/$D2887</f>
        <v>4.4999999999999998E-2</v>
      </c>
      <c r="P2887" s="6">
        <f>ROUND(E2887/L2887,2)</f>
        <v>15</v>
      </c>
      <c r="Q2887" t="str">
        <f>LEFT($N2887,FIND("/",$N2887)-1)</f>
        <v>games</v>
      </c>
      <c r="R2887" t="str">
        <f>RIGHT($N2887,LEN($N2887)-FIND("/",$N2887))</f>
        <v>video games</v>
      </c>
      <c r="S2887" s="10">
        <f>((($I2887/60)/60)/24)+DATE(1970,1,1)</f>
        <v>41035.904120370367</v>
      </c>
      <c r="T2887" s="10">
        <f>((($J2887/60)/60)/24)+DATE(1970,1,1)</f>
        <v>41005.904120370367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 s="6">
        <v>1000</v>
      </c>
      <c r="E2888" s="6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5">
        <f>$E2888/$D2888</f>
        <v>4.4999999999999998E-2</v>
      </c>
      <c r="P2888" s="6">
        <f>ROUND(E2888/L2888,2)</f>
        <v>15</v>
      </c>
      <c r="Q2888" t="str">
        <f>LEFT($N2888,FIND("/",$N2888)-1)</f>
        <v>publishing</v>
      </c>
      <c r="R2888" t="str">
        <f>RIGHT($N2888,LEN($N2888)-FIND("/",$N2888))</f>
        <v>translations</v>
      </c>
      <c r="S2888" s="10">
        <f>((($I2888/60)/60)/24)+DATE(1970,1,1)</f>
        <v>42462.338159722218</v>
      </c>
      <c r="T2888" s="10">
        <f>((($J2888/60)/60)/24)+DATE(1970,1,1)</f>
        <v>42432.379826388889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 s="6">
        <v>5000</v>
      </c>
      <c r="E2889" s="6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5">
        <f>$E2889/$D2889</f>
        <v>4.4600000000000001E-2</v>
      </c>
      <c r="P2889" s="6">
        <f>ROUND(E2889/L2889,2)</f>
        <v>24.78</v>
      </c>
      <c r="Q2889" t="str">
        <f>LEFT($N2889,FIND("/",$N2889)-1)</f>
        <v>technology</v>
      </c>
      <c r="R2889" t="str">
        <f>RIGHT($N2889,LEN($N2889)-FIND("/",$N2889))</f>
        <v>web</v>
      </c>
      <c r="S2889" s="10">
        <f>((($I2889/60)/60)/24)+DATE(1970,1,1)</f>
        <v>42408.542361111111</v>
      </c>
      <c r="T2889" s="10">
        <f>((($J2889/60)/60)/24)+DATE(1970,1,1)</f>
        <v>42377.554756944446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 s="6">
        <v>3000</v>
      </c>
      <c r="E2890" s="6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8285</v>
      </c>
      <c r="O2890" s="5">
        <f>$E2890/$D2890</f>
        <v>4.3999999999999997E-2</v>
      </c>
      <c r="P2890" s="6">
        <f>ROUND(E2890/L2890,2)</f>
        <v>44</v>
      </c>
      <c r="Q2890" t="str">
        <f>LEFT($N2890,FIND("/",$N2890)-1)</f>
        <v>music</v>
      </c>
      <c r="R2890" t="str">
        <f>RIGHT($N2890,LEN($N2890)-FIND("/",$N2890))</f>
        <v>world music</v>
      </c>
      <c r="S2890" s="10">
        <f>((($I2890/60)/60)/24)+DATE(1970,1,1)</f>
        <v>41569.905995370369</v>
      </c>
      <c r="T2890" s="10">
        <f>((($J2890/60)/60)/24)+DATE(1970,1,1)</f>
        <v>41509.905995370369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 s="6">
        <v>10000</v>
      </c>
      <c r="E2891" s="6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5">
        <f>$E2891/$D2891</f>
        <v>4.3499999999999997E-2</v>
      </c>
      <c r="P2891" s="6">
        <f>ROUND(E2891/L2891,2)</f>
        <v>145</v>
      </c>
      <c r="Q2891" t="str">
        <f>LEFT($N2891,FIND("/",$N2891)-1)</f>
        <v>technology</v>
      </c>
      <c r="R2891" t="str">
        <f>RIGHT($N2891,LEN($N2891)-FIND("/",$N2891))</f>
        <v>web</v>
      </c>
      <c r="S2891" s="10">
        <f>((($I2891/60)/60)/24)+DATE(1970,1,1)</f>
        <v>42057.056793981479</v>
      </c>
      <c r="T2891" s="10">
        <f>((($J2891/60)/60)/24)+DATE(1970,1,1)</f>
        <v>42027.056793981479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 s="6">
        <v>33000</v>
      </c>
      <c r="E2892" s="6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8295</v>
      </c>
      <c r="O2892" s="5">
        <f>$E2892/$D2892</f>
        <v>4.2999999999999997E-2</v>
      </c>
      <c r="P2892" s="6">
        <f>ROUND(E2892/L2892,2)</f>
        <v>88.69</v>
      </c>
      <c r="Q2892" t="str">
        <f>LEFT($N2892,FIND("/",$N2892)-1)</f>
        <v>photography</v>
      </c>
      <c r="R2892" t="str">
        <f>RIGHT($N2892,LEN($N2892)-FIND("/",$N2892))</f>
        <v>people</v>
      </c>
      <c r="S2892" s="10">
        <f>((($I2892/60)/60)/24)+DATE(1970,1,1)</f>
        <v>42615.291666666672</v>
      </c>
      <c r="T2892" s="10">
        <f>((($J2892/60)/60)/24)+DATE(1970,1,1)</f>
        <v>42593.011782407411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 s="6">
        <v>25000</v>
      </c>
      <c r="E2893" s="6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8302</v>
      </c>
      <c r="O2893" s="5">
        <f>$E2893/$D2893</f>
        <v>4.2880000000000001E-2</v>
      </c>
      <c r="P2893" s="6">
        <f>ROUND(E2893/L2893,2)</f>
        <v>82.46</v>
      </c>
      <c r="Q2893" t="str">
        <f>LEFT($N2893,FIND("/",$N2893)-1)</f>
        <v>theater</v>
      </c>
      <c r="R2893" t="str">
        <f>RIGHT($N2893,LEN($N2893)-FIND("/",$N2893))</f>
        <v>spaces</v>
      </c>
      <c r="S2893" s="10">
        <f>((($I2893/60)/60)/24)+DATE(1970,1,1)</f>
        <v>42698.715972222228</v>
      </c>
      <c r="T2893" s="10">
        <f>((($J2893/60)/60)/24)+DATE(1970,1,1)</f>
        <v>42649.562118055561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 s="6">
        <v>75000</v>
      </c>
      <c r="E2894" s="6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5">
        <f>$E2894/$D2894</f>
        <v>4.2466666666666666E-2</v>
      </c>
      <c r="P2894" s="6">
        <f>ROUND(E2894/L2894,2)</f>
        <v>176.94</v>
      </c>
      <c r="Q2894" t="str">
        <f>LEFT($N2894,FIND("/",$N2894)-1)</f>
        <v>theater</v>
      </c>
      <c r="R2894" t="str">
        <f>RIGHT($N2894,LEN($N2894)-FIND("/",$N2894))</f>
        <v>musical</v>
      </c>
      <c r="S2894" s="10">
        <f>((($I2894/60)/60)/24)+DATE(1970,1,1)</f>
        <v>42749.165972222225</v>
      </c>
      <c r="T2894" s="10">
        <f>((($J2894/60)/60)/24)+DATE(1970,1,1)</f>
        <v>42701.166365740741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 s="6">
        <v>109225</v>
      </c>
      <c r="E2895" s="6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8302</v>
      </c>
      <c r="O2895" s="5">
        <f>$E2895/$D2895</f>
        <v>4.2435339894712751E-2</v>
      </c>
      <c r="P2895" s="6">
        <f>ROUND(E2895/L2895,2)</f>
        <v>125.27</v>
      </c>
      <c r="Q2895" t="str">
        <f>LEFT($N2895,FIND("/",$N2895)-1)</f>
        <v>theater</v>
      </c>
      <c r="R2895" t="str">
        <f>RIGHT($N2895,LEN($N2895)-FIND("/",$N2895))</f>
        <v>spaces</v>
      </c>
      <c r="S2895" s="10">
        <f>((($I2895/60)/60)/24)+DATE(1970,1,1)</f>
        <v>42111.731273148151</v>
      </c>
      <c r="T2895" s="10">
        <f>((($J2895/60)/60)/24)+DATE(1970,1,1)</f>
        <v>42081.731273148151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 s="6">
        <v>5000</v>
      </c>
      <c r="E2896" s="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5">
        <f>$E2896/$D2896</f>
        <v>4.24E-2</v>
      </c>
      <c r="P2896" s="6">
        <f>ROUND(E2896/L2896,2)</f>
        <v>30.29</v>
      </c>
      <c r="Q2896" t="str">
        <f>LEFT($N2896,FIND("/",$N2896)-1)</f>
        <v>technology</v>
      </c>
      <c r="R2896" t="str">
        <f>RIGHT($N2896,LEN($N2896)-FIND("/",$N2896))</f>
        <v>wearables</v>
      </c>
      <c r="S2896" s="10">
        <f>((($I2896/60)/60)/24)+DATE(1970,1,1)</f>
        <v>42563.785416666666</v>
      </c>
      <c r="T2896" s="10">
        <f>((($J2896/60)/60)/24)+DATE(1970,1,1)</f>
        <v>42538.75680555556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 s="6">
        <v>5105</v>
      </c>
      <c r="E2897" s="6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8292</v>
      </c>
      <c r="O2897" s="5">
        <f>$E2897/$D2897</f>
        <v>4.2311459353574929E-2</v>
      </c>
      <c r="P2897" s="6">
        <f>ROUND(E2897/L2897,2)</f>
        <v>54</v>
      </c>
      <c r="Q2897" t="str">
        <f>LEFT($N2897,FIND("/",$N2897)-1)</f>
        <v>music</v>
      </c>
      <c r="R2897" t="str">
        <f>RIGHT($N2897,LEN($N2897)-FIND("/",$N2897))</f>
        <v>faith</v>
      </c>
      <c r="S2897" s="10">
        <f>((($I2897/60)/60)/24)+DATE(1970,1,1)</f>
        <v>42836.863946759258</v>
      </c>
      <c r="T2897" s="10">
        <f>((($J2897/60)/60)/24)+DATE(1970,1,1)</f>
        <v>42806.863946759258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 s="6">
        <v>7500</v>
      </c>
      <c r="E2898" s="6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8270</v>
      </c>
      <c r="O2898" s="5">
        <f>$E2898/$D2898</f>
        <v>4.2133333333333335E-2</v>
      </c>
      <c r="P2898" s="6">
        <f>ROUND(E2898/L2898,2)</f>
        <v>26.33</v>
      </c>
      <c r="Q2898" t="str">
        <f>LEFT($N2898,FIND("/",$N2898)-1)</f>
        <v>theater</v>
      </c>
      <c r="R2898" t="str">
        <f>RIGHT($N2898,LEN($N2898)-FIND("/",$N2898))</f>
        <v>plays</v>
      </c>
      <c r="S2898" s="10">
        <f>((($I2898/60)/60)/24)+DATE(1970,1,1)</f>
        <v>42308.664965277778</v>
      </c>
      <c r="T2898" s="10">
        <f>((($J2898/60)/60)/24)+DATE(1970,1,1)</f>
        <v>42278.664965277778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 s="6">
        <v>1000</v>
      </c>
      <c r="E2899" s="6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8283</v>
      </c>
      <c r="O2899" s="5">
        <f>$E2899/$D2899</f>
        <v>4.2000000000000003E-2</v>
      </c>
      <c r="P2899" s="6">
        <f>ROUND(E2899/L2899,2)</f>
        <v>10.5</v>
      </c>
      <c r="Q2899" t="str">
        <f>LEFT($N2899,FIND("/",$N2899)-1)</f>
        <v>food</v>
      </c>
      <c r="R2899" t="str">
        <f>RIGHT($N2899,LEN($N2899)-FIND("/",$N2899))</f>
        <v>food trucks</v>
      </c>
      <c r="S2899" s="10">
        <f>((($I2899/60)/60)/24)+DATE(1970,1,1)</f>
        <v>42747.695833333331</v>
      </c>
      <c r="T2899" s="10">
        <f>((($J2899/60)/60)/24)+DATE(1970,1,1)</f>
        <v>42728.827407407407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 s="6">
        <v>1650</v>
      </c>
      <c r="E2900" s="6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5">
        <f>$E2900/$D2900</f>
        <v>4.1818181818181817E-2</v>
      </c>
      <c r="P2900" s="6">
        <f>ROUND(E2900/L2900,2)</f>
        <v>23</v>
      </c>
      <c r="Q2900" t="str">
        <f>LEFT($N2900,FIND("/",$N2900)-1)</f>
        <v>theater</v>
      </c>
      <c r="R2900" t="str">
        <f>RIGHT($N2900,LEN($N2900)-FIND("/",$N2900))</f>
        <v>plays</v>
      </c>
      <c r="S2900" s="10">
        <f>((($I2900/60)/60)/24)+DATE(1970,1,1)</f>
        <v>42431.672372685185</v>
      </c>
      <c r="T2900" s="10">
        <f>((($J2900/60)/60)/24)+DATE(1970,1,1)</f>
        <v>42401.672372685185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 s="6">
        <v>3000</v>
      </c>
      <c r="E2901" s="6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8278</v>
      </c>
      <c r="O2901" s="5">
        <f>$E2901/$D2901</f>
        <v>4.1666666666666664E-2</v>
      </c>
      <c r="P2901" s="6">
        <f>ROUND(E2901/L2901,2)</f>
        <v>31.25</v>
      </c>
      <c r="Q2901" t="str">
        <f>LEFT($N2901,FIND("/",$N2901)-1)</f>
        <v>music</v>
      </c>
      <c r="R2901" t="str">
        <f>RIGHT($N2901,LEN($N2901)-FIND("/",$N2901))</f>
        <v>indie rock</v>
      </c>
      <c r="S2901" s="10">
        <f>((($I2901/60)/60)/24)+DATE(1970,1,1)</f>
        <v>41599.740497685183</v>
      </c>
      <c r="T2901" s="10">
        <f>((($J2901/60)/60)/24)+DATE(1970,1,1)</f>
        <v>41569.698831018519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 s="6">
        <v>25000</v>
      </c>
      <c r="E2902" s="6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8302</v>
      </c>
      <c r="O2902" s="5">
        <f>$E2902/$D2902</f>
        <v>4.1599999999999998E-2</v>
      </c>
      <c r="P2902" s="6">
        <f>ROUND(E2902/L2902,2)</f>
        <v>61.18</v>
      </c>
      <c r="Q2902" t="str">
        <f>LEFT($N2902,FIND("/",$N2902)-1)</f>
        <v>theater</v>
      </c>
      <c r="R2902" t="str">
        <f>RIGHT($N2902,LEN($N2902)-FIND("/",$N2902))</f>
        <v>spaces</v>
      </c>
      <c r="S2902" s="10">
        <f>((($I2902/60)/60)/24)+DATE(1970,1,1)</f>
        <v>42456.976412037038</v>
      </c>
      <c r="T2902" s="10">
        <f>((($J2902/60)/60)/24)+DATE(1970,1,1)</f>
        <v>42427.01807870371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 s="6">
        <v>8500</v>
      </c>
      <c r="E2903" s="6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8289</v>
      </c>
      <c r="O2903" s="5">
        <f>$E2903/$D2903</f>
        <v>4.1176470588235294E-2</v>
      </c>
      <c r="P2903" s="6">
        <f>ROUND(E2903/L2903,2)</f>
        <v>26.92</v>
      </c>
      <c r="Q2903" t="str">
        <f>LEFT($N2903,FIND("/",$N2903)-1)</f>
        <v>publishing</v>
      </c>
      <c r="R2903" t="str">
        <f>RIGHT($N2903,LEN($N2903)-FIND("/",$N2903))</f>
        <v>art books</v>
      </c>
      <c r="S2903" s="10">
        <f>((($I2903/60)/60)/24)+DATE(1970,1,1)</f>
        <v>41687</v>
      </c>
      <c r="T2903" s="10">
        <f>((($J2903/60)/60)/24)+DATE(1970,1,1)</f>
        <v>41671.936863425923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 s="6">
        <v>1000</v>
      </c>
      <c r="E2904" s="6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5">
        <f>$E2904/$D2904</f>
        <v>4.1000000000000002E-2</v>
      </c>
      <c r="P2904" s="6">
        <f>ROUND(E2904/L2904,2)</f>
        <v>10.25</v>
      </c>
      <c r="Q2904" t="str">
        <f>LEFT($N2904,FIND("/",$N2904)-1)</f>
        <v>theater</v>
      </c>
      <c r="R2904" t="str">
        <f>RIGHT($N2904,LEN($N2904)-FIND("/",$N2904))</f>
        <v>spaces</v>
      </c>
      <c r="S2904" s="10">
        <f>((($I2904/60)/60)/24)+DATE(1970,1,1)</f>
        <v>42263.916666666672</v>
      </c>
      <c r="T2904" s="10">
        <f>((($J2904/60)/60)/24)+DATE(1970,1,1)</f>
        <v>42241.429120370376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 s="6">
        <v>30000</v>
      </c>
      <c r="E2905" s="6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8270</v>
      </c>
      <c r="O2905" s="5">
        <f>$E2905/$D2905</f>
        <v>4.0833333333333333E-2</v>
      </c>
      <c r="P2905" s="6">
        <f>ROUND(E2905/L2905,2)</f>
        <v>175</v>
      </c>
      <c r="Q2905" t="str">
        <f>LEFT($N2905,FIND("/",$N2905)-1)</f>
        <v>theater</v>
      </c>
      <c r="R2905" t="str">
        <f>RIGHT($N2905,LEN($N2905)-FIND("/",$N2905))</f>
        <v>plays</v>
      </c>
      <c r="S2905" s="10">
        <f>((($I2905/60)/60)/24)+DATE(1970,1,1)</f>
        <v>42568.179965277777</v>
      </c>
      <c r="T2905" s="10">
        <f>((($J2905/60)/60)/24)+DATE(1970,1,1)</f>
        <v>42508.179965277777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 s="6">
        <v>8000</v>
      </c>
      <c r="E2906" s="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8267</v>
      </c>
      <c r="O2906" s="5">
        <f>$E2906/$D2906</f>
        <v>4.0625000000000001E-2</v>
      </c>
      <c r="P2906" s="6">
        <f>ROUND(E2906/L2906,2)</f>
        <v>108.33</v>
      </c>
      <c r="Q2906" t="str">
        <f>LEFT($N2906,FIND("/",$N2906)-1)</f>
        <v>film &amp; video</v>
      </c>
      <c r="R2906" t="str">
        <f>RIGHT($N2906,LEN($N2906)-FIND("/",$N2906))</f>
        <v>drama</v>
      </c>
      <c r="S2906" s="10">
        <f>((($I2906/60)/60)/24)+DATE(1970,1,1)</f>
        <v>42082.793634259258</v>
      </c>
      <c r="T2906" s="10">
        <f>((($J2906/60)/60)/24)+DATE(1970,1,1)</f>
        <v>42052.83530092593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 s="6">
        <v>3750</v>
      </c>
      <c r="E2907" s="6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8304</v>
      </c>
      <c r="O2907" s="5">
        <f>$E2907/$D2907</f>
        <v>4.0266666666666666E-2</v>
      </c>
      <c r="P2907" s="6">
        <f>ROUND(E2907/L2907,2)</f>
        <v>37.75</v>
      </c>
      <c r="Q2907" t="str">
        <f>LEFT($N2907,FIND("/",$N2907)-1)</f>
        <v>theater</v>
      </c>
      <c r="R2907" t="str">
        <f>RIGHT($N2907,LEN($N2907)-FIND("/",$N2907))</f>
        <v>musical</v>
      </c>
      <c r="S2907" s="10">
        <f>((($I2907/60)/60)/24)+DATE(1970,1,1)</f>
        <v>42598.755428240736</v>
      </c>
      <c r="T2907" s="10">
        <f>((($J2907/60)/60)/24)+DATE(1970,1,1)</f>
        <v>42538.755428240736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 s="6">
        <v>10000</v>
      </c>
      <c r="E2908" s="6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8304</v>
      </c>
      <c r="O2908" s="5">
        <f>$E2908/$D2908</f>
        <v>4.02E-2</v>
      </c>
      <c r="P2908" s="6">
        <f>ROUND(E2908/L2908,2)</f>
        <v>100.5</v>
      </c>
      <c r="Q2908" t="str">
        <f>LEFT($N2908,FIND("/",$N2908)-1)</f>
        <v>theater</v>
      </c>
      <c r="R2908" t="str">
        <f>RIGHT($N2908,LEN($N2908)-FIND("/",$N2908))</f>
        <v>musical</v>
      </c>
      <c r="S2908" s="10">
        <f>((($I2908/60)/60)/24)+DATE(1970,1,1)</f>
        <v>42440.93105324074</v>
      </c>
      <c r="T2908" s="10">
        <f>((($J2908/60)/60)/24)+DATE(1970,1,1)</f>
        <v>42410.93105324074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 s="6">
        <v>22000</v>
      </c>
      <c r="E2909" s="6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8304</v>
      </c>
      <c r="O2909" s="5">
        <f>$E2909/$D2909</f>
        <v>4.0045454545454544E-2</v>
      </c>
      <c r="P2909" s="6">
        <f>ROUND(E2909/L2909,2)</f>
        <v>55.06</v>
      </c>
      <c r="Q2909" t="str">
        <f>LEFT($N2909,FIND("/",$N2909)-1)</f>
        <v>theater</v>
      </c>
      <c r="R2909" t="str">
        <f>RIGHT($N2909,LEN($N2909)-FIND("/",$N2909))</f>
        <v>musical</v>
      </c>
      <c r="S2909" s="10">
        <f>((($I2909/60)/60)/24)+DATE(1970,1,1)</f>
        <v>42015.207638888889</v>
      </c>
      <c r="T2909" s="10">
        <f>((($J2909/60)/60)/24)+DATE(1970,1,1)</f>
        <v>41982.737071759257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 s="6">
        <v>2500</v>
      </c>
      <c r="E2910" s="6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8283</v>
      </c>
      <c r="O2910" s="5">
        <f>$E2910/$D2910</f>
        <v>0.04</v>
      </c>
      <c r="P2910" s="6">
        <f>ROUND(E2910/L2910,2)</f>
        <v>33.33</v>
      </c>
      <c r="Q2910" t="str">
        <f>LEFT($N2910,FIND("/",$N2910)-1)</f>
        <v>food</v>
      </c>
      <c r="R2910" t="str">
        <f>RIGHT($N2910,LEN($N2910)-FIND("/",$N2910))</f>
        <v>food trucks</v>
      </c>
      <c r="S2910" s="10">
        <f>((($I2910/60)/60)/24)+DATE(1970,1,1)</f>
        <v>42676.165972222225</v>
      </c>
      <c r="T2910" s="10">
        <f>((($J2910/60)/60)/24)+DATE(1970,1,1)</f>
        <v>42656.86137731481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 s="6">
        <v>500</v>
      </c>
      <c r="E2911" s="6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5">
        <f>$E2911/$D2911</f>
        <v>0.04</v>
      </c>
      <c r="P2911" s="6">
        <f>ROUND(E2911/L2911,2)</f>
        <v>20</v>
      </c>
      <c r="Q2911" t="str">
        <f>LEFT($N2911,FIND("/",$N2911)-1)</f>
        <v>photography</v>
      </c>
      <c r="R2911" t="str">
        <f>RIGHT($N2911,LEN($N2911)-FIND("/",$N2911))</f>
        <v>nature</v>
      </c>
      <c r="S2911" s="10">
        <f>((($I2911/60)/60)/24)+DATE(1970,1,1)</f>
        <v>42185.996527777781</v>
      </c>
      <c r="T2911" s="10">
        <f>((($J2911/60)/60)/24)+DATE(1970,1,1)</f>
        <v>42170.996527777781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 s="6">
        <v>2500</v>
      </c>
      <c r="E2912" s="6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8288</v>
      </c>
      <c r="O2912" s="5">
        <f>$E2912/$D2912</f>
        <v>0.04</v>
      </c>
      <c r="P2912" s="6">
        <f>ROUND(E2912/L2912,2)</f>
        <v>100</v>
      </c>
      <c r="Q2912" t="str">
        <f>LEFT($N2912,FIND("/",$N2912)-1)</f>
        <v>photography</v>
      </c>
      <c r="R2912" t="str">
        <f>RIGHT($N2912,LEN($N2912)-FIND("/",$N2912))</f>
        <v>nature</v>
      </c>
      <c r="S2912" s="10">
        <f>((($I2912/60)/60)/24)+DATE(1970,1,1)</f>
        <v>41902.65315972222</v>
      </c>
      <c r="T2912" s="10">
        <f>((($J2912/60)/60)/24)+DATE(1970,1,1)</f>
        <v>41871.65315972222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 s="6">
        <v>20000</v>
      </c>
      <c r="E2913" s="6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8302</v>
      </c>
      <c r="O2913" s="5">
        <f>$E2913/$D2913</f>
        <v>3.9750000000000001E-2</v>
      </c>
      <c r="P2913" s="6">
        <f>ROUND(E2913/L2913,2)</f>
        <v>56.79</v>
      </c>
      <c r="Q2913" t="str">
        <f>LEFT($N2913,FIND("/",$N2913)-1)</f>
        <v>theater</v>
      </c>
      <c r="R2913" t="str">
        <f>RIGHT($N2913,LEN($N2913)-FIND("/",$N2913))</f>
        <v>spaces</v>
      </c>
      <c r="S2913" s="10">
        <f>((($I2913/60)/60)/24)+DATE(1970,1,1)</f>
        <v>42144.825532407413</v>
      </c>
      <c r="T2913" s="10">
        <f>((($J2913/60)/60)/24)+DATE(1970,1,1)</f>
        <v>42114.825532407413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 s="6">
        <v>15000</v>
      </c>
      <c r="E2914" s="6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8271</v>
      </c>
      <c r="O2914" s="5">
        <f>$E2914/$D2914</f>
        <v>3.9334666666666664E-2</v>
      </c>
      <c r="P2914" s="6">
        <f>ROUND(E2914/L2914,2)</f>
        <v>45.39</v>
      </c>
      <c r="Q2914" t="str">
        <f>LEFT($N2914,FIND("/",$N2914)-1)</f>
        <v>technology</v>
      </c>
      <c r="R2914" t="str">
        <f>RIGHT($N2914,LEN($N2914)-FIND("/",$N2914))</f>
        <v>web</v>
      </c>
      <c r="S2914" s="10">
        <f>((($I2914/60)/60)/24)+DATE(1970,1,1)</f>
        <v>41865.639155092591</v>
      </c>
      <c r="T2914" s="10">
        <f>((($J2914/60)/60)/24)+DATE(1970,1,1)</f>
        <v>41835.639155092591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 s="6">
        <v>8000</v>
      </c>
      <c r="E2915" s="6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8270</v>
      </c>
      <c r="O2915" s="5">
        <f>$E2915/$D2915</f>
        <v>3.8875E-2</v>
      </c>
      <c r="P2915" s="6">
        <f>ROUND(E2915/L2915,2)</f>
        <v>23.92</v>
      </c>
      <c r="Q2915" t="str">
        <f>LEFT($N2915,FIND("/",$N2915)-1)</f>
        <v>theater</v>
      </c>
      <c r="R2915" t="str">
        <f>RIGHT($N2915,LEN($N2915)-FIND("/",$N2915))</f>
        <v>plays</v>
      </c>
      <c r="S2915" s="10">
        <f>((($I2915/60)/60)/24)+DATE(1970,1,1)</f>
        <v>41888.007071759261</v>
      </c>
      <c r="T2915" s="10">
        <f>((($J2915/60)/60)/24)+DATE(1970,1,1)</f>
        <v>41858.007071759261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 s="6">
        <v>1930</v>
      </c>
      <c r="E2916" s="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5">
        <f>$E2916/$D2916</f>
        <v>3.8860103626943004E-2</v>
      </c>
      <c r="P2916" s="6">
        <f>ROUND(E2916/L2916,2)</f>
        <v>25</v>
      </c>
      <c r="Q2916" t="str">
        <f>LEFT($N2916,FIND("/",$N2916)-1)</f>
        <v>theater</v>
      </c>
      <c r="R2916" t="str">
        <f>RIGHT($N2916,LEN($N2916)-FIND("/",$N2916))</f>
        <v>plays</v>
      </c>
      <c r="S2916" s="10">
        <f>((($I2916/60)/60)/24)+DATE(1970,1,1)</f>
        <v>41891.700925925928</v>
      </c>
      <c r="T2916" s="10">
        <f>((($J2916/60)/60)/24)+DATE(1970,1,1)</f>
        <v>41851.700925925928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 s="6">
        <v>6000</v>
      </c>
      <c r="E2917" s="6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8283</v>
      </c>
      <c r="O2917" s="5">
        <f>$E2917/$D2917</f>
        <v>3.8833333333333331E-2</v>
      </c>
      <c r="P2917" s="6">
        <f>ROUND(E2917/L2917,2)</f>
        <v>29.13</v>
      </c>
      <c r="Q2917" t="str">
        <f>LEFT($N2917,FIND("/",$N2917)-1)</f>
        <v>food</v>
      </c>
      <c r="R2917" t="str">
        <f>RIGHT($N2917,LEN($N2917)-FIND("/",$N2917))</f>
        <v>food trucks</v>
      </c>
      <c r="S2917" s="10">
        <f>((($I2917/60)/60)/24)+DATE(1970,1,1)</f>
        <v>42094.551388888889</v>
      </c>
      <c r="T2917" s="10">
        <f>((($J2917/60)/60)/24)+DATE(1970,1,1)</f>
        <v>42042.676226851851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 s="6">
        <v>50000</v>
      </c>
      <c r="E2918" s="6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8285</v>
      </c>
      <c r="O2918" s="5">
        <f>$E2918/$D2918</f>
        <v>3.8739999999999997E-2</v>
      </c>
      <c r="P2918" s="6">
        <f>ROUND(E2918/L2918,2)</f>
        <v>48.43</v>
      </c>
      <c r="Q2918" t="str">
        <f>LEFT($N2918,FIND("/",$N2918)-1)</f>
        <v>music</v>
      </c>
      <c r="R2918" t="str">
        <f>RIGHT($N2918,LEN($N2918)-FIND("/",$N2918))</f>
        <v>world music</v>
      </c>
      <c r="S2918" s="10">
        <f>((($I2918/60)/60)/24)+DATE(1970,1,1)</f>
        <v>41750.041666666664</v>
      </c>
      <c r="T2918" s="10">
        <f>((($J2918/60)/60)/24)+DATE(1970,1,1)</f>
        <v>41715.874780092592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 s="6">
        <v>30000</v>
      </c>
      <c r="E2919" s="6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8283</v>
      </c>
      <c r="O2919" s="5">
        <f>$E2919/$D2919</f>
        <v>3.85E-2</v>
      </c>
      <c r="P2919" s="6">
        <f>ROUND(E2919/L2919,2)</f>
        <v>60.79</v>
      </c>
      <c r="Q2919" t="str">
        <f>LEFT($N2919,FIND("/",$N2919)-1)</f>
        <v>food</v>
      </c>
      <c r="R2919" t="str">
        <f>RIGHT($N2919,LEN($N2919)-FIND("/",$N2919))</f>
        <v>food trucks</v>
      </c>
      <c r="S2919" s="10">
        <f>((($I2919/60)/60)/24)+DATE(1970,1,1)</f>
        <v>42091.113263888896</v>
      </c>
      <c r="T2919" s="10">
        <f>((($J2919/60)/60)/24)+DATE(1970,1,1)</f>
        <v>42061.154930555553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 s="6">
        <v>29000</v>
      </c>
      <c r="E2920" s="6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8272</v>
      </c>
      <c r="O2920" s="5">
        <f>$E2920/$D2920</f>
        <v>3.8206896551724136E-2</v>
      </c>
      <c r="P2920" s="6">
        <f>ROUND(E2920/L2920,2)</f>
        <v>65.180000000000007</v>
      </c>
      <c r="Q2920" t="str">
        <f>LEFT($N2920,FIND("/",$N2920)-1)</f>
        <v>technology</v>
      </c>
      <c r="R2920" t="str">
        <f>RIGHT($N2920,LEN($N2920)-FIND("/",$N2920))</f>
        <v>wearables</v>
      </c>
      <c r="S2920" s="10">
        <f>((($I2920/60)/60)/24)+DATE(1970,1,1)</f>
        <v>42511.376597222217</v>
      </c>
      <c r="T2920" s="10">
        <f>((($J2920/60)/60)/24)+DATE(1970,1,1)</f>
        <v>42481.376597222217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 s="6">
        <v>1000</v>
      </c>
      <c r="E2921" s="6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8270</v>
      </c>
      <c r="O2921" s="5">
        <f>$E2921/$D2921</f>
        <v>3.7999999999999999E-2</v>
      </c>
      <c r="P2921" s="6">
        <f>ROUND(E2921/L2921,2)</f>
        <v>9.5</v>
      </c>
      <c r="Q2921" t="str">
        <f>LEFT($N2921,FIND("/",$N2921)-1)</f>
        <v>theater</v>
      </c>
      <c r="R2921" t="str">
        <f>RIGHT($N2921,LEN($N2921)-FIND("/",$N2921))</f>
        <v>plays</v>
      </c>
      <c r="S2921" s="10">
        <f>((($I2921/60)/60)/24)+DATE(1970,1,1)</f>
        <v>42005.124340277776</v>
      </c>
      <c r="T2921" s="10">
        <f>((($J2921/60)/60)/24)+DATE(1970,1,1)</f>
        <v>41975.124340277776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 s="6">
        <v>2500</v>
      </c>
      <c r="E2922" s="6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8288</v>
      </c>
      <c r="O2922" s="5">
        <f>$E2922/$D2922</f>
        <v>3.7600000000000001E-2</v>
      </c>
      <c r="P2922" s="6">
        <f>ROUND(E2922/L2922,2)</f>
        <v>23.5</v>
      </c>
      <c r="Q2922" t="str">
        <f>LEFT($N2922,FIND("/",$N2922)-1)</f>
        <v>photography</v>
      </c>
      <c r="R2922" t="str">
        <f>RIGHT($N2922,LEN($N2922)-FIND("/",$N2922))</f>
        <v>nature</v>
      </c>
      <c r="S2922" s="10">
        <f>((($I2922/60)/60)/24)+DATE(1970,1,1)</f>
        <v>41956.062418981484</v>
      </c>
      <c r="T2922" s="10">
        <f>((($J2922/60)/60)/24)+DATE(1970,1,1)</f>
        <v>41936.020752314813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 s="6">
        <v>10000</v>
      </c>
      <c r="E2923" s="6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8270</v>
      </c>
      <c r="O2923" s="5">
        <f>$E2923/$D2923</f>
        <v>3.7499999999999999E-2</v>
      </c>
      <c r="P2923" s="6">
        <f>ROUND(E2923/L2923,2)</f>
        <v>93.75</v>
      </c>
      <c r="Q2923" t="str">
        <f>LEFT($N2923,FIND("/",$N2923)-1)</f>
        <v>theater</v>
      </c>
      <c r="R2923" t="str">
        <f>RIGHT($N2923,LEN($N2923)-FIND("/",$N2923))</f>
        <v>plays</v>
      </c>
      <c r="S2923" s="10">
        <f>((($I2923/60)/60)/24)+DATE(1970,1,1)</f>
        <v>42839.207638888889</v>
      </c>
      <c r="T2923" s="10">
        <f>((($J2923/60)/60)/24)+DATE(1970,1,1)</f>
        <v>42808.640231481477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 s="6">
        <v>5000</v>
      </c>
      <c r="E2924" s="6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8284</v>
      </c>
      <c r="O2924" s="5">
        <f>$E2924/$D2924</f>
        <v>3.7400000000000003E-2</v>
      </c>
      <c r="P2924" s="6">
        <f>ROUND(E2924/L2924,2)</f>
        <v>12.47</v>
      </c>
      <c r="Q2924" t="str">
        <f>LEFT($N2924,FIND("/",$N2924)-1)</f>
        <v>photography</v>
      </c>
      <c r="R2924" t="str">
        <f>RIGHT($N2924,LEN($N2924)-FIND("/",$N2924))</f>
        <v>photobooks</v>
      </c>
      <c r="S2924" s="10">
        <f>((($I2924/60)/60)/24)+DATE(1970,1,1)</f>
        <v>41909.560694444444</v>
      </c>
      <c r="T2924" s="10">
        <f>((($J2924/60)/60)/24)+DATE(1970,1,1)</f>
        <v>41849.560694444444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 s="6">
        <v>48725</v>
      </c>
      <c r="E2925" s="6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8302</v>
      </c>
      <c r="O2925" s="5">
        <f>$E2925/$D2925</f>
        <v>3.608004104669061E-2</v>
      </c>
      <c r="P2925" s="6">
        <f>ROUND(E2925/L2925,2)</f>
        <v>65.11</v>
      </c>
      <c r="Q2925" t="str">
        <f>LEFT($N2925,FIND("/",$N2925)-1)</f>
        <v>theater</v>
      </c>
      <c r="R2925" t="str">
        <f>RIGHT($N2925,LEN($N2925)-FIND("/",$N2925))</f>
        <v>spaces</v>
      </c>
      <c r="S2925" s="10">
        <f>((($I2925/60)/60)/24)+DATE(1970,1,1)</f>
        <v>42408.01180555555</v>
      </c>
      <c r="T2925" s="10">
        <f>((($J2925/60)/60)/24)+DATE(1970,1,1)</f>
        <v>42359.792233796295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 s="6">
        <v>3000</v>
      </c>
      <c r="E2926" s="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5">
        <f>$E2926/$D2926</f>
        <v>3.5666666666666666E-2</v>
      </c>
      <c r="P2926" s="6">
        <f>ROUND(E2926/L2926,2)</f>
        <v>26.75</v>
      </c>
      <c r="Q2926" t="str">
        <f>LEFT($N2926,FIND("/",$N2926)-1)</f>
        <v>photography</v>
      </c>
      <c r="R2926" t="str">
        <f>RIGHT($N2926,LEN($N2926)-FIND("/",$N2926))</f>
        <v>photobooks</v>
      </c>
      <c r="S2926" s="10">
        <f>((($I2926/60)/60)/24)+DATE(1970,1,1)</f>
        <v>42033.740335648152</v>
      </c>
      <c r="T2926" s="10">
        <f>((($J2926/60)/60)/24)+DATE(1970,1,1)</f>
        <v>41973.740335648152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 s="6">
        <v>48000</v>
      </c>
      <c r="E2927" s="6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8272</v>
      </c>
      <c r="O2927" s="5">
        <f>$E2927/$D2927</f>
        <v>3.5520833333333335E-2</v>
      </c>
      <c r="P2927" s="6">
        <f>ROUND(E2927/L2927,2)</f>
        <v>41.59</v>
      </c>
      <c r="Q2927" t="str">
        <f>LEFT($N2927,FIND("/",$N2927)-1)</f>
        <v>technology</v>
      </c>
      <c r="R2927" t="str">
        <f>RIGHT($N2927,LEN($N2927)-FIND("/",$N2927))</f>
        <v>wearables</v>
      </c>
      <c r="S2927" s="10">
        <f>((($I2927/60)/60)/24)+DATE(1970,1,1)</f>
        <v>42153.678645833337</v>
      </c>
      <c r="T2927" s="10">
        <f>((($J2927/60)/60)/24)+DATE(1970,1,1)</f>
        <v>42123.678645833337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 s="6">
        <v>100000</v>
      </c>
      <c r="E2928" s="6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5">
        <f>$E2928/$D2928</f>
        <v>3.5499999999999997E-2</v>
      </c>
      <c r="P2928" s="6">
        <f>ROUND(E2928/L2928,2)</f>
        <v>591.66999999999996</v>
      </c>
      <c r="Q2928" t="str">
        <f>LEFT($N2928,FIND("/",$N2928)-1)</f>
        <v>technology</v>
      </c>
      <c r="R2928" t="str">
        <f>RIGHT($N2928,LEN($N2928)-FIND("/",$N2928))</f>
        <v>wearables</v>
      </c>
      <c r="S2928" s="10">
        <f>((($I2928/60)/60)/24)+DATE(1970,1,1)</f>
        <v>42771.750613425931</v>
      </c>
      <c r="T2928" s="10">
        <f>((($J2928/60)/60)/24)+DATE(1970,1,1)</f>
        <v>42711.750613425931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 s="6">
        <v>5000</v>
      </c>
      <c r="E2929" s="6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8274</v>
      </c>
      <c r="O2929" s="5">
        <f>$E2929/$D2929</f>
        <v>3.5400000000000001E-2</v>
      </c>
      <c r="P2929" s="6">
        <f>ROUND(E2929/L2929,2)</f>
        <v>59</v>
      </c>
      <c r="Q2929" t="str">
        <f>LEFT($N2929,FIND("/",$N2929)-1)</f>
        <v>publishing</v>
      </c>
      <c r="R2929" t="str">
        <f>RIGHT($N2929,LEN($N2929)-FIND("/",$N2929))</f>
        <v>fiction</v>
      </c>
      <c r="S2929" s="10">
        <f>((($I2929/60)/60)/24)+DATE(1970,1,1)</f>
        <v>42145.143634259264</v>
      </c>
      <c r="T2929" s="10">
        <f>((($J2929/60)/60)/24)+DATE(1970,1,1)</f>
        <v>42115.143634259264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 s="6">
        <v>15000</v>
      </c>
      <c r="E2930" s="6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8270</v>
      </c>
      <c r="O2930" s="5">
        <f>$E2930/$D2930</f>
        <v>3.4666666666666665E-2</v>
      </c>
      <c r="P2930" s="6">
        <f>ROUND(E2930/L2930,2)</f>
        <v>47.27</v>
      </c>
      <c r="Q2930" t="str">
        <f>LEFT($N2930,FIND("/",$N2930)-1)</f>
        <v>theater</v>
      </c>
      <c r="R2930" t="str">
        <f>RIGHT($N2930,LEN($N2930)-FIND("/",$N2930))</f>
        <v>plays</v>
      </c>
      <c r="S2930" s="10">
        <f>((($I2930/60)/60)/24)+DATE(1970,1,1)</f>
        <v>42710.207638888889</v>
      </c>
      <c r="T2930" s="10">
        <f>((($J2930/60)/60)/24)+DATE(1970,1,1)</f>
        <v>42679.958472222221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 s="6">
        <v>13111</v>
      </c>
      <c r="E2931" s="6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8304</v>
      </c>
      <c r="O2931" s="5">
        <f>$E2931/$D2931</f>
        <v>3.44748684310884E-2</v>
      </c>
      <c r="P2931" s="6">
        <f>ROUND(E2931/L2931,2)</f>
        <v>30.13</v>
      </c>
      <c r="Q2931" t="str">
        <f>LEFT($N2931,FIND("/",$N2931)-1)</f>
        <v>theater</v>
      </c>
      <c r="R2931" t="str">
        <f>RIGHT($N2931,LEN($N2931)-FIND("/",$N2931))</f>
        <v>musical</v>
      </c>
      <c r="S2931" s="10">
        <f>((($I2931/60)/60)/24)+DATE(1970,1,1)</f>
        <v>42077.132638888885</v>
      </c>
      <c r="T2931" s="10">
        <f>((($J2931/60)/60)/24)+DATE(1970,1,1)</f>
        <v>42047.724444444444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 s="6">
        <v>30000</v>
      </c>
      <c r="E2932" s="6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5">
        <f>$E2932/$D2932</f>
        <v>3.4200000000000001E-2</v>
      </c>
      <c r="P2932" s="6">
        <f>ROUND(E2932/L2932,2)</f>
        <v>114</v>
      </c>
      <c r="Q2932" t="str">
        <f>LEFT($N2932,FIND("/",$N2932)-1)</f>
        <v>games</v>
      </c>
      <c r="R2932" t="str">
        <f>RIGHT($N2932,LEN($N2932)-FIND("/",$N2932))</f>
        <v>video games</v>
      </c>
      <c r="S2932" s="10">
        <f>((($I2932/60)/60)/24)+DATE(1970,1,1)</f>
        <v>42443.629340277781</v>
      </c>
      <c r="T2932" s="10">
        <f>((($J2932/60)/60)/24)+DATE(1970,1,1)</f>
        <v>42413.671006944445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 s="6">
        <v>8000</v>
      </c>
      <c r="E2933" s="6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5">
        <f>$E2933/$D2933</f>
        <v>3.4125000000000003E-2</v>
      </c>
      <c r="P2933" s="6">
        <f>ROUND(E2933/L2933,2)</f>
        <v>22.75</v>
      </c>
      <c r="Q2933" t="str">
        <f>LEFT($N2933,FIND("/",$N2933)-1)</f>
        <v>theater</v>
      </c>
      <c r="R2933" t="str">
        <f>RIGHT($N2933,LEN($N2933)-FIND("/",$N2933))</f>
        <v>musical</v>
      </c>
      <c r="S2933" s="10">
        <f>((($I2933/60)/60)/24)+DATE(1970,1,1)</f>
        <v>42125.374675925923</v>
      </c>
      <c r="T2933" s="10">
        <f>((($J2933/60)/60)/24)+DATE(1970,1,1)</f>
        <v>42095.374675925923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 s="6">
        <v>1500</v>
      </c>
      <c r="E2934" s="6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5">
        <f>$E2934/$D2934</f>
        <v>3.4000000000000002E-2</v>
      </c>
      <c r="P2934" s="6">
        <f>ROUND(E2934/L2934,2)</f>
        <v>25.5</v>
      </c>
      <c r="Q2934" t="str">
        <f>LEFT($N2934,FIND("/",$N2934)-1)</f>
        <v>film &amp; video</v>
      </c>
      <c r="R2934" t="str">
        <f>RIGHT($N2934,LEN($N2934)-FIND("/",$N2934))</f>
        <v>drama</v>
      </c>
      <c r="S2934" s="10">
        <f>((($I2934/60)/60)/24)+DATE(1970,1,1)</f>
        <v>41883.165972222225</v>
      </c>
      <c r="T2934" s="10">
        <f>((($J2934/60)/60)/24)+DATE(1970,1,1)</f>
        <v>41825.791226851856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 s="6">
        <v>150000</v>
      </c>
      <c r="E2935" s="6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8281</v>
      </c>
      <c r="O2935" s="5">
        <f>$E2935/$D2935</f>
        <v>3.3673333333333333E-2</v>
      </c>
      <c r="P2935" s="6">
        <f>ROUND(E2935/L2935,2)</f>
        <v>34.130000000000003</v>
      </c>
      <c r="Q2935" t="str">
        <f>LEFT($N2935,FIND("/",$N2935)-1)</f>
        <v>games</v>
      </c>
      <c r="R2935" t="str">
        <f>RIGHT($N2935,LEN($N2935)-FIND("/",$N2935))</f>
        <v>video games</v>
      </c>
      <c r="S2935" s="10">
        <f>((($I2935/60)/60)/24)+DATE(1970,1,1)</f>
        <v>41490.962754629632</v>
      </c>
      <c r="T2935" s="10">
        <f>((($J2935/60)/60)/24)+DATE(1970,1,1)</f>
        <v>41445.962754629632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 s="6">
        <v>3000</v>
      </c>
      <c r="E2936" s="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8270</v>
      </c>
      <c r="O2936" s="5">
        <f>$E2936/$D2936</f>
        <v>3.3666666666666664E-2</v>
      </c>
      <c r="P2936" s="6">
        <f>ROUND(E2936/L2936,2)</f>
        <v>50.5</v>
      </c>
      <c r="Q2936" t="str">
        <f>LEFT($N2936,FIND("/",$N2936)-1)</f>
        <v>theater</v>
      </c>
      <c r="R2936" t="str">
        <f>RIGHT($N2936,LEN($N2936)-FIND("/",$N2936))</f>
        <v>plays</v>
      </c>
      <c r="S2936" s="10">
        <f>((($I2936/60)/60)/24)+DATE(1970,1,1)</f>
        <v>42645.142870370371</v>
      </c>
      <c r="T2936" s="10">
        <f>((($J2936/60)/60)/24)+DATE(1970,1,1)</f>
        <v>42615.142870370371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 s="6">
        <v>9000</v>
      </c>
      <c r="E2937" s="6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5">
        <f>$E2937/$D2937</f>
        <v>3.3444444444444443E-2</v>
      </c>
      <c r="P2937" s="6">
        <f>ROUND(E2937/L2937,2)</f>
        <v>150.5</v>
      </c>
      <c r="Q2937" t="str">
        <f>LEFT($N2937,FIND("/",$N2937)-1)</f>
        <v>technology</v>
      </c>
      <c r="R2937" t="str">
        <f>RIGHT($N2937,LEN($N2937)-FIND("/",$N2937))</f>
        <v>web</v>
      </c>
      <c r="S2937" s="10">
        <f>((($I2937/60)/60)/24)+DATE(1970,1,1)</f>
        <v>42691.811180555553</v>
      </c>
      <c r="T2937" s="10">
        <f>((($J2937/60)/60)/24)+DATE(1970,1,1)</f>
        <v>42631.769513888896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 s="6">
        <v>10000</v>
      </c>
      <c r="E2938" s="6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5">
        <f>$E2938/$D2938</f>
        <v>3.3399999999999999E-2</v>
      </c>
      <c r="P2938" s="6">
        <f>ROUND(E2938/L2938,2)</f>
        <v>20.88</v>
      </c>
      <c r="Q2938" t="str">
        <f>LEFT($N2938,FIND("/",$N2938)-1)</f>
        <v>theater</v>
      </c>
      <c r="R2938" t="str">
        <f>RIGHT($N2938,LEN($N2938)-FIND("/",$N2938))</f>
        <v>spaces</v>
      </c>
      <c r="S2938" s="10">
        <f>((($I2938/60)/60)/24)+DATE(1970,1,1)</f>
        <v>42711.733437499999</v>
      </c>
      <c r="T2938" s="10">
        <f>((($J2938/60)/60)/24)+DATE(1970,1,1)</f>
        <v>42690.733437499999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 s="6">
        <v>1500</v>
      </c>
      <c r="E2939" s="6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8269</v>
      </c>
      <c r="O2939" s="5">
        <f>$E2939/$D2939</f>
        <v>3.3333333333333333E-2</v>
      </c>
      <c r="P2939" s="6">
        <f>ROUND(E2939/L2939,2)</f>
        <v>16.670000000000002</v>
      </c>
      <c r="Q2939" t="str">
        <f>LEFT($N2939,FIND("/",$N2939)-1)</f>
        <v>film &amp; video</v>
      </c>
      <c r="R2939" t="str">
        <f>RIGHT($N2939,LEN($N2939)-FIND("/",$N2939))</f>
        <v>animation</v>
      </c>
      <c r="S2939" s="10">
        <f>((($I2939/60)/60)/24)+DATE(1970,1,1)</f>
        <v>41860.613969907405</v>
      </c>
      <c r="T2939" s="10">
        <f>((($J2939/60)/60)/24)+DATE(1970,1,1)</f>
        <v>41830.613969907405</v>
      </c>
    </row>
    <row r="2940" spans="1:20" ht="48" x14ac:dyDescent="0.2">
      <c r="A2940">
        <v>1810</v>
      </c>
      <c r="B2940" s="3" t="s">
        <v>1811</v>
      </c>
      <c r="C2940" s="3" t="s">
        <v>5920</v>
      </c>
      <c r="D2940" s="6">
        <v>450</v>
      </c>
      <c r="E2940" s="6">
        <v>15</v>
      </c>
      <c r="F2940" t="s">
        <v>8221</v>
      </c>
      <c r="G2940" t="s">
        <v>8224</v>
      </c>
      <c r="H2940" t="s">
        <v>8246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8284</v>
      </c>
      <c r="O2940" s="5">
        <f>$E2940/$D2940</f>
        <v>3.3333333333333333E-2</v>
      </c>
      <c r="P2940" s="6">
        <f>ROUND(E2940/L2940,2)</f>
        <v>7.5</v>
      </c>
      <c r="Q2940" t="str">
        <f>LEFT($N2940,FIND("/",$N2940)-1)</f>
        <v>photography</v>
      </c>
      <c r="R2940" t="str">
        <f>RIGHT($N2940,LEN($N2940)-FIND("/",$N2940))</f>
        <v>photobooks</v>
      </c>
      <c r="S2940" s="10">
        <f>((($I2940/60)/60)/24)+DATE(1970,1,1)</f>
        <v>41872.91002314815</v>
      </c>
      <c r="T2940" s="10">
        <f>((($J2940/60)/60)/24)+DATE(1970,1,1)</f>
        <v>41860.91002314815</v>
      </c>
    </row>
    <row r="2941" spans="1:20" ht="48" x14ac:dyDescent="0.2">
      <c r="A2941">
        <v>592</v>
      </c>
      <c r="B2941" s="3" t="s">
        <v>593</v>
      </c>
      <c r="C2941" s="3" t="s">
        <v>4702</v>
      </c>
      <c r="D2941" s="6">
        <v>7500</v>
      </c>
      <c r="E2941" s="6">
        <v>250</v>
      </c>
      <c r="F2941" t="s">
        <v>8221</v>
      </c>
      <c r="G2941" t="s">
        <v>8224</v>
      </c>
      <c r="H2941" t="s">
        <v>8246</v>
      </c>
      <c r="I2941">
        <v>1417584860</v>
      </c>
      <c r="J2941">
        <v>1414992860</v>
      </c>
      <c r="K2941" t="b">
        <v>0</v>
      </c>
      <c r="L2941">
        <v>1</v>
      </c>
      <c r="M2941" t="b">
        <v>0</v>
      </c>
      <c r="N2941" t="s">
        <v>8271</v>
      </c>
      <c r="O2941" s="5">
        <f>$E2941/$D2941</f>
        <v>3.3333333333333333E-2</v>
      </c>
      <c r="P2941" s="6">
        <f>ROUND(E2941/L2941,2)</f>
        <v>250</v>
      </c>
      <c r="Q2941" t="str">
        <f>LEFT($N2941,FIND("/",$N2941)-1)</f>
        <v>technology</v>
      </c>
      <c r="R2941" t="str">
        <f>RIGHT($N2941,LEN($N2941)-FIND("/",$N2941))</f>
        <v>web</v>
      </c>
      <c r="S2941" s="10">
        <f>((($I2941/60)/60)/24)+DATE(1970,1,1)</f>
        <v>41976.232175925921</v>
      </c>
      <c r="T2941" s="10">
        <f>((($J2941/60)/60)/24)+DATE(1970,1,1)</f>
        <v>41946.232175925928</v>
      </c>
    </row>
    <row r="2942" spans="1:20" ht="64" x14ac:dyDescent="0.2">
      <c r="A2942">
        <v>772</v>
      </c>
      <c r="B2942" s="3" t="s">
        <v>773</v>
      </c>
      <c r="C2942" s="3" t="s">
        <v>4882</v>
      </c>
      <c r="D2942" s="6">
        <v>1500</v>
      </c>
      <c r="E2942" s="6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8274</v>
      </c>
      <c r="O2942" s="5">
        <f>$E2942/$D2942</f>
        <v>3.3333333333333333E-2</v>
      </c>
      <c r="P2942" s="6">
        <f>ROUND(E2942/L2942,2)</f>
        <v>50</v>
      </c>
      <c r="Q2942" t="str">
        <f>LEFT($N2942,FIND("/",$N2942)-1)</f>
        <v>publishing</v>
      </c>
      <c r="R2942" t="str">
        <f>RIGHT($N2942,LEN($N2942)-FIND("/",$N2942))</f>
        <v>fiction</v>
      </c>
      <c r="S2942" s="10">
        <f>((($I2942/60)/60)/24)+DATE(1970,1,1)</f>
        <v>40118.165972222225</v>
      </c>
      <c r="T2942" s="10">
        <f>((($J2942/60)/60)/24)+DATE(1970,1,1)</f>
        <v>40068.056932870371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 s="6">
        <v>1500</v>
      </c>
      <c r="E2943" s="6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8270</v>
      </c>
      <c r="O2943" s="5">
        <f>$E2943/$D2943</f>
        <v>3.3333333333333333E-2</v>
      </c>
      <c r="P2943" s="6">
        <f>ROUND(E2943/L2943,2)</f>
        <v>50</v>
      </c>
      <c r="Q2943" t="str">
        <f>LEFT($N2943,FIND("/",$N2943)-1)</f>
        <v>theater</v>
      </c>
      <c r="R2943" t="str">
        <f>RIGHT($N2943,LEN($N2943)-FIND("/",$N2943))</f>
        <v>plays</v>
      </c>
      <c r="S2943" s="10">
        <f>((($I2943/60)/60)/24)+DATE(1970,1,1)</f>
        <v>42858.8</v>
      </c>
      <c r="T2943" s="10">
        <f>((($J2943/60)/60)/24)+DATE(1970,1,1)</f>
        <v>42807.885057870371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 s="6">
        <v>6500</v>
      </c>
      <c r="E2944" s="6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8269</v>
      </c>
      <c r="O2944" s="5">
        <f>$E2944/$D2944</f>
        <v>3.307692307692308E-2</v>
      </c>
      <c r="P2944" s="6">
        <f>ROUND(E2944/L2944,2)</f>
        <v>53.75</v>
      </c>
      <c r="Q2944" t="str">
        <f>LEFT($N2944,FIND("/",$N2944)-1)</f>
        <v>film &amp; video</v>
      </c>
      <c r="R2944" t="str">
        <f>RIGHT($N2944,LEN($N2944)-FIND("/",$N2944))</f>
        <v>animation</v>
      </c>
      <c r="S2944" s="10">
        <f>((($I2944/60)/60)/24)+DATE(1970,1,1)</f>
        <v>40306.927777777775</v>
      </c>
      <c r="T2944" s="10">
        <f>((($J2944/60)/60)/24)+DATE(1970,1,1)</f>
        <v>40247.886006944449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 s="6">
        <v>30000</v>
      </c>
      <c r="E2945" s="6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8272</v>
      </c>
      <c r="O2945" s="5">
        <f>$E2945/$D2945</f>
        <v>3.3033333333333331E-2</v>
      </c>
      <c r="P2945" s="6">
        <f>ROUND(E2945/L2945,2)</f>
        <v>66.069999999999993</v>
      </c>
      <c r="Q2945" t="str">
        <f>LEFT($N2945,FIND("/",$N2945)-1)</f>
        <v>technology</v>
      </c>
      <c r="R2945" t="str">
        <f>RIGHT($N2945,LEN($N2945)-FIND("/",$N2945))</f>
        <v>wearables</v>
      </c>
      <c r="S2945" s="10">
        <f>((($I2945/60)/60)/24)+DATE(1970,1,1)</f>
        <v>42218.803622685184</v>
      </c>
      <c r="T2945" s="10">
        <f>((($J2945/60)/60)/24)+DATE(1970,1,1)</f>
        <v>42188.803622685184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 s="6">
        <v>2500</v>
      </c>
      <c r="E2946" s="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8269</v>
      </c>
      <c r="O2946" s="5">
        <f>$E2946/$D2946</f>
        <v>3.2804E-2</v>
      </c>
      <c r="P2946" s="6">
        <f>ROUND(E2946/L2946,2)</f>
        <v>20.5</v>
      </c>
      <c r="Q2946" t="str">
        <f>LEFT($N2946,FIND("/",$N2946)-1)</f>
        <v>film &amp; video</v>
      </c>
      <c r="R2946" t="str">
        <f>RIGHT($N2946,LEN($N2946)-FIND("/",$N2946))</f>
        <v>animation</v>
      </c>
      <c r="S2946" s="10">
        <f>((($I2946/60)/60)/24)+DATE(1970,1,1)</f>
        <v>41773.758043981477</v>
      </c>
      <c r="T2946" s="10">
        <f>((($J2946/60)/60)/24)+DATE(1970,1,1)</f>
        <v>41753.758043981477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 s="6">
        <v>5500</v>
      </c>
      <c r="E2947" s="6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5">
        <f>$E2947/$D2947</f>
        <v>3.272727272727273E-2</v>
      </c>
      <c r="P2947" s="6">
        <f>ROUND(E2947/L2947,2)</f>
        <v>30</v>
      </c>
      <c r="Q2947" t="str">
        <f>LEFT($N2947,FIND("/",$N2947)-1)</f>
        <v>technology</v>
      </c>
      <c r="R2947" t="str">
        <f>RIGHT($N2947,LEN($N2947)-FIND("/",$N2947))</f>
        <v>web</v>
      </c>
      <c r="S2947" s="10">
        <f>((($I2947/60)/60)/24)+DATE(1970,1,1)</f>
        <v>42118.069108796291</v>
      </c>
      <c r="T2947" s="10">
        <f>((($J2947/60)/60)/24)+DATE(1970,1,1)</f>
        <v>42088.069108796291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 s="6">
        <v>3550</v>
      </c>
      <c r="E2948" s="6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5">
        <f>$E2948/$D2948</f>
        <v>3.267605633802817E-2</v>
      </c>
      <c r="P2948" s="6">
        <f>ROUND(E2948/L2948,2)</f>
        <v>29</v>
      </c>
      <c r="Q2948" t="str">
        <f>LEFT($N2948,FIND("/",$N2948)-1)</f>
        <v>theater</v>
      </c>
      <c r="R2948" t="str">
        <f>RIGHT($N2948,LEN($N2948)-FIND("/",$N2948))</f>
        <v>musical</v>
      </c>
      <c r="S2948" s="10">
        <f>((($I2948/60)/60)/24)+DATE(1970,1,1)</f>
        <v>42170.798819444448</v>
      </c>
      <c r="T2948" s="10">
        <f>((($J2948/60)/60)/24)+DATE(1970,1,1)</f>
        <v>42138.798819444448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 s="6">
        <v>10000</v>
      </c>
      <c r="E2949" s="6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8267</v>
      </c>
      <c r="O2949" s="5">
        <f>$E2949/$D2949</f>
        <v>3.2500000000000001E-2</v>
      </c>
      <c r="P2949" s="6">
        <f>ROUND(E2949/L2949,2)</f>
        <v>32.5</v>
      </c>
      <c r="Q2949" t="str">
        <f>LEFT($N2949,FIND("/",$N2949)-1)</f>
        <v>film &amp; video</v>
      </c>
      <c r="R2949" t="str">
        <f>RIGHT($N2949,LEN($N2949)-FIND("/",$N2949))</f>
        <v>drama</v>
      </c>
      <c r="S2949" s="10">
        <f>((($I2949/60)/60)/24)+DATE(1970,1,1)</f>
        <v>42246.227777777778</v>
      </c>
      <c r="T2949" s="10">
        <f>((($J2949/60)/60)/24)+DATE(1970,1,1)</f>
        <v>42216.977812500001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 s="6">
        <v>8000</v>
      </c>
      <c r="E2950" s="6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8278</v>
      </c>
      <c r="O2950" s="5">
        <f>$E2950/$D2950</f>
        <v>3.2500000000000001E-2</v>
      </c>
      <c r="P2950" s="6">
        <f>ROUND(E2950/L2950,2)</f>
        <v>28.89</v>
      </c>
      <c r="Q2950" t="str">
        <f>LEFT($N2950,FIND("/",$N2950)-1)</f>
        <v>music</v>
      </c>
      <c r="R2950" t="str">
        <f>RIGHT($N2950,LEN($N2950)-FIND("/",$N2950))</f>
        <v>indie rock</v>
      </c>
      <c r="S2950" s="10">
        <f>((($I2950/60)/60)/24)+DATE(1970,1,1)</f>
        <v>41872.031597222223</v>
      </c>
      <c r="T2950" s="10">
        <f>((($J2950/60)/60)/24)+DATE(1970,1,1)</f>
        <v>41842.031597222223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 s="6">
        <v>16000</v>
      </c>
      <c r="E2951" s="6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8277</v>
      </c>
      <c r="O2951" s="5">
        <f>$E2951/$D2951</f>
        <v>3.2500000000000001E-2</v>
      </c>
      <c r="P2951" s="6">
        <f>ROUND(E2951/L2951,2)</f>
        <v>65</v>
      </c>
      <c r="Q2951" t="str">
        <f>LEFT($N2951,FIND("/",$N2951)-1)</f>
        <v>music</v>
      </c>
      <c r="R2951" t="str">
        <f>RIGHT($N2951,LEN($N2951)-FIND("/",$N2951))</f>
        <v>jazz</v>
      </c>
      <c r="S2951" s="10">
        <f>((($I2951/60)/60)/24)+DATE(1970,1,1)</f>
        <v>41113.166666666664</v>
      </c>
      <c r="T2951" s="10">
        <f>((($J2951/60)/60)/24)+DATE(1970,1,1)</f>
        <v>41081.69027777778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 s="6">
        <v>6000</v>
      </c>
      <c r="E2952" s="6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8270</v>
      </c>
      <c r="O2952" s="5">
        <f>$E2952/$D2952</f>
        <v>3.2500000000000001E-2</v>
      </c>
      <c r="P2952" s="6">
        <f>ROUND(E2952/L2952,2)</f>
        <v>39</v>
      </c>
      <c r="Q2952" t="str">
        <f>LEFT($N2952,FIND("/",$N2952)-1)</f>
        <v>theater</v>
      </c>
      <c r="R2952" t="str">
        <f>RIGHT($N2952,LEN($N2952)-FIND("/",$N2952))</f>
        <v>plays</v>
      </c>
      <c r="S2952" s="10">
        <f>((($I2952/60)/60)/24)+DATE(1970,1,1)</f>
        <v>42063.333333333328</v>
      </c>
      <c r="T2952" s="10">
        <f>((($J2952/60)/60)/24)+DATE(1970,1,1)</f>
        <v>42031.833587962959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 s="6">
        <v>1400</v>
      </c>
      <c r="E2953" s="6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5">
        <f>$E2953/$D2953</f>
        <v>3.214285714285714E-2</v>
      </c>
      <c r="P2953" s="6">
        <f>ROUND(E2953/L2953,2)</f>
        <v>15</v>
      </c>
      <c r="Q2953" t="str">
        <f>LEFT($N2953,FIND("/",$N2953)-1)</f>
        <v>theater</v>
      </c>
      <c r="R2953" t="str">
        <f>RIGHT($N2953,LEN($N2953)-FIND("/",$N2953))</f>
        <v>plays</v>
      </c>
      <c r="S2953" s="10">
        <f>((($I2953/60)/60)/24)+DATE(1970,1,1)</f>
        <v>42336.621458333335</v>
      </c>
      <c r="T2953" s="10">
        <f>((($J2953/60)/60)/24)+DATE(1970,1,1)</f>
        <v>42311.621458333335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 s="6">
        <v>20000</v>
      </c>
      <c r="E2954" s="6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8269</v>
      </c>
      <c r="O2954" s="5">
        <f>$E2954/$D2954</f>
        <v>3.2000000000000001E-2</v>
      </c>
      <c r="P2954" s="6">
        <f>ROUND(E2954/L2954,2)</f>
        <v>64</v>
      </c>
      <c r="Q2954" t="str">
        <f>LEFT($N2954,FIND("/",$N2954)-1)</f>
        <v>film &amp; video</v>
      </c>
      <c r="R2954" t="str">
        <f>RIGHT($N2954,LEN($N2954)-FIND("/",$N2954))</f>
        <v>animation</v>
      </c>
      <c r="S2954" s="10">
        <f>((($I2954/60)/60)/24)+DATE(1970,1,1)</f>
        <v>41201.958993055552</v>
      </c>
      <c r="T2954" s="10">
        <f>((($J2954/60)/60)/24)+DATE(1970,1,1)</f>
        <v>41156.958993055552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 s="6">
        <v>5000</v>
      </c>
      <c r="E2955" s="6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8277</v>
      </c>
      <c r="O2955" s="5">
        <f>$E2955/$D2955</f>
        <v>3.2000000000000001E-2</v>
      </c>
      <c r="P2955" s="6">
        <f>ROUND(E2955/L2955,2)</f>
        <v>40</v>
      </c>
      <c r="Q2955" t="str">
        <f>LEFT($N2955,FIND("/",$N2955)-1)</f>
        <v>music</v>
      </c>
      <c r="R2955" t="str">
        <f>RIGHT($N2955,LEN($N2955)-FIND("/",$N2955))</f>
        <v>jazz</v>
      </c>
      <c r="S2955" s="10">
        <f>((($I2955/60)/60)/24)+DATE(1970,1,1)</f>
        <v>41175.100694444445</v>
      </c>
      <c r="T2955" s="10">
        <f>((($J2955/60)/60)/24)+DATE(1970,1,1)</f>
        <v>41149.796064814815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 s="6">
        <v>1000</v>
      </c>
      <c r="E2956" s="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8270</v>
      </c>
      <c r="O2956" s="5">
        <f>$E2956/$D2956</f>
        <v>3.2000000000000001E-2</v>
      </c>
      <c r="P2956" s="6">
        <f>ROUND(E2956/L2956,2)</f>
        <v>10.67</v>
      </c>
      <c r="Q2956" t="str">
        <f>LEFT($N2956,FIND("/",$N2956)-1)</f>
        <v>theater</v>
      </c>
      <c r="R2956" t="str">
        <f>RIGHT($N2956,LEN($N2956)-FIND("/",$N2956))</f>
        <v>plays</v>
      </c>
      <c r="S2956" s="10">
        <f>((($I2956/60)/60)/24)+DATE(1970,1,1)</f>
        <v>42223.625</v>
      </c>
      <c r="T2956" s="10">
        <f>((($J2956/60)/60)/24)+DATE(1970,1,1)</f>
        <v>42209.67288194444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 s="6">
        <v>1600</v>
      </c>
      <c r="E2957" s="6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5">
        <f>$E2957/$D2957</f>
        <v>3.1875000000000001E-2</v>
      </c>
      <c r="P2957" s="6">
        <f>ROUND(E2957/L2957,2)</f>
        <v>12.75</v>
      </c>
      <c r="Q2957" t="str">
        <f>LEFT($N2957,FIND("/",$N2957)-1)</f>
        <v>photography</v>
      </c>
      <c r="R2957" t="str">
        <f>RIGHT($N2957,LEN($N2957)-FIND("/",$N2957))</f>
        <v>people</v>
      </c>
      <c r="S2957" s="10">
        <f>((($I2957/60)/60)/24)+DATE(1970,1,1)</f>
        <v>42584.958333333328</v>
      </c>
      <c r="T2957" s="10">
        <f>((($J2957/60)/60)/24)+DATE(1970,1,1)</f>
        <v>42555.698738425926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 s="6">
        <v>2700</v>
      </c>
      <c r="E2958" s="6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8297</v>
      </c>
      <c r="O2958" s="5">
        <f>$E2958/$D2958</f>
        <v>3.1481481481481478E-2</v>
      </c>
      <c r="P2958" s="6">
        <f>ROUND(E2958/L2958,2)</f>
        <v>21.25</v>
      </c>
      <c r="Q2958" t="str">
        <f>LEFT($N2958,FIND("/",$N2958)-1)</f>
        <v>food</v>
      </c>
      <c r="R2958" t="str">
        <f>RIGHT($N2958,LEN($N2958)-FIND("/",$N2958))</f>
        <v>small batch</v>
      </c>
      <c r="S2958" s="10">
        <f>((($I2958/60)/60)/24)+DATE(1970,1,1)</f>
        <v>42834.853807870371</v>
      </c>
      <c r="T2958" s="10">
        <f>((($J2958/60)/60)/24)+DATE(1970,1,1)</f>
        <v>42804.895474537043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 s="6">
        <v>150000</v>
      </c>
      <c r="E2959" s="6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8266</v>
      </c>
      <c r="O2959" s="5">
        <f>$E2959/$D2959</f>
        <v>3.1413333333333335E-2</v>
      </c>
      <c r="P2959" s="6">
        <f>ROUND(E2959/L2959,2)</f>
        <v>81.239999999999995</v>
      </c>
      <c r="Q2959" t="str">
        <f>LEFT($N2959,FIND("/",$N2959)-1)</f>
        <v>film &amp; video</v>
      </c>
      <c r="R2959" t="str">
        <f>RIGHT($N2959,LEN($N2959)-FIND("/",$N2959))</f>
        <v>science fiction</v>
      </c>
      <c r="S2959" s="10">
        <f>((($I2959/60)/60)/24)+DATE(1970,1,1)</f>
        <v>42217.207638888889</v>
      </c>
      <c r="T2959" s="10">
        <f>((($J2959/60)/60)/24)+DATE(1970,1,1)</f>
        <v>42186.257418981477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 s="6">
        <v>3000</v>
      </c>
      <c r="E2960" s="6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8270</v>
      </c>
      <c r="O2960" s="5">
        <f>$E2960/$D2960</f>
        <v>3.1333333333333331E-2</v>
      </c>
      <c r="P2960" s="6">
        <f>ROUND(E2960/L2960,2)</f>
        <v>15.67</v>
      </c>
      <c r="Q2960" t="str">
        <f>LEFT($N2960,FIND("/",$N2960)-1)</f>
        <v>theater</v>
      </c>
      <c r="R2960" t="str">
        <f>RIGHT($N2960,LEN($N2960)-FIND("/",$N2960))</f>
        <v>plays</v>
      </c>
      <c r="S2960" s="10">
        <f>((($I2960/60)/60)/24)+DATE(1970,1,1)</f>
        <v>42059.135879629626</v>
      </c>
      <c r="T2960" s="10">
        <f>((($J2960/60)/60)/24)+DATE(1970,1,1)</f>
        <v>42029.135879629626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6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8272</v>
      </c>
      <c r="O2961" s="5">
        <f>$E2961/$D2961</f>
        <v>3.1050000000000001E-2</v>
      </c>
      <c r="P2961" s="6">
        <f>ROUND(E2961/L2961,2)</f>
        <v>88.71</v>
      </c>
      <c r="Q2961" t="str">
        <f>LEFT($N2961,FIND("/",$N2961)-1)</f>
        <v>technology</v>
      </c>
      <c r="R2961" t="str">
        <f>RIGHT($N2961,LEN($N2961)-FIND("/",$N2961))</f>
        <v>wearables</v>
      </c>
      <c r="S2961" s="10">
        <f>((($I2961/60)/60)/24)+DATE(1970,1,1)</f>
        <v>42565.492280092592</v>
      </c>
      <c r="T2961" s="10">
        <f>((($J2961/60)/60)/24)+DATE(1970,1,1)</f>
        <v>42535.492280092592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 s="6">
        <v>6000</v>
      </c>
      <c r="E2962" s="6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8270</v>
      </c>
      <c r="O2962" s="5">
        <f>$E2962/$D2962</f>
        <v>3.0833333333333334E-2</v>
      </c>
      <c r="P2962" s="6">
        <f>ROUND(E2962/L2962,2)</f>
        <v>61.67</v>
      </c>
      <c r="Q2962" t="str">
        <f>LEFT($N2962,FIND("/",$N2962)-1)</f>
        <v>theater</v>
      </c>
      <c r="R2962" t="str">
        <f>RIGHT($N2962,LEN($N2962)-FIND("/",$N2962))</f>
        <v>plays</v>
      </c>
      <c r="S2962" s="10">
        <f>((($I2962/60)/60)/24)+DATE(1970,1,1)</f>
        <v>42254.756909722222</v>
      </c>
      <c r="T2962" s="10">
        <f>((($J2962/60)/60)/24)+DATE(1970,1,1)</f>
        <v>42224.756909722222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 s="6">
        <v>15000</v>
      </c>
      <c r="E2963" s="6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8283</v>
      </c>
      <c r="O2963" s="5">
        <f>$E2963/$D2963</f>
        <v>3.0666666666666665E-2</v>
      </c>
      <c r="P2963" s="6">
        <f>ROUND(E2963/L2963,2)</f>
        <v>35.380000000000003</v>
      </c>
      <c r="Q2963" t="str">
        <f>LEFT($N2963,FIND("/",$N2963)-1)</f>
        <v>food</v>
      </c>
      <c r="R2963" t="str">
        <f>RIGHT($N2963,LEN($N2963)-FIND("/",$N2963))</f>
        <v>food trucks</v>
      </c>
      <c r="S2963" s="10">
        <f>((($I2963/60)/60)/24)+DATE(1970,1,1)</f>
        <v>42238.165972222225</v>
      </c>
      <c r="T2963" s="10">
        <f>((($J2963/60)/60)/24)+DATE(1970,1,1)</f>
        <v>42198.695138888885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 s="6">
        <v>50000</v>
      </c>
      <c r="E2964" s="6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8272</v>
      </c>
      <c r="O2964" s="5">
        <f>$E2964/$D2964</f>
        <v>3.058E-2</v>
      </c>
      <c r="P2964" s="6">
        <f>ROUND(E2964/L2964,2)</f>
        <v>84.94</v>
      </c>
      <c r="Q2964" t="str">
        <f>LEFT($N2964,FIND("/",$N2964)-1)</f>
        <v>technology</v>
      </c>
      <c r="R2964" t="str">
        <f>RIGHT($N2964,LEN($N2964)-FIND("/",$N2964))</f>
        <v>wearables</v>
      </c>
      <c r="S2964" s="10">
        <f>((($I2964/60)/60)/24)+DATE(1970,1,1)</f>
        <v>41952.783321759263</v>
      </c>
      <c r="T2964" s="10">
        <f>((($J2964/60)/60)/24)+DATE(1970,1,1)</f>
        <v>41922.741655092592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 s="6">
        <v>6500</v>
      </c>
      <c r="E2965" s="6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8277</v>
      </c>
      <c r="O2965" s="5">
        <f>$E2965/$D2965</f>
        <v>3.0153846153846153E-2</v>
      </c>
      <c r="P2965" s="6">
        <f>ROUND(E2965/L2965,2)</f>
        <v>32.67</v>
      </c>
      <c r="Q2965" t="str">
        <f>LEFT($N2965,FIND("/",$N2965)-1)</f>
        <v>music</v>
      </c>
      <c r="R2965" t="str">
        <f>RIGHT($N2965,LEN($N2965)-FIND("/",$N2965))</f>
        <v>jazz</v>
      </c>
      <c r="S2965" s="10">
        <f>((($I2965/60)/60)/24)+DATE(1970,1,1)</f>
        <v>40567.239884259259</v>
      </c>
      <c r="T2965" s="10">
        <f>((($J2965/60)/60)/24)+DATE(1970,1,1)</f>
        <v>40507.239884259259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 s="6">
        <v>8000</v>
      </c>
      <c r="E2966" s="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8285</v>
      </c>
      <c r="O2966" s="5">
        <f>$E2966/$D2966</f>
        <v>3.0124999999999999E-2</v>
      </c>
      <c r="P2966" s="6">
        <f>ROUND(E2966/L2966,2)</f>
        <v>30.13</v>
      </c>
      <c r="Q2966" t="str">
        <f>LEFT($N2966,FIND("/",$N2966)-1)</f>
        <v>music</v>
      </c>
      <c r="R2966" t="str">
        <f>RIGHT($N2966,LEN($N2966)-FIND("/",$N2966))</f>
        <v>world music</v>
      </c>
      <c r="S2966" s="10">
        <f>((($I2966/60)/60)/24)+DATE(1970,1,1)</f>
        <v>41467.910416666666</v>
      </c>
      <c r="T2966" s="10">
        <f>((($J2966/60)/60)/24)+DATE(1970,1,1)</f>
        <v>41409.040011574078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 s="6">
        <v>15000</v>
      </c>
      <c r="E2967" s="6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8302</v>
      </c>
      <c r="O2967" s="5">
        <f>$E2967/$D2967</f>
        <v>3.0066666666666665E-2</v>
      </c>
      <c r="P2967" s="6">
        <f>ROUND(E2967/L2967,2)</f>
        <v>41</v>
      </c>
      <c r="Q2967" t="str">
        <f>LEFT($N2967,FIND("/",$N2967)-1)</f>
        <v>theater</v>
      </c>
      <c r="R2967" t="str">
        <f>RIGHT($N2967,LEN($N2967)-FIND("/",$N2967))</f>
        <v>spaces</v>
      </c>
      <c r="S2967" s="10">
        <f>((($I2967/60)/60)/24)+DATE(1970,1,1)</f>
        <v>41859.935717592591</v>
      </c>
      <c r="T2967" s="10">
        <f>((($J2967/60)/60)/24)+DATE(1970,1,1)</f>
        <v>41829.935717592591</v>
      </c>
    </row>
    <row r="2968" spans="1:20" ht="48" x14ac:dyDescent="0.2">
      <c r="A2968">
        <v>1438</v>
      </c>
      <c r="B2968" s="3" t="s">
        <v>1439</v>
      </c>
      <c r="C2968" s="3" t="s">
        <v>5548</v>
      </c>
      <c r="D2968" s="6">
        <v>20000</v>
      </c>
      <c r="E2968" s="6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8286</v>
      </c>
      <c r="O2968" s="5">
        <f>$E2968/$D2968</f>
        <v>0.03</v>
      </c>
      <c r="P2968" s="6">
        <f>ROUND(E2968/L2968,2)</f>
        <v>75</v>
      </c>
      <c r="Q2968" t="str">
        <f>LEFT($N2968,FIND("/",$N2968)-1)</f>
        <v>publishing</v>
      </c>
      <c r="R2968" t="str">
        <f>RIGHT($N2968,LEN($N2968)-FIND("/",$N2968))</f>
        <v>translations</v>
      </c>
      <c r="S2968" s="10">
        <f>((($I2968/60)/60)/24)+DATE(1970,1,1)</f>
        <v>42487.579861111109</v>
      </c>
      <c r="T2968" s="10">
        <f>((($J2968/60)/60)/24)+DATE(1970,1,1)</f>
        <v>42457.871516203704</v>
      </c>
    </row>
    <row r="2969" spans="1:20" ht="48" x14ac:dyDescent="0.2">
      <c r="A2969">
        <v>511</v>
      </c>
      <c r="B2969" s="3" t="s">
        <v>512</v>
      </c>
      <c r="C2969" s="3" t="s">
        <v>4621</v>
      </c>
      <c r="D2969" s="6">
        <v>5000</v>
      </c>
      <c r="E2969" s="6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8269</v>
      </c>
      <c r="O2969" s="5">
        <f>$E2969/$D2969</f>
        <v>0.03</v>
      </c>
      <c r="P2969" s="6">
        <f>ROUND(E2969/L2969,2)</f>
        <v>30</v>
      </c>
      <c r="Q2969" t="str">
        <f>LEFT($N2969,FIND("/",$N2969)-1)</f>
        <v>film &amp; video</v>
      </c>
      <c r="R2969" t="str">
        <f>RIGHT($N2969,LEN($N2969)-FIND("/",$N2969))</f>
        <v>animation</v>
      </c>
      <c r="S2969" s="10">
        <f>((($I2969/60)/60)/24)+DATE(1970,1,1)</f>
        <v>41370.261365740742</v>
      </c>
      <c r="T2969" s="10">
        <f>((($J2969/60)/60)/24)+DATE(1970,1,1)</f>
        <v>41340.303032407406</v>
      </c>
    </row>
    <row r="2970" spans="1:20" ht="48" x14ac:dyDescent="0.2">
      <c r="A2970">
        <v>617</v>
      </c>
      <c r="B2970" s="3" t="s">
        <v>618</v>
      </c>
      <c r="C2970" s="3" t="s">
        <v>4727</v>
      </c>
      <c r="D2970" s="6">
        <v>2000</v>
      </c>
      <c r="E2970" s="6">
        <v>60</v>
      </c>
      <c r="F2970" t="s">
        <v>8220</v>
      </c>
      <c r="G2970" t="s">
        <v>8225</v>
      </c>
      <c r="H2970" t="s">
        <v>8247</v>
      </c>
      <c r="I2970">
        <v>1431072843</v>
      </c>
      <c r="J2970">
        <v>1427184843</v>
      </c>
      <c r="K2970" t="b">
        <v>0</v>
      </c>
      <c r="L2970">
        <v>3</v>
      </c>
      <c r="M2970" t="b">
        <v>0</v>
      </c>
      <c r="N2970" t="s">
        <v>8271</v>
      </c>
      <c r="O2970" s="5">
        <f>$E2970/$D2970</f>
        <v>0.03</v>
      </c>
      <c r="P2970" s="6">
        <f>ROUND(E2970/L2970,2)</f>
        <v>20</v>
      </c>
      <c r="Q2970" t="str">
        <f>LEFT($N2970,FIND("/",$N2970)-1)</f>
        <v>technology</v>
      </c>
      <c r="R2970" t="str">
        <f>RIGHT($N2970,LEN($N2970)-FIND("/",$N2970))</f>
        <v>web</v>
      </c>
      <c r="S2970" s="10">
        <f>((($I2970/60)/60)/24)+DATE(1970,1,1)</f>
        <v>42132.343090277776</v>
      </c>
      <c r="T2970" s="10">
        <f>((($J2970/60)/60)/24)+DATE(1970,1,1)</f>
        <v>42087.343090277776</v>
      </c>
    </row>
    <row r="2971" spans="1:20" ht="48" x14ac:dyDescent="0.2">
      <c r="A2971">
        <v>2775</v>
      </c>
      <c r="B2971" s="3" t="s">
        <v>2775</v>
      </c>
      <c r="C2971" s="3" t="s">
        <v>6885</v>
      </c>
      <c r="D2971" s="6">
        <v>5000</v>
      </c>
      <c r="E2971" s="6">
        <v>150</v>
      </c>
      <c r="F2971" t="s">
        <v>8221</v>
      </c>
      <c r="G2971" t="s">
        <v>8224</v>
      </c>
      <c r="H2971" t="s">
        <v>8246</v>
      </c>
      <c r="I2971">
        <v>1323994754</v>
      </c>
      <c r="J2971">
        <v>1321402754</v>
      </c>
      <c r="K2971" t="b">
        <v>0</v>
      </c>
      <c r="L2971">
        <v>2</v>
      </c>
      <c r="M2971" t="b">
        <v>0</v>
      </c>
      <c r="N2971" t="s">
        <v>8303</v>
      </c>
      <c r="O2971" s="5">
        <f>$E2971/$D2971</f>
        <v>0.03</v>
      </c>
      <c r="P2971" s="6">
        <f>ROUND(E2971/L2971,2)</f>
        <v>75</v>
      </c>
      <c r="Q2971" t="str">
        <f>LEFT($N2971,FIND("/",$N2971)-1)</f>
        <v>publishing</v>
      </c>
      <c r="R2971" t="str">
        <f>RIGHT($N2971,LEN($N2971)-FIND("/",$N2971))</f>
        <v>children's books</v>
      </c>
      <c r="S2971" s="10">
        <f>((($I2971/60)/60)/24)+DATE(1970,1,1)</f>
        <v>40893.013356481482</v>
      </c>
      <c r="T2971" s="10">
        <f>((($J2971/60)/60)/24)+DATE(1970,1,1)</f>
        <v>40863.013356481482</v>
      </c>
    </row>
    <row r="2972" spans="1:20" ht="48" x14ac:dyDescent="0.2">
      <c r="A2972">
        <v>2343</v>
      </c>
      <c r="B2972" s="3" t="s">
        <v>2344</v>
      </c>
      <c r="C2972" s="3" t="s">
        <v>6453</v>
      </c>
      <c r="D2972" s="6">
        <v>10000</v>
      </c>
      <c r="E2972" s="6">
        <v>300</v>
      </c>
      <c r="F2972" t="s">
        <v>8220</v>
      </c>
      <c r="G2972" t="s">
        <v>8224</v>
      </c>
      <c r="H2972" t="s">
        <v>8246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8271</v>
      </c>
      <c r="O2972" s="5">
        <f>$E2972/$D2972</f>
        <v>0.03</v>
      </c>
      <c r="P2972" s="6">
        <f>ROUND(E2972/L2972,2)</f>
        <v>300</v>
      </c>
      <c r="Q2972" t="str">
        <f>LEFT($N2972,FIND("/",$N2972)-1)</f>
        <v>technology</v>
      </c>
      <c r="R2972" t="str">
        <f>RIGHT($N2972,LEN($N2972)-FIND("/",$N2972))</f>
        <v>web</v>
      </c>
      <c r="S2972" s="10">
        <f>((($I2972/60)/60)/24)+DATE(1970,1,1)</f>
        <v>42377.82430555555</v>
      </c>
      <c r="T2972" s="10">
        <f>((($J2972/60)/60)/24)+DATE(1970,1,1)</f>
        <v>42327.825289351851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 s="6">
        <v>10000</v>
      </c>
      <c r="E2973" s="6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8302</v>
      </c>
      <c r="O2973" s="5">
        <f>$E2973/$D2973</f>
        <v>0.03</v>
      </c>
      <c r="P2973" s="6">
        <f>ROUND(E2973/L2973,2)</f>
        <v>300</v>
      </c>
      <c r="Q2973" t="str">
        <f>LEFT($N2973,FIND("/",$N2973)-1)</f>
        <v>theater</v>
      </c>
      <c r="R2973" t="str">
        <f>RIGHT($N2973,LEN($N2973)-FIND("/",$N2973))</f>
        <v>spaces</v>
      </c>
      <c r="S2973" s="10">
        <f>((($I2973/60)/60)/24)+DATE(1970,1,1)</f>
        <v>42526.447071759263</v>
      </c>
      <c r="T2973" s="10">
        <f>((($J2973/60)/60)/24)+DATE(1970,1,1)</f>
        <v>42496.447071759263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 s="6">
        <v>3780</v>
      </c>
      <c r="E2974" s="6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8278</v>
      </c>
      <c r="O2974" s="5">
        <f>$E2974/$D2974</f>
        <v>2.9894179894179893E-2</v>
      </c>
      <c r="P2974" s="6">
        <f>ROUND(E2974/L2974,2)</f>
        <v>14.13</v>
      </c>
      <c r="Q2974" t="str">
        <f>LEFT($N2974,FIND("/",$N2974)-1)</f>
        <v>music</v>
      </c>
      <c r="R2974" t="str">
        <f>RIGHT($N2974,LEN($N2974)-FIND("/",$N2974))</f>
        <v>indie rock</v>
      </c>
      <c r="S2974" s="10">
        <f>((($I2974/60)/60)/24)+DATE(1970,1,1)</f>
        <v>41212.32104166667</v>
      </c>
      <c r="T2974" s="10">
        <f>((($J2974/60)/60)/24)+DATE(1970,1,1)</f>
        <v>41179.32104166667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 s="6">
        <v>20000</v>
      </c>
      <c r="E2975" s="6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5">
        <f>$E2975/$D2975</f>
        <v>2.955E-2</v>
      </c>
      <c r="P2975" s="6">
        <f>ROUND(E2975/L2975,2)</f>
        <v>73.88</v>
      </c>
      <c r="Q2975" t="str">
        <f>LEFT($N2975,FIND("/",$N2975)-1)</f>
        <v>photography</v>
      </c>
      <c r="R2975" t="str">
        <f>RIGHT($N2975,LEN($N2975)-FIND("/",$N2975))</f>
        <v>photobooks</v>
      </c>
      <c r="S2975" s="10">
        <f>((($I2975/60)/60)/24)+DATE(1970,1,1)</f>
        <v>41912.638298611113</v>
      </c>
      <c r="T2975" s="10">
        <f>((($J2975/60)/60)/24)+DATE(1970,1,1)</f>
        <v>41877.638298611113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 s="6">
        <v>25000</v>
      </c>
      <c r="E2976" s="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8281</v>
      </c>
      <c r="O2976" s="5">
        <f>$E2976/$D2976</f>
        <v>2.93E-2</v>
      </c>
      <c r="P2976" s="6">
        <f>ROUND(E2976/L2976,2)</f>
        <v>34.880000000000003</v>
      </c>
      <c r="Q2976" t="str">
        <f>LEFT($N2976,FIND("/",$N2976)-1)</f>
        <v>games</v>
      </c>
      <c r="R2976" t="str">
        <f>RIGHT($N2976,LEN($N2976)-FIND("/",$N2976))</f>
        <v>video games</v>
      </c>
      <c r="S2976" s="10">
        <f>((($I2976/60)/60)/24)+DATE(1970,1,1)</f>
        <v>41012.595312500001</v>
      </c>
      <c r="T2976" s="10">
        <f>((($J2976/60)/60)/24)+DATE(1970,1,1)</f>
        <v>40952.636979166666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 s="6">
        <v>20000</v>
      </c>
      <c r="E2977" s="6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8283</v>
      </c>
      <c r="O2977" s="5">
        <f>$E2977/$D2977</f>
        <v>2.9250000000000002E-2</v>
      </c>
      <c r="P2977" s="6">
        <f>ROUND(E2977/L2977,2)</f>
        <v>65</v>
      </c>
      <c r="Q2977" t="str">
        <f>LEFT($N2977,FIND("/",$N2977)-1)</f>
        <v>food</v>
      </c>
      <c r="R2977" t="str">
        <f>RIGHT($N2977,LEN($N2977)-FIND("/",$N2977))</f>
        <v>food trucks</v>
      </c>
      <c r="S2977" s="10">
        <f>((($I2977/60)/60)/24)+DATE(1970,1,1)</f>
        <v>42200.728460648148</v>
      </c>
      <c r="T2977" s="10">
        <f>((($J2977/60)/60)/24)+DATE(1970,1,1)</f>
        <v>42170.728460648148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 s="6">
        <v>5000</v>
      </c>
      <c r="E2978" s="6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5">
        <f>$E2978/$D2978</f>
        <v>2.9000000000000001E-2</v>
      </c>
      <c r="P2978" s="6">
        <f>ROUND(E2978/L2978,2)</f>
        <v>48.33</v>
      </c>
      <c r="Q2978" t="str">
        <f>LEFT($N2978,FIND("/",$N2978)-1)</f>
        <v>publishing</v>
      </c>
      <c r="R2978" t="str">
        <f>RIGHT($N2978,LEN($N2978)-FIND("/",$N2978))</f>
        <v>translations</v>
      </c>
      <c r="S2978" s="10">
        <f>((($I2978/60)/60)/24)+DATE(1970,1,1)</f>
        <v>42738.668576388889</v>
      </c>
      <c r="T2978" s="10">
        <f>((($J2978/60)/60)/24)+DATE(1970,1,1)</f>
        <v>42708.668576388889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 s="6">
        <v>30000</v>
      </c>
      <c r="E2979" s="6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8269</v>
      </c>
      <c r="O2979" s="5">
        <f>$E2979/$D2979</f>
        <v>2.87E-2</v>
      </c>
      <c r="P2979" s="6">
        <f>ROUND(E2979/L2979,2)</f>
        <v>61.5</v>
      </c>
      <c r="Q2979" t="str">
        <f>LEFT($N2979,FIND("/",$N2979)-1)</f>
        <v>film &amp; video</v>
      </c>
      <c r="R2979" t="str">
        <f>RIGHT($N2979,LEN($N2979)-FIND("/",$N2979))</f>
        <v>animation</v>
      </c>
      <c r="S2979" s="10">
        <f>((($I2979/60)/60)/24)+DATE(1970,1,1)</f>
        <v>41899.698136574072</v>
      </c>
      <c r="T2979" s="10">
        <f>((($J2979/60)/60)/24)+DATE(1970,1,1)</f>
        <v>41869.698136574072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 s="6">
        <v>10000</v>
      </c>
      <c r="E2980" s="6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5">
        <f>$E2980/$D2980</f>
        <v>2.8500000000000001E-2</v>
      </c>
      <c r="P2980" s="6">
        <f>ROUND(E2980/L2980,2)</f>
        <v>57</v>
      </c>
      <c r="Q2980" t="str">
        <f>LEFT($N2980,FIND("/",$N2980)-1)</f>
        <v>theater</v>
      </c>
      <c r="R2980" t="str">
        <f>RIGHT($N2980,LEN($N2980)-FIND("/",$N2980))</f>
        <v>plays</v>
      </c>
      <c r="S2980" s="10">
        <f>((($I2980/60)/60)/24)+DATE(1970,1,1)</f>
        <v>41813.666666666664</v>
      </c>
      <c r="T2980" s="10">
        <f>((($J2980/60)/60)/24)+DATE(1970,1,1)</f>
        <v>41779.695092592592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 s="6">
        <v>100000</v>
      </c>
      <c r="E2981" s="6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8272</v>
      </c>
      <c r="O2981" s="5">
        <f>$E2981/$D2981</f>
        <v>2.8420000000000001E-2</v>
      </c>
      <c r="P2981" s="6">
        <f>ROUND(E2981/L2981,2)</f>
        <v>74.790000000000006</v>
      </c>
      <c r="Q2981" t="str">
        <f>LEFT($N2981,FIND("/",$N2981)-1)</f>
        <v>technology</v>
      </c>
      <c r="R2981" t="str">
        <f>RIGHT($N2981,LEN($N2981)-FIND("/",$N2981))</f>
        <v>wearables</v>
      </c>
      <c r="S2981" s="10">
        <f>((($I2981/60)/60)/24)+DATE(1970,1,1)</f>
        <v>42467.065462962957</v>
      </c>
      <c r="T2981" s="10">
        <f>((($J2981/60)/60)/24)+DATE(1970,1,1)</f>
        <v>42422.107129629629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 s="6">
        <v>2500</v>
      </c>
      <c r="E2982" s="6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8278</v>
      </c>
      <c r="O2982" s="5">
        <f>$E2982/$D2982</f>
        <v>2.8000000000000001E-2</v>
      </c>
      <c r="P2982" s="6">
        <f>ROUND(E2982/L2982,2)</f>
        <v>35</v>
      </c>
      <c r="Q2982" t="str">
        <f>LEFT($N2982,FIND("/",$N2982)-1)</f>
        <v>music</v>
      </c>
      <c r="R2982" t="str">
        <f>RIGHT($N2982,LEN($N2982)-FIND("/",$N2982))</f>
        <v>indie rock</v>
      </c>
      <c r="S2982" s="10">
        <f>((($I2982/60)/60)/24)+DATE(1970,1,1)</f>
        <v>40923.758217592593</v>
      </c>
      <c r="T2982" s="10">
        <f>((($J2982/60)/60)/24)+DATE(1970,1,1)</f>
        <v>40878.758217592593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 s="6">
        <v>7534</v>
      </c>
      <c r="E2983" s="6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8285</v>
      </c>
      <c r="O2983" s="5">
        <f>$E2983/$D2983</f>
        <v>2.787363950092912E-2</v>
      </c>
      <c r="P2983" s="6">
        <f>ROUND(E2983/L2983,2)</f>
        <v>35</v>
      </c>
      <c r="Q2983" t="str">
        <f>LEFT($N2983,FIND("/",$N2983)-1)</f>
        <v>music</v>
      </c>
      <c r="R2983" t="str">
        <f>RIGHT($N2983,LEN($N2983)-FIND("/",$N2983))</f>
        <v>world music</v>
      </c>
      <c r="S2983" s="10">
        <f>((($I2983/60)/60)/24)+DATE(1970,1,1)</f>
        <v>41623.135405092595</v>
      </c>
      <c r="T2983" s="10">
        <f>((($J2983/60)/60)/24)+DATE(1970,1,1)</f>
        <v>41583.135405092595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 s="6">
        <v>4000</v>
      </c>
      <c r="E2984" s="6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5">
        <f>$E2984/$D2984</f>
        <v>2.75E-2</v>
      </c>
      <c r="P2984" s="6">
        <f>ROUND(E2984/L2984,2)</f>
        <v>15.71</v>
      </c>
      <c r="Q2984" t="str">
        <f>LEFT($N2984,FIND("/",$N2984)-1)</f>
        <v>film &amp; video</v>
      </c>
      <c r="R2984" t="str">
        <f>RIGHT($N2984,LEN($N2984)-FIND("/",$N2984))</f>
        <v>drama</v>
      </c>
      <c r="S2984" s="10">
        <f>((($I2984/60)/60)/24)+DATE(1970,1,1)</f>
        <v>42062.82576388889</v>
      </c>
      <c r="T2984" s="10">
        <f>((($J2984/60)/60)/24)+DATE(1970,1,1)</f>
        <v>42032.82576388889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 s="6">
        <v>9600</v>
      </c>
      <c r="E2985" s="6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8270</v>
      </c>
      <c r="O2985" s="5">
        <f>$E2985/$D2985</f>
        <v>2.75E-2</v>
      </c>
      <c r="P2985" s="6">
        <f>ROUND(E2985/L2985,2)</f>
        <v>52.8</v>
      </c>
      <c r="Q2985" t="str">
        <f>LEFT($N2985,FIND("/",$N2985)-1)</f>
        <v>theater</v>
      </c>
      <c r="R2985" t="str">
        <f>RIGHT($N2985,LEN($N2985)-FIND("/",$N2985))</f>
        <v>plays</v>
      </c>
      <c r="S2985" s="10">
        <f>((($I2985/60)/60)/24)+DATE(1970,1,1)</f>
        <v>42529.731701388882</v>
      </c>
      <c r="T2985" s="10">
        <f>((($J2985/60)/60)/24)+DATE(1970,1,1)</f>
        <v>42499.731701388882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 s="6">
        <v>10000</v>
      </c>
      <c r="E2986" s="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8270</v>
      </c>
      <c r="O2986" s="5">
        <f>$E2986/$D2986</f>
        <v>2.7300000000000001E-2</v>
      </c>
      <c r="P2986" s="6">
        <f>ROUND(E2986/L2986,2)</f>
        <v>27.3</v>
      </c>
      <c r="Q2986" t="str">
        <f>LEFT($N2986,FIND("/",$N2986)-1)</f>
        <v>theater</v>
      </c>
      <c r="R2986" t="str">
        <f>RIGHT($N2986,LEN($N2986)-FIND("/",$N2986))</f>
        <v>plays</v>
      </c>
      <c r="S2986" s="10">
        <f>((($I2986/60)/60)/24)+DATE(1970,1,1)</f>
        <v>42475.84175925926</v>
      </c>
      <c r="T2986" s="10">
        <f>((($J2986/60)/60)/24)+DATE(1970,1,1)</f>
        <v>42415.883425925931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 s="6">
        <v>110</v>
      </c>
      <c r="E2987" s="6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8286</v>
      </c>
      <c r="O2987" s="5">
        <f>$E2987/$D2987</f>
        <v>2.7272727272727271E-2</v>
      </c>
      <c r="P2987" s="6">
        <f>ROUND(E2987/L2987,2)</f>
        <v>1</v>
      </c>
      <c r="Q2987" t="str">
        <f>LEFT($N2987,FIND("/",$N2987)-1)</f>
        <v>publishing</v>
      </c>
      <c r="R2987" t="str">
        <f>RIGHT($N2987,LEN($N2987)-FIND("/",$N2987))</f>
        <v>translations</v>
      </c>
      <c r="S2987" s="10">
        <f>((($I2987/60)/60)/24)+DATE(1970,1,1)</f>
        <v>42549.667662037042</v>
      </c>
      <c r="T2987" s="10">
        <f>((($J2987/60)/60)/24)+DATE(1970,1,1)</f>
        <v>42524.667662037042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 s="6">
        <v>49000</v>
      </c>
      <c r="E2988" s="6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8300</v>
      </c>
      <c r="O2988" s="5">
        <f>$E2988/$D2988</f>
        <v>2.720408163265306E-2</v>
      </c>
      <c r="P2988" s="6">
        <f>ROUND(E2988/L2988,2)</f>
        <v>133.30000000000001</v>
      </c>
      <c r="Q2988" t="str">
        <f>LEFT($N2988,FIND("/",$N2988)-1)</f>
        <v>technology</v>
      </c>
      <c r="R2988" t="str">
        <f>RIGHT($N2988,LEN($N2988)-FIND("/",$N2988))</f>
        <v>space exploration</v>
      </c>
      <c r="S2988" s="10">
        <f>((($I2988/60)/60)/24)+DATE(1970,1,1)</f>
        <v>42112.069560185191</v>
      </c>
      <c r="T2988" s="10">
        <f>((($J2988/60)/60)/24)+DATE(1970,1,1)</f>
        <v>42082.069560185191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 s="6">
        <v>2500</v>
      </c>
      <c r="E2989" s="6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5">
        <f>$E2989/$D2989</f>
        <v>2.7199999999999998E-2</v>
      </c>
      <c r="P2989" s="6">
        <f>ROUND(E2989/L2989,2)</f>
        <v>8.5</v>
      </c>
      <c r="Q2989" t="str">
        <f>LEFT($N2989,FIND("/",$N2989)-1)</f>
        <v>technology</v>
      </c>
      <c r="R2989" t="str">
        <f>RIGHT($N2989,LEN($N2989)-FIND("/",$N2989))</f>
        <v>web</v>
      </c>
      <c r="S2989" s="10">
        <f>((($I2989/60)/60)/24)+DATE(1970,1,1)</f>
        <v>42193.636828703704</v>
      </c>
      <c r="T2989" s="10">
        <f>((($J2989/60)/60)/24)+DATE(1970,1,1)</f>
        <v>42163.636828703704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 s="6">
        <v>40000</v>
      </c>
      <c r="E2990" s="6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8284</v>
      </c>
      <c r="O2990" s="5">
        <f>$E2990/$D2990</f>
        <v>2.7025E-2</v>
      </c>
      <c r="P2990" s="6">
        <f>ROUND(E2990/L2990,2)</f>
        <v>49.14</v>
      </c>
      <c r="Q2990" t="str">
        <f>LEFT($N2990,FIND("/",$N2990)-1)</f>
        <v>photography</v>
      </c>
      <c r="R2990" t="str">
        <f>RIGHT($N2990,LEN($N2990)-FIND("/",$N2990))</f>
        <v>photobooks</v>
      </c>
      <c r="S2990" s="10">
        <f>((($I2990/60)/60)/24)+DATE(1970,1,1)</f>
        <v>42017.818969907406</v>
      </c>
      <c r="T2990" s="10">
        <f>((($J2990/60)/60)/24)+DATE(1970,1,1)</f>
        <v>41987.818969907406</v>
      </c>
    </row>
    <row r="2991" spans="1:20" ht="48" x14ac:dyDescent="0.2">
      <c r="A2991">
        <v>3846</v>
      </c>
      <c r="B2991" s="3" t="s">
        <v>3843</v>
      </c>
      <c r="C2991" s="3" t="s">
        <v>7955</v>
      </c>
      <c r="D2991" s="6">
        <v>7000</v>
      </c>
      <c r="E2991" s="6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8270</v>
      </c>
      <c r="O2991" s="5">
        <f>$E2991/$D2991</f>
        <v>2.7E-2</v>
      </c>
      <c r="P2991" s="6">
        <f>ROUND(E2991/L2991,2)</f>
        <v>23.63</v>
      </c>
      <c r="Q2991" t="str">
        <f>LEFT($N2991,FIND("/",$N2991)-1)</f>
        <v>theater</v>
      </c>
      <c r="R2991" t="str">
        <f>RIGHT($N2991,LEN($N2991)-FIND("/",$N2991))</f>
        <v>plays</v>
      </c>
      <c r="S2991" s="10">
        <f>((($I2991/60)/60)/24)+DATE(1970,1,1)</f>
        <v>41916.290972222225</v>
      </c>
      <c r="T2991" s="10">
        <f>((($J2991/60)/60)/24)+DATE(1970,1,1)</f>
        <v>41885.221550925926</v>
      </c>
    </row>
    <row r="2992" spans="1:20" ht="48" x14ac:dyDescent="0.2">
      <c r="A2992">
        <v>1065</v>
      </c>
      <c r="B2992" s="3" t="s">
        <v>1066</v>
      </c>
      <c r="C2992" s="3" t="s">
        <v>5175</v>
      </c>
      <c r="D2992" s="6">
        <v>3000</v>
      </c>
      <c r="E2992" s="6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8281</v>
      </c>
      <c r="O2992" s="5">
        <f>$E2992/$D2992</f>
        <v>2.7E-2</v>
      </c>
      <c r="P2992" s="6">
        <f>ROUND(E2992/L2992,2)</f>
        <v>16.2</v>
      </c>
      <c r="Q2992" t="str">
        <f>LEFT($N2992,FIND("/",$N2992)-1)</f>
        <v>games</v>
      </c>
      <c r="R2992" t="str">
        <f>RIGHT($N2992,LEN($N2992)-FIND("/",$N2992))</f>
        <v>video games</v>
      </c>
      <c r="S2992" s="10">
        <f>((($I2992/60)/60)/24)+DATE(1970,1,1)</f>
        <v>41689.381041666667</v>
      </c>
      <c r="T2992" s="10">
        <f>((($J2992/60)/60)/24)+DATE(1970,1,1)</f>
        <v>41661.381041666667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 s="6">
        <v>99000</v>
      </c>
      <c r="E2993" s="6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5">
        <f>$E2993/$D2993</f>
        <v>2.696969696969697E-2</v>
      </c>
      <c r="P2993" s="6">
        <f>ROUND(E2993/L2993,2)</f>
        <v>106.8</v>
      </c>
      <c r="Q2993" t="str">
        <f>LEFT($N2993,FIND("/",$N2993)-1)</f>
        <v>technology</v>
      </c>
      <c r="R2993" t="str">
        <f>RIGHT($N2993,LEN($N2993)-FIND("/",$N2993))</f>
        <v>gadgets</v>
      </c>
      <c r="S2993" s="10">
        <f>((($I2993/60)/60)/24)+DATE(1970,1,1)</f>
        <v>42146.541666666672</v>
      </c>
      <c r="T2993" s="10">
        <f>((($J2993/60)/60)/24)+DATE(1970,1,1)</f>
        <v>42116.54315972222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 s="6">
        <v>15000</v>
      </c>
      <c r="E2994" s="6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5">
        <f>$E2994/$D2994</f>
        <v>2.6866666666666667E-2</v>
      </c>
      <c r="P2994" s="6">
        <f>ROUND(E2994/L2994,2)</f>
        <v>13</v>
      </c>
      <c r="Q2994" t="str">
        <f>LEFT($N2994,FIND("/",$N2994)-1)</f>
        <v>technology</v>
      </c>
      <c r="R2994" t="str">
        <f>RIGHT($N2994,LEN($N2994)-FIND("/",$N2994))</f>
        <v>wearables</v>
      </c>
      <c r="S2994" s="10">
        <f>((($I2994/60)/60)/24)+DATE(1970,1,1)</f>
        <v>42745.688437500001</v>
      </c>
      <c r="T2994" s="10">
        <f>((($J2994/60)/60)/24)+DATE(1970,1,1)</f>
        <v>42715.688437500001</v>
      </c>
    </row>
    <row r="2995" spans="1:20" ht="48" x14ac:dyDescent="0.2">
      <c r="A2995">
        <v>779</v>
      </c>
      <c r="B2995" s="3" t="s">
        <v>780</v>
      </c>
      <c r="C2995" s="3" t="s">
        <v>4889</v>
      </c>
      <c r="D2995" s="6">
        <v>15000</v>
      </c>
      <c r="E2995" s="6">
        <v>400</v>
      </c>
      <c r="F2995" t="s">
        <v>8221</v>
      </c>
      <c r="G2995" t="s">
        <v>8224</v>
      </c>
      <c r="H2995" t="s">
        <v>8246</v>
      </c>
      <c r="I2995">
        <v>1287115200</v>
      </c>
      <c r="J2995">
        <v>1284567905</v>
      </c>
      <c r="K2995" t="b">
        <v>0</v>
      </c>
      <c r="L2995">
        <v>6</v>
      </c>
      <c r="M2995" t="b">
        <v>0</v>
      </c>
      <c r="N2995" t="s">
        <v>8274</v>
      </c>
      <c r="O2995" s="5">
        <f>$E2995/$D2995</f>
        <v>2.6666666666666668E-2</v>
      </c>
      <c r="P2995" s="6">
        <f>ROUND(E2995/L2995,2)</f>
        <v>66.67</v>
      </c>
      <c r="Q2995" t="str">
        <f>LEFT($N2995,FIND("/",$N2995)-1)</f>
        <v>publishing</v>
      </c>
      <c r="R2995" t="str">
        <f>RIGHT($N2995,LEN($N2995)-FIND("/",$N2995))</f>
        <v>fiction</v>
      </c>
      <c r="S2995" s="10">
        <f>((($I2995/60)/60)/24)+DATE(1970,1,1)</f>
        <v>40466.166666666664</v>
      </c>
      <c r="T2995" s="10">
        <f>((($J2995/60)/60)/24)+DATE(1970,1,1)</f>
        <v>40436.68408564815</v>
      </c>
    </row>
    <row r="2996" spans="1:20" ht="32" x14ac:dyDescent="0.2">
      <c r="A2996">
        <v>1015</v>
      </c>
      <c r="B2996" s="3" t="s">
        <v>1016</v>
      </c>
      <c r="C2996" s="3" t="s">
        <v>5125</v>
      </c>
      <c r="D2996" s="6">
        <v>9000</v>
      </c>
      <c r="E2996" s="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t="b">
        <v>0</v>
      </c>
      <c r="L2996">
        <v>6</v>
      </c>
      <c r="M2996" t="b">
        <v>0</v>
      </c>
      <c r="N2996" t="s">
        <v>8272</v>
      </c>
      <c r="O2996" s="5">
        <f>$E2996/$D2996</f>
        <v>2.6666666666666668E-2</v>
      </c>
      <c r="P2996" s="6">
        <f>ROUND(E2996/L2996,2)</f>
        <v>40</v>
      </c>
      <c r="Q2996" t="str">
        <f>LEFT($N2996,FIND("/",$N2996)-1)</f>
        <v>technology</v>
      </c>
      <c r="R2996" t="str">
        <f>RIGHT($N2996,LEN($N2996)-FIND("/",$N2996))</f>
        <v>wearables</v>
      </c>
      <c r="S2996" s="10">
        <f>((($I2996/60)/60)/24)+DATE(1970,1,1)</f>
        <v>42333.920081018514</v>
      </c>
      <c r="T2996" s="10">
        <f>((($J2996/60)/60)/24)+DATE(1970,1,1)</f>
        <v>42303.878414351857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 s="6">
        <v>6000</v>
      </c>
      <c r="E2997" s="6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8277</v>
      </c>
      <c r="O2997" s="5">
        <f>$E2997/$D2997</f>
        <v>2.6666666666666668E-2</v>
      </c>
      <c r="P2997" s="6">
        <f>ROUND(E2997/L2997,2)</f>
        <v>32</v>
      </c>
      <c r="Q2997" t="str">
        <f>LEFT($N2997,FIND("/",$N2997)-1)</f>
        <v>music</v>
      </c>
      <c r="R2997" t="str">
        <f>RIGHT($N2997,LEN($N2997)-FIND("/",$N2997))</f>
        <v>jazz</v>
      </c>
      <c r="S2997" s="10">
        <f>((($I2997/60)/60)/24)+DATE(1970,1,1)</f>
        <v>41605.922581018516</v>
      </c>
      <c r="T2997" s="10">
        <f>((($J2997/60)/60)/24)+DATE(1970,1,1)</f>
        <v>41575.880914351852</v>
      </c>
    </row>
    <row r="2998" spans="1:20" ht="32" x14ac:dyDescent="0.2">
      <c r="A2998">
        <v>154</v>
      </c>
      <c r="B2998" s="3" t="s">
        <v>156</v>
      </c>
      <c r="C2998" s="3" t="s">
        <v>4264</v>
      </c>
      <c r="D2998" s="6">
        <v>1500</v>
      </c>
      <c r="E2998" s="6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t="b">
        <v>0</v>
      </c>
      <c r="L2998">
        <v>3</v>
      </c>
      <c r="M2998" t="b">
        <v>0</v>
      </c>
      <c r="N2998" t="s">
        <v>8266</v>
      </c>
      <c r="O2998" s="5">
        <f>$E2998/$D2998</f>
        <v>2.6666666666666668E-2</v>
      </c>
      <c r="P2998" s="6">
        <f>ROUND(E2998/L2998,2)</f>
        <v>13.33</v>
      </c>
      <c r="Q2998" t="str">
        <f>LEFT($N2998,FIND("/",$N2998)-1)</f>
        <v>film &amp; video</v>
      </c>
      <c r="R2998" t="str">
        <f>RIGHT($N2998,LEN($N2998)-FIND("/",$N2998))</f>
        <v>science fiction</v>
      </c>
      <c r="S2998" s="10">
        <f>((($I2998/60)/60)/24)+DATE(1970,1,1)</f>
        <v>42158.547395833331</v>
      </c>
      <c r="T2998" s="10">
        <f>((($J2998/60)/60)/24)+DATE(1970,1,1)</f>
        <v>42115.547395833331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 s="6">
        <v>1500</v>
      </c>
      <c r="E2999" s="6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8304</v>
      </c>
      <c r="O2999" s="5">
        <f>$E2999/$D2999</f>
        <v>2.6666666666666668E-2</v>
      </c>
      <c r="P2999" s="6">
        <f>ROUND(E2999/L2999,2)</f>
        <v>13.33</v>
      </c>
      <c r="Q2999" t="str">
        <f>LEFT($N2999,FIND("/",$N2999)-1)</f>
        <v>theater</v>
      </c>
      <c r="R2999" t="str">
        <f>RIGHT($N2999,LEN($N2999)-FIND("/",$N2999))</f>
        <v>musical</v>
      </c>
      <c r="S2999" s="10">
        <f>((($I2999/60)/60)/24)+DATE(1970,1,1)</f>
        <v>42823.739004629635</v>
      </c>
      <c r="T2999" s="10">
        <f>((($J2999/60)/60)/24)+DATE(1970,1,1)</f>
        <v>42763.780671296292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 s="6">
        <v>30000</v>
      </c>
      <c r="E3000" s="6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8270</v>
      </c>
      <c r="O3000" s="5">
        <f>$E3000/$D3000</f>
        <v>2.6666666666666668E-2</v>
      </c>
      <c r="P3000" s="6">
        <f>ROUND(E3000/L3000,2)</f>
        <v>800</v>
      </c>
      <c r="Q3000" t="str">
        <f>LEFT($N3000,FIND("/",$N3000)-1)</f>
        <v>theater</v>
      </c>
      <c r="R3000" t="str">
        <f>RIGHT($N3000,LEN($N3000)-FIND("/",$N3000))</f>
        <v>plays</v>
      </c>
      <c r="S3000" s="10">
        <f>((($I3000/60)/60)/24)+DATE(1970,1,1)</f>
        <v>42723.031828703708</v>
      </c>
      <c r="T3000" s="10">
        <f>((($J3000/60)/60)/24)+DATE(1970,1,1)</f>
        <v>42693.031828703708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 s="6">
        <v>56000</v>
      </c>
      <c r="E3001" s="6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8281</v>
      </c>
      <c r="O3001" s="5">
        <f>$E3001/$D3001</f>
        <v>2.6660714285714284E-2</v>
      </c>
      <c r="P3001" s="6">
        <f>ROUND(E3001/L3001,2)</f>
        <v>17.989999999999998</v>
      </c>
      <c r="Q3001" t="str">
        <f>LEFT($N3001,FIND("/",$N3001)-1)</f>
        <v>games</v>
      </c>
      <c r="R3001" t="str">
        <f>RIGHT($N3001,LEN($N3001)-FIND("/",$N3001))</f>
        <v>video games</v>
      </c>
      <c r="S3001" s="10">
        <f>((($I3001/60)/60)/24)+DATE(1970,1,1)</f>
        <v>41533.85423611111</v>
      </c>
      <c r="T3001" s="10">
        <f>((($J3001/60)/60)/24)+DATE(1970,1,1)</f>
        <v>41488.85423611111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 s="6">
        <v>10000</v>
      </c>
      <c r="E3002" s="6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8280</v>
      </c>
      <c r="O3002" s="5">
        <f>$E3002/$D3002</f>
        <v>2.6599999999999999E-2</v>
      </c>
      <c r="P3002" s="6">
        <f>ROUND(E3002/L3002,2)</f>
        <v>33.25</v>
      </c>
      <c r="Q3002" t="str">
        <f>LEFT($N3002,FIND("/",$N3002)-1)</f>
        <v>journalism</v>
      </c>
      <c r="R3002" t="str">
        <f>RIGHT($N3002,LEN($N3002)-FIND("/",$N3002))</f>
        <v>audio</v>
      </c>
      <c r="S3002" s="10">
        <f>((($I3002/60)/60)/24)+DATE(1970,1,1)</f>
        <v>41874.874421296299</v>
      </c>
      <c r="T3002" s="10">
        <f>((($J3002/60)/60)/24)+DATE(1970,1,1)</f>
        <v>41844.874421296299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 s="6">
        <v>5000</v>
      </c>
      <c r="E3003" s="6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8271</v>
      </c>
      <c r="O3003" s="5">
        <f>$E3003/$D3003</f>
        <v>2.6200000000000001E-2</v>
      </c>
      <c r="P3003" s="6">
        <f>ROUND(E3003/L3003,2)</f>
        <v>16.38</v>
      </c>
      <c r="Q3003" t="str">
        <f>LEFT($N3003,FIND("/",$N3003)-1)</f>
        <v>technology</v>
      </c>
      <c r="R3003" t="str">
        <f>RIGHT($N3003,LEN($N3003)-FIND("/",$N3003))</f>
        <v>web</v>
      </c>
      <c r="S3003" s="10">
        <f>((($I3003/60)/60)/24)+DATE(1970,1,1)</f>
        <v>42239.357731481476</v>
      </c>
      <c r="T3003" s="10">
        <f>((($J3003/60)/60)/24)+DATE(1970,1,1)</f>
        <v>42194.357731481476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 s="6">
        <v>26000</v>
      </c>
      <c r="E3004" s="6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5">
        <f>$E3004/$D3004</f>
        <v>2.6076923076923077E-2</v>
      </c>
      <c r="P3004" s="6">
        <f>ROUND(E3004/L3004,2)</f>
        <v>37.67</v>
      </c>
      <c r="Q3004" t="str">
        <f>LEFT($N3004,FIND("/",$N3004)-1)</f>
        <v>games</v>
      </c>
      <c r="R3004" t="str">
        <f>RIGHT($N3004,LEN($N3004)-FIND("/",$N3004))</f>
        <v>video games</v>
      </c>
      <c r="S3004" s="10">
        <f>((($I3004/60)/60)/24)+DATE(1970,1,1)</f>
        <v>42504.566388888896</v>
      </c>
      <c r="T3004" s="10">
        <f>((($J3004/60)/60)/24)+DATE(1970,1,1)</f>
        <v>42479.566388888896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 s="6">
        <v>100000</v>
      </c>
      <c r="E3005" s="6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8272</v>
      </c>
      <c r="O3005" s="5">
        <f>$E3005/$D3005</f>
        <v>2.6069999999999999E-2</v>
      </c>
      <c r="P3005" s="6">
        <f>ROUND(E3005/L3005,2)</f>
        <v>108.63</v>
      </c>
      <c r="Q3005" t="str">
        <f>LEFT($N3005,FIND("/",$N3005)-1)</f>
        <v>technology</v>
      </c>
      <c r="R3005" t="str">
        <f>RIGHT($N3005,LEN($N3005)-FIND("/",$N3005))</f>
        <v>wearables</v>
      </c>
      <c r="S3005" s="10">
        <f>((($I3005/60)/60)/24)+DATE(1970,1,1)</f>
        <v>42549.696585648147</v>
      </c>
      <c r="T3005" s="10">
        <f>((($J3005/60)/60)/24)+DATE(1970,1,1)</f>
        <v>42489.696585648147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 s="6">
        <v>11000</v>
      </c>
      <c r="E3006" s="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5">
        <f>$E3006/$D3006</f>
        <v>2.5545454545454545E-2</v>
      </c>
      <c r="P3006" s="6">
        <f>ROUND(E3006/L3006,2)</f>
        <v>40.14</v>
      </c>
      <c r="Q3006" t="str">
        <f>LEFT($N3006,FIND("/",$N3006)-1)</f>
        <v>food</v>
      </c>
      <c r="R3006" t="str">
        <f>RIGHT($N3006,LEN($N3006)-FIND("/",$N3006))</f>
        <v>restaurants</v>
      </c>
      <c r="S3006" s="10">
        <f>((($I3006/60)/60)/24)+DATE(1970,1,1)</f>
        <v>42274.776666666665</v>
      </c>
      <c r="T3006" s="10">
        <f>((($J3006/60)/60)/24)+DATE(1970,1,1)</f>
        <v>42244.776666666665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 s="6">
        <v>3750</v>
      </c>
      <c r="E3007" s="6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8270</v>
      </c>
      <c r="O3007" s="5">
        <f>$E3007/$D3007</f>
        <v>2.5333333333333333E-2</v>
      </c>
      <c r="P3007" s="6">
        <f>ROUND(E3007/L3007,2)</f>
        <v>23.75</v>
      </c>
      <c r="Q3007" t="str">
        <f>LEFT($N3007,FIND("/",$N3007)-1)</f>
        <v>theater</v>
      </c>
      <c r="R3007" t="str">
        <f>RIGHT($N3007,LEN($N3007)-FIND("/",$N3007))</f>
        <v>plays</v>
      </c>
      <c r="S3007" s="10">
        <f>((($I3007/60)/60)/24)+DATE(1970,1,1)</f>
        <v>42461.165972222225</v>
      </c>
      <c r="T3007" s="10">
        <f>((($J3007/60)/60)/24)+DATE(1970,1,1)</f>
        <v>42446.060694444444</v>
      </c>
    </row>
    <row r="3008" spans="1:20" ht="48" x14ac:dyDescent="0.2">
      <c r="A3008">
        <v>1100</v>
      </c>
      <c r="B3008" s="3" t="s">
        <v>1101</v>
      </c>
      <c r="C3008" s="3" t="s">
        <v>5210</v>
      </c>
      <c r="D3008" s="6">
        <v>4000</v>
      </c>
      <c r="E3008" s="6">
        <v>100</v>
      </c>
      <c r="F3008" t="s">
        <v>8221</v>
      </c>
      <c r="G3008" t="s">
        <v>8236</v>
      </c>
      <c r="H3008" t="s">
        <v>8249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8281</v>
      </c>
      <c r="O3008" s="5">
        <f>$E3008/$D3008</f>
        <v>2.5000000000000001E-2</v>
      </c>
      <c r="P3008" s="6">
        <f>ROUND(E3008/L3008,2)</f>
        <v>10</v>
      </c>
      <c r="Q3008" t="str">
        <f>LEFT($N3008,FIND("/",$N3008)-1)</f>
        <v>games</v>
      </c>
      <c r="R3008" t="str">
        <f>RIGHT($N3008,LEN($N3008)-FIND("/",$N3008))</f>
        <v>video games</v>
      </c>
      <c r="S3008" s="10">
        <f>((($I3008/60)/60)/24)+DATE(1970,1,1)</f>
        <v>42414.110775462963</v>
      </c>
      <c r="T3008" s="10">
        <f>((($J3008/60)/60)/24)+DATE(1970,1,1)</f>
        <v>42384.110775462963</v>
      </c>
    </row>
    <row r="3009" spans="1:20" ht="48" x14ac:dyDescent="0.2">
      <c r="A3009">
        <v>4059</v>
      </c>
      <c r="B3009" s="3" t="s">
        <v>4055</v>
      </c>
      <c r="C3009" s="3" t="s">
        <v>8163</v>
      </c>
      <c r="D3009" s="6">
        <v>10000</v>
      </c>
      <c r="E3009" s="6">
        <v>250</v>
      </c>
      <c r="F3009" t="s">
        <v>8221</v>
      </c>
      <c r="G3009" t="s">
        <v>8229</v>
      </c>
      <c r="H3009" t="s">
        <v>8251</v>
      </c>
      <c r="I3009">
        <v>1410836400</v>
      </c>
      <c r="J3009">
        <v>1408116152</v>
      </c>
      <c r="K3009" t="b">
        <v>0</v>
      </c>
      <c r="L3009">
        <v>7</v>
      </c>
      <c r="M3009" t="b">
        <v>0</v>
      </c>
      <c r="N3009" t="s">
        <v>8270</v>
      </c>
      <c r="O3009" s="5">
        <f>$E3009/$D3009</f>
        <v>2.5000000000000001E-2</v>
      </c>
      <c r="P3009" s="6">
        <f>ROUND(E3009/L3009,2)</f>
        <v>35.71</v>
      </c>
      <c r="Q3009" t="str">
        <f>LEFT($N3009,FIND("/",$N3009)-1)</f>
        <v>theater</v>
      </c>
      <c r="R3009" t="str">
        <f>RIGHT($N3009,LEN($N3009)-FIND("/",$N3009))</f>
        <v>plays</v>
      </c>
      <c r="S3009" s="10">
        <f>((($I3009/60)/60)/24)+DATE(1970,1,1)</f>
        <v>41898.125</v>
      </c>
      <c r="T3009" s="10">
        <f>((($J3009/60)/60)/24)+DATE(1970,1,1)</f>
        <v>41866.640648148146</v>
      </c>
    </row>
    <row r="3010" spans="1:20" ht="64" x14ac:dyDescent="0.2">
      <c r="A3010">
        <v>2382</v>
      </c>
      <c r="B3010" s="3" t="s">
        <v>2383</v>
      </c>
      <c r="C3010" s="3" t="s">
        <v>6492</v>
      </c>
      <c r="D3010" s="6">
        <v>3000</v>
      </c>
      <c r="E3010" s="6">
        <v>75</v>
      </c>
      <c r="F3010" t="s">
        <v>8220</v>
      </c>
      <c r="G3010" t="s">
        <v>8224</v>
      </c>
      <c r="H3010" t="s">
        <v>8246</v>
      </c>
      <c r="I3010">
        <v>1438662603</v>
      </c>
      <c r="J3010">
        <v>1436502603</v>
      </c>
      <c r="K3010" t="b">
        <v>0</v>
      </c>
      <c r="L3010">
        <v>2</v>
      </c>
      <c r="M3010" t="b">
        <v>0</v>
      </c>
      <c r="N3010" t="s">
        <v>8271</v>
      </c>
      <c r="O3010" s="5">
        <f>$E3010/$D3010</f>
        <v>2.5000000000000001E-2</v>
      </c>
      <c r="P3010" s="6">
        <f>ROUND(E3010/L3010,2)</f>
        <v>37.5</v>
      </c>
      <c r="Q3010" t="str">
        <f>LEFT($N3010,FIND("/",$N3010)-1)</f>
        <v>technology</v>
      </c>
      <c r="R3010" t="str">
        <f>RIGHT($N3010,LEN($N3010)-FIND("/",$N3010))</f>
        <v>web</v>
      </c>
      <c r="S3010" s="10">
        <f>((($I3010/60)/60)/24)+DATE(1970,1,1)</f>
        <v>42220.187534722223</v>
      </c>
      <c r="T3010" s="10">
        <f>((($J3010/60)/60)/24)+DATE(1970,1,1)</f>
        <v>42195.187534722223</v>
      </c>
    </row>
    <row r="3011" spans="1:20" ht="48" x14ac:dyDescent="0.2">
      <c r="A3011">
        <v>2949</v>
      </c>
      <c r="B3011" s="3" t="s">
        <v>2949</v>
      </c>
      <c r="C3011" s="3" t="s">
        <v>7059</v>
      </c>
      <c r="D3011" s="6">
        <v>1000</v>
      </c>
      <c r="E3011" s="6">
        <v>25</v>
      </c>
      <c r="F3011" t="s">
        <v>8221</v>
      </c>
      <c r="G3011" t="s">
        <v>8224</v>
      </c>
      <c r="H3011" t="s">
        <v>8246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8302</v>
      </c>
      <c r="O3011" s="5">
        <f>$E3011/$D3011</f>
        <v>2.5000000000000001E-2</v>
      </c>
      <c r="P3011" s="6">
        <f>ROUND(E3011/L3011,2)</f>
        <v>12.5</v>
      </c>
      <c r="Q3011" t="str">
        <f>LEFT($N3011,FIND("/",$N3011)-1)</f>
        <v>theater</v>
      </c>
      <c r="R3011" t="str">
        <f>RIGHT($N3011,LEN($N3011)-FIND("/",$N3011))</f>
        <v>spaces</v>
      </c>
      <c r="S3011" s="10">
        <f>((($I3011/60)/60)/24)+DATE(1970,1,1)</f>
        <v>42327.864780092597</v>
      </c>
      <c r="T3011" s="10">
        <f>((($J3011/60)/60)/24)+DATE(1970,1,1)</f>
        <v>42297.823113425926</v>
      </c>
    </row>
    <row r="3012" spans="1:20" ht="32" x14ac:dyDescent="0.2">
      <c r="A3012">
        <v>556</v>
      </c>
      <c r="B3012" s="3" t="s">
        <v>557</v>
      </c>
      <c r="C3012" s="3" t="s">
        <v>4666</v>
      </c>
      <c r="D3012" s="6">
        <v>8000</v>
      </c>
      <c r="E3012" s="6">
        <v>200</v>
      </c>
      <c r="F3012" t="s">
        <v>8221</v>
      </c>
      <c r="G3012" t="s">
        <v>8224</v>
      </c>
      <c r="H3012" t="s">
        <v>8246</v>
      </c>
      <c r="I3012">
        <v>1452112717</v>
      </c>
      <c r="J3012">
        <v>1449520717</v>
      </c>
      <c r="K3012" t="b">
        <v>0</v>
      </c>
      <c r="L3012">
        <v>1</v>
      </c>
      <c r="M3012" t="b">
        <v>0</v>
      </c>
      <c r="N3012" t="s">
        <v>8271</v>
      </c>
      <c r="O3012" s="5">
        <f>$E3012/$D3012</f>
        <v>2.5000000000000001E-2</v>
      </c>
      <c r="P3012" s="6">
        <f>ROUND(E3012/L3012,2)</f>
        <v>200</v>
      </c>
      <c r="Q3012" t="str">
        <f>LEFT($N3012,FIND("/",$N3012)-1)</f>
        <v>technology</v>
      </c>
      <c r="R3012" t="str">
        <f>RIGHT($N3012,LEN($N3012)-FIND("/",$N3012))</f>
        <v>web</v>
      </c>
      <c r="S3012" s="10">
        <f>((($I3012/60)/60)/24)+DATE(1970,1,1)</f>
        <v>42375.860150462962</v>
      </c>
      <c r="T3012" s="10">
        <f>((($J3012/60)/60)/24)+DATE(1970,1,1)</f>
        <v>42345.860150462962</v>
      </c>
    </row>
    <row r="3013" spans="1:20" ht="48" x14ac:dyDescent="0.2">
      <c r="A3013">
        <v>1565</v>
      </c>
      <c r="B3013" s="3" t="s">
        <v>1566</v>
      </c>
      <c r="C3013" s="3" t="s">
        <v>5675</v>
      </c>
      <c r="D3013" s="6">
        <v>4000</v>
      </c>
      <c r="E3013" s="6">
        <v>100</v>
      </c>
      <c r="F3013" t="s">
        <v>8220</v>
      </c>
      <c r="G3013" t="s">
        <v>8224</v>
      </c>
      <c r="H3013" t="s">
        <v>8246</v>
      </c>
      <c r="I3013">
        <v>1307554261</v>
      </c>
      <c r="J3013">
        <v>1304962261</v>
      </c>
      <c r="K3013" t="b">
        <v>0</v>
      </c>
      <c r="L3013">
        <v>1</v>
      </c>
      <c r="M3013" t="b">
        <v>0</v>
      </c>
      <c r="N3013" t="s">
        <v>8289</v>
      </c>
      <c r="O3013" s="5">
        <f>$E3013/$D3013</f>
        <v>2.5000000000000001E-2</v>
      </c>
      <c r="P3013" s="6">
        <f>ROUND(E3013/L3013,2)</f>
        <v>100</v>
      </c>
      <c r="Q3013" t="str">
        <f>LEFT($N3013,FIND("/",$N3013)-1)</f>
        <v>publishing</v>
      </c>
      <c r="R3013" t="str">
        <f>RIGHT($N3013,LEN($N3013)-FIND("/",$N3013))</f>
        <v>art books</v>
      </c>
      <c r="S3013" s="10">
        <f>((($I3013/60)/60)/24)+DATE(1970,1,1)</f>
        <v>40702.729872685188</v>
      </c>
      <c r="T3013" s="10">
        <f>((($J3013/60)/60)/24)+DATE(1970,1,1)</f>
        <v>40672.729872685188</v>
      </c>
    </row>
    <row r="3014" spans="1:20" ht="48" x14ac:dyDescent="0.2">
      <c r="A3014">
        <v>3067</v>
      </c>
      <c r="B3014" s="3" t="s">
        <v>3067</v>
      </c>
      <c r="C3014" s="3" t="s">
        <v>7177</v>
      </c>
      <c r="D3014" s="6">
        <v>8000</v>
      </c>
      <c r="E3014" s="6">
        <v>200</v>
      </c>
      <c r="F3014" t="s">
        <v>8221</v>
      </c>
      <c r="G3014" t="s">
        <v>8228</v>
      </c>
      <c r="H3014" t="s">
        <v>8250</v>
      </c>
      <c r="I3014">
        <v>1441837879</v>
      </c>
      <c r="J3014">
        <v>1439245879</v>
      </c>
      <c r="K3014" t="b">
        <v>0</v>
      </c>
      <c r="L3014">
        <v>1</v>
      </c>
      <c r="M3014" t="b">
        <v>0</v>
      </c>
      <c r="N3014" t="s">
        <v>8302</v>
      </c>
      <c r="O3014" s="5">
        <f>$E3014/$D3014</f>
        <v>2.5000000000000001E-2</v>
      </c>
      <c r="P3014" s="6">
        <f>ROUND(E3014/L3014,2)</f>
        <v>200</v>
      </c>
      <c r="Q3014" t="str">
        <f>LEFT($N3014,FIND("/",$N3014)-1)</f>
        <v>theater</v>
      </c>
      <c r="R3014" t="str">
        <f>RIGHT($N3014,LEN($N3014)-FIND("/",$N3014))</f>
        <v>spaces</v>
      </c>
      <c r="S3014" s="10">
        <f>((($I3014/60)/60)/24)+DATE(1970,1,1)</f>
        <v>42256.938414351855</v>
      </c>
      <c r="T3014" s="10">
        <f>((($J3014/60)/60)/24)+DATE(1970,1,1)</f>
        <v>42226.938414351855</v>
      </c>
    </row>
    <row r="3015" spans="1:20" ht="48" x14ac:dyDescent="0.2">
      <c r="A3015">
        <v>3855</v>
      </c>
      <c r="B3015" s="3" t="s">
        <v>3852</v>
      </c>
      <c r="C3015" s="3" t="s">
        <v>7964</v>
      </c>
      <c r="D3015" s="6">
        <v>1000</v>
      </c>
      <c r="E3015" s="6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8270</v>
      </c>
      <c r="O3015" s="5">
        <f>$E3015/$D3015</f>
        <v>2.5000000000000001E-2</v>
      </c>
      <c r="P3015" s="6">
        <f>ROUND(E3015/L3015,2)</f>
        <v>25</v>
      </c>
      <c r="Q3015" t="str">
        <f>LEFT($N3015,FIND("/",$N3015)-1)</f>
        <v>theater</v>
      </c>
      <c r="R3015" t="str">
        <f>RIGHT($N3015,LEN($N3015)-FIND("/",$N3015))</f>
        <v>plays</v>
      </c>
      <c r="S3015" s="10">
        <f>((($I3015/60)/60)/24)+DATE(1970,1,1)</f>
        <v>42089.929062499999</v>
      </c>
      <c r="T3015" s="10">
        <f>((($J3015/60)/60)/24)+DATE(1970,1,1)</f>
        <v>42059.970729166671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 s="6">
        <v>100000</v>
      </c>
      <c r="E3016" s="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5">
        <f>$E3016/$D3016</f>
        <v>2.4840000000000001E-2</v>
      </c>
      <c r="P3016" s="6">
        <f>ROUND(E3016/L3016,2)</f>
        <v>155.25</v>
      </c>
      <c r="Q3016" t="str">
        <f>LEFT($N3016,FIND("/",$N3016)-1)</f>
        <v>technology</v>
      </c>
      <c r="R3016" t="str">
        <f>RIGHT($N3016,LEN($N3016)-FIND("/",$N3016))</f>
        <v>wearables</v>
      </c>
      <c r="S3016" s="10">
        <f>((($I3016/60)/60)/24)+DATE(1970,1,1)</f>
        <v>42784.999305555553</v>
      </c>
      <c r="T3016" s="10">
        <f>((($J3016/60)/60)/24)+DATE(1970,1,1)</f>
        <v>42732.872986111113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 s="6">
        <v>9000</v>
      </c>
      <c r="E3017" s="6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5">
        <f>$E3017/$D3017</f>
        <v>2.4777777777777777E-2</v>
      </c>
      <c r="P3017" s="6">
        <f>ROUND(E3017/L3017,2)</f>
        <v>74.33</v>
      </c>
      <c r="Q3017" t="str">
        <f>LEFT($N3017,FIND("/",$N3017)-1)</f>
        <v>publishing</v>
      </c>
      <c r="R3017" t="str">
        <f>RIGHT($N3017,LEN($N3017)-FIND("/",$N3017))</f>
        <v>art books</v>
      </c>
      <c r="S3017" s="10">
        <f>((($I3017/60)/60)/24)+DATE(1970,1,1)</f>
        <v>42826.165972222225</v>
      </c>
      <c r="T3017" s="10">
        <f>((($J3017/60)/60)/24)+DATE(1970,1,1)</f>
        <v>42786.000023148154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 s="6">
        <v>20000</v>
      </c>
      <c r="E3018" s="6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8270</v>
      </c>
      <c r="O3018" s="5">
        <f>$E3018/$D3018</f>
        <v>2.4500000000000001E-2</v>
      </c>
      <c r="P3018" s="6">
        <f>ROUND(E3018/L3018,2)</f>
        <v>163.33000000000001</v>
      </c>
      <c r="Q3018" t="str">
        <f>LEFT($N3018,FIND("/",$N3018)-1)</f>
        <v>theater</v>
      </c>
      <c r="R3018" t="str">
        <f>RIGHT($N3018,LEN($N3018)-FIND("/",$N3018))</f>
        <v>plays</v>
      </c>
      <c r="S3018" s="10">
        <f>((($I3018/60)/60)/24)+DATE(1970,1,1)</f>
        <v>42553.739212962959</v>
      </c>
      <c r="T3018" s="10">
        <f>((($J3018/60)/60)/24)+DATE(1970,1,1)</f>
        <v>42523.739212962959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 s="6">
        <v>25000</v>
      </c>
      <c r="E3019" s="6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8302</v>
      </c>
      <c r="O3019" s="5">
        <f>$E3019/$D3019</f>
        <v>2.4400000000000002E-2</v>
      </c>
      <c r="P3019" s="6">
        <f>ROUND(E3019/L3019,2)</f>
        <v>67.78</v>
      </c>
      <c r="Q3019" t="str">
        <f>LEFT($N3019,FIND("/",$N3019)-1)</f>
        <v>theater</v>
      </c>
      <c r="R3019" t="str">
        <f>RIGHT($N3019,LEN($N3019)-FIND("/",$N3019))</f>
        <v>spaces</v>
      </c>
      <c r="S3019" s="10">
        <f>((($I3019/60)/60)/24)+DATE(1970,1,1)</f>
        <v>42276.883784722217</v>
      </c>
      <c r="T3019" s="10">
        <f>((($J3019/60)/60)/24)+DATE(1970,1,1)</f>
        <v>42246.883784722217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 s="6">
        <v>8000</v>
      </c>
      <c r="E3020" s="6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8278</v>
      </c>
      <c r="O3020" s="5">
        <f>$E3020/$D3020</f>
        <v>2.4375000000000001E-2</v>
      </c>
      <c r="P3020" s="6">
        <f>ROUND(E3020/L3020,2)</f>
        <v>27.86</v>
      </c>
      <c r="Q3020" t="str">
        <f>LEFT($N3020,FIND("/",$N3020)-1)</f>
        <v>music</v>
      </c>
      <c r="R3020" t="str">
        <f>RIGHT($N3020,LEN($N3020)-FIND("/",$N3020))</f>
        <v>indie rock</v>
      </c>
      <c r="S3020" s="10">
        <f>((($I3020/60)/60)/24)+DATE(1970,1,1)</f>
        <v>40476.127650462964</v>
      </c>
      <c r="T3020" s="10">
        <f>((($J3020/60)/60)/24)+DATE(1970,1,1)</f>
        <v>40431.127650462964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 s="6">
        <v>50000</v>
      </c>
      <c r="E3021" s="6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8283</v>
      </c>
      <c r="O3021" s="5">
        <f>$E3021/$D3021</f>
        <v>2.4340000000000001E-2</v>
      </c>
      <c r="P3021" s="6">
        <f>ROUND(E3021/L3021,2)</f>
        <v>202.83</v>
      </c>
      <c r="Q3021" t="str">
        <f>LEFT($N3021,FIND("/",$N3021)-1)</f>
        <v>food</v>
      </c>
      <c r="R3021" t="str">
        <f>RIGHT($N3021,LEN($N3021)-FIND("/",$N3021))</f>
        <v>food trucks</v>
      </c>
      <c r="S3021" s="10">
        <f>((($I3021/60)/60)/24)+DATE(1970,1,1)</f>
        <v>42368.675381944442</v>
      </c>
      <c r="T3021" s="10">
        <f>((($J3021/60)/60)/24)+DATE(1970,1,1)</f>
        <v>42338.675381944442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 s="6">
        <v>20000</v>
      </c>
      <c r="E3022" s="6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8272</v>
      </c>
      <c r="O3022" s="5">
        <f>$E3022/$D3022</f>
        <v>2.4299999999999999E-2</v>
      </c>
      <c r="P3022" s="6">
        <f>ROUND(E3022/L3022,2)</f>
        <v>60.75</v>
      </c>
      <c r="Q3022" t="str">
        <f>LEFT($N3022,FIND("/",$N3022)-1)</f>
        <v>technology</v>
      </c>
      <c r="R3022" t="str">
        <f>RIGHT($N3022,LEN($N3022)-FIND("/",$N3022))</f>
        <v>wearables</v>
      </c>
      <c r="S3022" s="10">
        <f>((($I3022/60)/60)/24)+DATE(1970,1,1)</f>
        <v>42734.086053240739</v>
      </c>
      <c r="T3022" s="10">
        <f>((($J3022/60)/60)/24)+DATE(1970,1,1)</f>
        <v>42704.086053240739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 s="6">
        <v>4500</v>
      </c>
      <c r="E3023" s="6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5">
        <f>$E3023/$D3023</f>
        <v>2.4222222222222221E-2</v>
      </c>
      <c r="P3023" s="6">
        <f>ROUND(E3023/L3023,2)</f>
        <v>36.33</v>
      </c>
      <c r="Q3023" t="str">
        <f>LEFT($N3023,FIND("/",$N3023)-1)</f>
        <v>games</v>
      </c>
      <c r="R3023" t="str">
        <f>RIGHT($N3023,LEN($N3023)-FIND("/",$N3023))</f>
        <v>video games</v>
      </c>
      <c r="S3023" s="10">
        <f>((($I3023/60)/60)/24)+DATE(1970,1,1)</f>
        <v>41734.124756944446</v>
      </c>
      <c r="T3023" s="10">
        <f>((($J3023/60)/60)/24)+DATE(1970,1,1)</f>
        <v>41704.16642361111</v>
      </c>
    </row>
    <row r="3024" spans="1:20" ht="48" x14ac:dyDescent="0.2">
      <c r="A3024">
        <v>1488</v>
      </c>
      <c r="B3024" s="3" t="s">
        <v>1489</v>
      </c>
      <c r="C3024" s="3" t="s">
        <v>5598</v>
      </c>
      <c r="D3024" s="6">
        <v>15000</v>
      </c>
      <c r="E3024" s="6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8274</v>
      </c>
      <c r="O3024" s="5">
        <f>$E3024/$D3024</f>
        <v>2.4E-2</v>
      </c>
      <c r="P3024" s="6">
        <f>ROUND(E3024/L3024,2)</f>
        <v>60</v>
      </c>
      <c r="Q3024" t="str">
        <f>LEFT($N3024,FIND("/",$N3024)-1)</f>
        <v>publishing</v>
      </c>
      <c r="R3024" t="str">
        <f>RIGHT($N3024,LEN($N3024)-FIND("/",$N3024))</f>
        <v>fiction</v>
      </c>
      <c r="S3024" s="10">
        <f>((($I3024/60)/60)/24)+DATE(1970,1,1)</f>
        <v>41644.563194444447</v>
      </c>
      <c r="T3024" s="10">
        <f>((($J3024/60)/60)/24)+DATE(1970,1,1)</f>
        <v>41614.563194444447</v>
      </c>
    </row>
    <row r="3025" spans="1:20" ht="32" x14ac:dyDescent="0.2">
      <c r="A3025">
        <v>430</v>
      </c>
      <c r="B3025" s="3" t="s">
        <v>431</v>
      </c>
      <c r="C3025" s="3" t="s">
        <v>4540</v>
      </c>
      <c r="D3025" s="6">
        <v>1000</v>
      </c>
      <c r="E3025" s="6">
        <v>24</v>
      </c>
      <c r="F3025" t="s">
        <v>8221</v>
      </c>
      <c r="G3025" t="s">
        <v>8224</v>
      </c>
      <c r="H3025" t="s">
        <v>8246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8269</v>
      </c>
      <c r="O3025" s="5">
        <f>$E3025/$D3025</f>
        <v>2.4E-2</v>
      </c>
      <c r="P3025" s="6">
        <f>ROUND(E3025/L3025,2)</f>
        <v>4.8</v>
      </c>
      <c r="Q3025" t="str">
        <f>LEFT($N3025,FIND("/",$N3025)-1)</f>
        <v>film &amp; video</v>
      </c>
      <c r="R3025" t="str">
        <f>RIGHT($N3025,LEN($N3025)-FIND("/",$N3025))</f>
        <v>animation</v>
      </c>
      <c r="S3025" s="10">
        <f>((($I3025/60)/60)/24)+DATE(1970,1,1)</f>
        <v>41528.107256944444</v>
      </c>
      <c r="T3025" s="10">
        <f>((($J3025/60)/60)/24)+DATE(1970,1,1)</f>
        <v>41513.107256944444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 s="6">
        <v>2500</v>
      </c>
      <c r="E3026" s="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5">
        <f>$E3026/$D3026</f>
        <v>2.4E-2</v>
      </c>
      <c r="P3026" s="6">
        <f>ROUND(E3026/L3026,2)</f>
        <v>15</v>
      </c>
      <c r="Q3026" t="str">
        <f>LEFT($N3026,FIND("/",$N3026)-1)</f>
        <v>theater</v>
      </c>
      <c r="R3026" t="str">
        <f>RIGHT($N3026,LEN($N3026)-FIND("/",$N3026))</f>
        <v>plays</v>
      </c>
      <c r="S3026" s="10">
        <f>((($I3026/60)/60)/24)+DATE(1970,1,1)</f>
        <v>42238.815891203703</v>
      </c>
      <c r="T3026" s="10">
        <f>((($J3026/60)/60)/24)+DATE(1970,1,1)</f>
        <v>42178.815891203703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 s="6">
        <v>8500</v>
      </c>
      <c r="E3027" s="6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8270</v>
      </c>
      <c r="O3027" s="5">
        <f>$E3027/$D3027</f>
        <v>2.3764705882352941E-2</v>
      </c>
      <c r="P3027" s="6">
        <f>ROUND(E3027/L3027,2)</f>
        <v>202</v>
      </c>
      <c r="Q3027" t="str">
        <f>LEFT($N3027,FIND("/",$N3027)-1)</f>
        <v>theater</v>
      </c>
      <c r="R3027" t="str">
        <f>RIGHT($N3027,LEN($N3027)-FIND("/",$N3027))</f>
        <v>plays</v>
      </c>
      <c r="S3027" s="10">
        <f>((($I3027/60)/60)/24)+DATE(1970,1,1)</f>
        <v>42651.389340277776</v>
      </c>
      <c r="T3027" s="10">
        <f>((($J3027/60)/60)/24)+DATE(1970,1,1)</f>
        <v>42621.389340277776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 s="6">
        <v>8000</v>
      </c>
      <c r="E3028" s="6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8266</v>
      </c>
      <c r="O3028" s="5">
        <f>$E3028/$D3028</f>
        <v>2.375E-2</v>
      </c>
      <c r="P3028" s="6">
        <f>ROUND(E3028/L3028,2)</f>
        <v>47.5</v>
      </c>
      <c r="Q3028" t="str">
        <f>LEFT($N3028,FIND("/",$N3028)-1)</f>
        <v>film &amp; video</v>
      </c>
      <c r="R3028" t="str">
        <f>RIGHT($N3028,LEN($N3028)-FIND("/",$N3028))</f>
        <v>science fiction</v>
      </c>
      <c r="S3028" s="10">
        <f>((($I3028/60)/60)/24)+DATE(1970,1,1)</f>
        <v>42097.582650462966</v>
      </c>
      <c r="T3028" s="10">
        <f>((($J3028/60)/60)/24)+DATE(1970,1,1)</f>
        <v>42067.62431712963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 s="6">
        <v>200000</v>
      </c>
      <c r="E3029" s="6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8272</v>
      </c>
      <c r="O3029" s="5">
        <f>$E3029/$D3029</f>
        <v>2.3345000000000001E-2</v>
      </c>
      <c r="P3029" s="6">
        <f>ROUND(E3029/L3029,2)</f>
        <v>424.45</v>
      </c>
      <c r="Q3029" t="str">
        <f>LEFT($N3029,FIND("/",$N3029)-1)</f>
        <v>technology</v>
      </c>
      <c r="R3029" t="str">
        <f>RIGHT($N3029,LEN($N3029)-FIND("/",$N3029))</f>
        <v>wearables</v>
      </c>
      <c r="S3029" s="10">
        <f>((($I3029/60)/60)/24)+DATE(1970,1,1)</f>
        <v>41973.957638888889</v>
      </c>
      <c r="T3029" s="10">
        <f>((($J3029/60)/60)/24)+DATE(1970,1,1)</f>
        <v>41921.263078703705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 s="6">
        <v>75000</v>
      </c>
      <c r="E3030" s="6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8272</v>
      </c>
      <c r="O3030" s="5">
        <f>$E3030/$D3030</f>
        <v>2.3306666666666667E-2</v>
      </c>
      <c r="P3030" s="6">
        <f>ROUND(E3030/L3030,2)</f>
        <v>116.53</v>
      </c>
      <c r="Q3030" t="str">
        <f>LEFT($N3030,FIND("/",$N3030)-1)</f>
        <v>technology</v>
      </c>
      <c r="R3030" t="str">
        <f>RIGHT($N3030,LEN($N3030)-FIND("/",$N3030))</f>
        <v>wearables</v>
      </c>
      <c r="S3030" s="10">
        <f>((($I3030/60)/60)/24)+DATE(1970,1,1)</f>
        <v>42657.642754629633</v>
      </c>
      <c r="T3030" s="10">
        <f>((($J3030/60)/60)/24)+DATE(1970,1,1)</f>
        <v>42612.642754629633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6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8272</v>
      </c>
      <c r="O3031" s="5">
        <f>$E3031/$D3031</f>
        <v>2.3220000000000001E-2</v>
      </c>
      <c r="P3031" s="6">
        <f>ROUND(E3031/L3031,2)</f>
        <v>37.450000000000003</v>
      </c>
      <c r="Q3031" t="str">
        <f>LEFT($N3031,FIND("/",$N3031)-1)</f>
        <v>technology</v>
      </c>
      <c r="R3031" t="str">
        <f>RIGHT($N3031,LEN($N3031)-FIND("/",$N3031))</f>
        <v>wearables</v>
      </c>
      <c r="S3031" s="10">
        <f>((($I3031/60)/60)/24)+DATE(1970,1,1)</f>
        <v>42776.096585648149</v>
      </c>
      <c r="T3031" s="10">
        <f>((($J3031/60)/60)/24)+DATE(1970,1,1)</f>
        <v>42746.096585648149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 s="6">
        <v>3250</v>
      </c>
      <c r="E3032" s="6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5">
        <f>$E3032/$D3032</f>
        <v>2.3076923076923078E-2</v>
      </c>
      <c r="P3032" s="6">
        <f>ROUND(E3032/L3032,2)</f>
        <v>25</v>
      </c>
      <c r="Q3032" t="str">
        <f>LEFT($N3032,FIND("/",$N3032)-1)</f>
        <v>photography</v>
      </c>
      <c r="R3032" t="str">
        <f>RIGHT($N3032,LEN($N3032)-FIND("/",$N3032))</f>
        <v>places</v>
      </c>
      <c r="S3032" s="10">
        <f>((($I3032/60)/60)/24)+DATE(1970,1,1)</f>
        <v>41986.471863425926</v>
      </c>
      <c r="T3032" s="10">
        <f>((($J3032/60)/60)/24)+DATE(1970,1,1)</f>
        <v>41941.430196759262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 s="6">
        <v>5000</v>
      </c>
      <c r="E3033" s="6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5">
        <f>$E3033/$D3033</f>
        <v>2.3E-2</v>
      </c>
      <c r="P3033" s="6">
        <f>ROUND(E3033/L3033,2)</f>
        <v>23</v>
      </c>
      <c r="Q3033" t="str">
        <f>LEFT($N3033,FIND("/",$N3033)-1)</f>
        <v>games</v>
      </c>
      <c r="R3033" t="str">
        <f>RIGHT($N3033,LEN($N3033)-FIND("/",$N3033))</f>
        <v>video games</v>
      </c>
      <c r="S3033" s="10">
        <f>((($I3033/60)/60)/24)+DATE(1970,1,1)</f>
        <v>42460.70584490741</v>
      </c>
      <c r="T3033" s="10">
        <f>((($J3033/60)/60)/24)+DATE(1970,1,1)</f>
        <v>42430.747511574074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 s="6">
        <v>55000</v>
      </c>
      <c r="E3034" s="6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8269</v>
      </c>
      <c r="O3034" s="5">
        <f>$E3034/$D3034</f>
        <v>2.2727272727272728E-2</v>
      </c>
      <c r="P3034" s="6">
        <f>ROUND(E3034/L3034,2)</f>
        <v>113.64</v>
      </c>
      <c r="Q3034" t="str">
        <f>LEFT($N3034,FIND("/",$N3034)-1)</f>
        <v>film &amp; video</v>
      </c>
      <c r="R3034" t="str">
        <f>RIGHT($N3034,LEN($N3034)-FIND("/",$N3034))</f>
        <v>animation</v>
      </c>
      <c r="S3034" s="10">
        <f>((($I3034/60)/60)/24)+DATE(1970,1,1)</f>
        <v>40810.710104166668</v>
      </c>
      <c r="T3034" s="10">
        <f>((($J3034/60)/60)/24)+DATE(1970,1,1)</f>
        <v>40750.710104166668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 s="6">
        <v>20000</v>
      </c>
      <c r="E3035" s="6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8270</v>
      </c>
      <c r="O3035" s="5">
        <f>$E3035/$D3035</f>
        <v>2.265E-2</v>
      </c>
      <c r="P3035" s="6">
        <f>ROUND(E3035/L3035,2)</f>
        <v>32.36</v>
      </c>
      <c r="Q3035" t="str">
        <f>LEFT($N3035,FIND("/",$N3035)-1)</f>
        <v>theater</v>
      </c>
      <c r="R3035" t="str">
        <f>RIGHT($N3035,LEN($N3035)-FIND("/",$N3035))</f>
        <v>plays</v>
      </c>
      <c r="S3035" s="10">
        <f>((($I3035/60)/60)/24)+DATE(1970,1,1)</f>
        <v>42631.827141203699</v>
      </c>
      <c r="T3035" s="10">
        <f>((($J3035/60)/60)/24)+DATE(1970,1,1)</f>
        <v>42601.827141203699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 s="6">
        <v>2000</v>
      </c>
      <c r="E3036" s="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5">
        <f>$E3036/$D3036</f>
        <v>2.2499999999999999E-2</v>
      </c>
      <c r="P3036" s="6">
        <f>ROUND(E3036/L3036,2)</f>
        <v>9</v>
      </c>
      <c r="Q3036" t="str">
        <f>LEFT($N3036,FIND("/",$N3036)-1)</f>
        <v>film &amp; video</v>
      </c>
      <c r="R3036" t="str">
        <f>RIGHT($N3036,LEN($N3036)-FIND("/",$N3036))</f>
        <v>animation</v>
      </c>
      <c r="S3036" s="10">
        <f>((($I3036/60)/60)/24)+DATE(1970,1,1)</f>
        <v>41564.568113425928</v>
      </c>
      <c r="T3036" s="10">
        <f>((($J3036/60)/60)/24)+DATE(1970,1,1)</f>
        <v>41534.568113425928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 s="6">
        <v>4500</v>
      </c>
      <c r="E3037" s="6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8277</v>
      </c>
      <c r="O3037" s="5">
        <f>$E3037/$D3037</f>
        <v>2.2444444444444444E-2</v>
      </c>
      <c r="P3037" s="6">
        <f>ROUND(E3037/L3037,2)</f>
        <v>50.5</v>
      </c>
      <c r="Q3037" t="str">
        <f>LEFT($N3037,FIND("/",$N3037)-1)</f>
        <v>music</v>
      </c>
      <c r="R3037" t="str">
        <f>RIGHT($N3037,LEN($N3037)-FIND("/",$N3037))</f>
        <v>jazz</v>
      </c>
      <c r="S3037" s="10">
        <f>((($I3037/60)/60)/24)+DATE(1970,1,1)</f>
        <v>42629.965324074074</v>
      </c>
      <c r="T3037" s="10">
        <f>((($J3037/60)/60)/24)+DATE(1970,1,1)</f>
        <v>42599.965324074074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 s="6">
        <v>6700</v>
      </c>
      <c r="E3038" s="6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8274</v>
      </c>
      <c r="O3038" s="5">
        <f>$E3038/$D3038</f>
        <v>2.2388059701492536E-2</v>
      </c>
      <c r="P3038" s="6">
        <f>ROUND(E3038/L3038,2)</f>
        <v>50</v>
      </c>
      <c r="Q3038" t="str">
        <f>LEFT($N3038,FIND("/",$N3038)-1)</f>
        <v>publishing</v>
      </c>
      <c r="R3038" t="str">
        <f>RIGHT($N3038,LEN($N3038)-FIND("/",$N3038))</f>
        <v>fiction</v>
      </c>
      <c r="S3038" s="10">
        <f>((($I3038/60)/60)/24)+DATE(1970,1,1)</f>
        <v>42175.795983796299</v>
      </c>
      <c r="T3038" s="10">
        <f>((($J3038/60)/60)/24)+DATE(1970,1,1)</f>
        <v>42130.795983796299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 s="6">
        <v>6500</v>
      </c>
      <c r="E3039" s="6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8283</v>
      </c>
      <c r="O3039" s="5">
        <f>$E3039/$D3039</f>
        <v>2.2307692307692306E-2</v>
      </c>
      <c r="P3039" s="6">
        <f>ROUND(E3039/L3039,2)</f>
        <v>72.5</v>
      </c>
      <c r="Q3039" t="str">
        <f>LEFT($N3039,FIND("/",$N3039)-1)</f>
        <v>food</v>
      </c>
      <c r="R3039" t="str">
        <f>RIGHT($N3039,LEN($N3039)-FIND("/",$N3039))</f>
        <v>food trucks</v>
      </c>
      <c r="S3039" s="10">
        <f>((($I3039/60)/60)/24)+DATE(1970,1,1)</f>
        <v>42264.105462962965</v>
      </c>
      <c r="T3039" s="10">
        <f>((($J3039/60)/60)/24)+DATE(1970,1,1)</f>
        <v>42234.105462962965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 s="6">
        <v>220000</v>
      </c>
      <c r="E3040" s="6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8269</v>
      </c>
      <c r="O3040" s="5">
        <f>$E3040/$D3040</f>
        <v>2.2302681818181819E-2</v>
      </c>
      <c r="P3040" s="6">
        <f>ROUND(E3040/L3040,2)</f>
        <v>39.57</v>
      </c>
      <c r="Q3040" t="str">
        <f>LEFT($N3040,FIND("/",$N3040)-1)</f>
        <v>film &amp; video</v>
      </c>
      <c r="R3040" t="str">
        <f>RIGHT($N3040,LEN($N3040)-FIND("/",$N3040))</f>
        <v>animation</v>
      </c>
      <c r="S3040" s="10">
        <f>((($I3040/60)/60)/24)+DATE(1970,1,1)</f>
        <v>41793.165972222225</v>
      </c>
      <c r="T3040" s="10">
        <f>((($J3040/60)/60)/24)+DATE(1970,1,1)</f>
        <v>41757.975011574075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 s="6">
        <v>894700</v>
      </c>
      <c r="E3041" s="6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8272</v>
      </c>
      <c r="O3041" s="5">
        <f>$E3041/$D3041</f>
        <v>2.2157147647256063E-2</v>
      </c>
      <c r="P3041" s="6">
        <f>ROUND(E3041/L3041,2)</f>
        <v>3304</v>
      </c>
      <c r="Q3041" t="str">
        <f>LEFT($N3041,FIND("/",$N3041)-1)</f>
        <v>technology</v>
      </c>
      <c r="R3041" t="str">
        <f>RIGHT($N3041,LEN($N3041)-FIND("/",$N3041))</f>
        <v>wearables</v>
      </c>
      <c r="S3041" s="10">
        <f>((($I3041/60)/60)/24)+DATE(1970,1,1)</f>
        <v>42809.018055555556</v>
      </c>
      <c r="T3041" s="10">
        <f>((($J3041/60)/60)/24)+DATE(1970,1,1)</f>
        <v>42749.059722222228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 s="6">
        <v>15000</v>
      </c>
      <c r="E3042" s="6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8277</v>
      </c>
      <c r="O3042" s="5">
        <f>$E3042/$D3042</f>
        <v>2.1999999999999999E-2</v>
      </c>
      <c r="P3042" s="6">
        <f>ROUND(E3042/L3042,2)</f>
        <v>55</v>
      </c>
      <c r="Q3042" t="str">
        <f>LEFT($N3042,FIND("/",$N3042)-1)</f>
        <v>music</v>
      </c>
      <c r="R3042" t="str">
        <f>RIGHT($N3042,LEN($N3042)-FIND("/",$N3042))</f>
        <v>jazz</v>
      </c>
      <c r="S3042" s="10">
        <f>((($I3042/60)/60)/24)+DATE(1970,1,1)</f>
        <v>41965.001423611116</v>
      </c>
      <c r="T3042" s="10">
        <f>((($J3042/60)/60)/24)+DATE(1970,1,1)</f>
        <v>41934.959756944445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 s="6">
        <v>5000</v>
      </c>
      <c r="E3043" s="6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8270</v>
      </c>
      <c r="O3043" s="5">
        <f>$E3043/$D3043</f>
        <v>2.1999999999999999E-2</v>
      </c>
      <c r="P3043" s="6">
        <f>ROUND(E3043/L3043,2)</f>
        <v>27.5</v>
      </c>
      <c r="Q3043" t="str">
        <f>LEFT($N3043,FIND("/",$N3043)-1)</f>
        <v>theater</v>
      </c>
      <c r="R3043" t="str">
        <f>RIGHT($N3043,LEN($N3043)-FIND("/",$N3043))</f>
        <v>plays</v>
      </c>
      <c r="S3043" s="10">
        <f>((($I3043/60)/60)/24)+DATE(1970,1,1)</f>
        <v>42015.041666666672</v>
      </c>
      <c r="T3043" s="10">
        <f>((($J3043/60)/60)/24)+DATE(1970,1,1)</f>
        <v>41991.022488425922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 s="6">
        <v>50000</v>
      </c>
      <c r="E3044" s="6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8302</v>
      </c>
      <c r="O3044" s="5">
        <f>$E3044/$D3044</f>
        <v>2.1919999999999999E-2</v>
      </c>
      <c r="P3044" s="6">
        <f>ROUND(E3044/L3044,2)</f>
        <v>18.899999999999999</v>
      </c>
      <c r="Q3044" t="str">
        <f>LEFT($N3044,FIND("/",$N3044)-1)</f>
        <v>theater</v>
      </c>
      <c r="R3044" t="str">
        <f>RIGHT($N3044,LEN($N3044)-FIND("/",$N3044))</f>
        <v>spaces</v>
      </c>
      <c r="S3044" s="10">
        <f>((($I3044/60)/60)/24)+DATE(1970,1,1)</f>
        <v>41917.802928240737</v>
      </c>
      <c r="T3044" s="10">
        <f>((($J3044/60)/60)/24)+DATE(1970,1,1)</f>
        <v>41872.802928240737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 s="6">
        <v>700</v>
      </c>
      <c r="E3045" s="6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5">
        <f>$E3045/$D3045</f>
        <v>2.1428571428571429E-2</v>
      </c>
      <c r="P3045" s="6">
        <f>ROUND(E3045/L3045,2)</f>
        <v>7.5</v>
      </c>
      <c r="Q3045" t="str">
        <f>LEFT($N3045,FIND("/",$N3045)-1)</f>
        <v>theater</v>
      </c>
      <c r="R3045" t="str">
        <f>RIGHT($N3045,LEN($N3045)-FIND("/",$N3045))</f>
        <v>musical</v>
      </c>
      <c r="S3045" s="10">
        <f>((($I3045/60)/60)/24)+DATE(1970,1,1)</f>
        <v>42338.708333333328</v>
      </c>
      <c r="T3045" s="10">
        <f>((($J3045/60)/60)/24)+DATE(1970,1,1)</f>
        <v>42297.816284722227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 s="6">
        <v>1500</v>
      </c>
      <c r="E3046" s="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8270</v>
      </c>
      <c r="O3046" s="5">
        <f>$E3046/$D3046</f>
        <v>2.1333333333333333E-2</v>
      </c>
      <c r="P3046" s="6">
        <f>ROUND(E3046/L3046,2)</f>
        <v>8</v>
      </c>
      <c r="Q3046" t="str">
        <f>LEFT($N3046,FIND("/",$N3046)-1)</f>
        <v>theater</v>
      </c>
      <c r="R3046" t="str">
        <f>RIGHT($N3046,LEN($N3046)-FIND("/",$N3046))</f>
        <v>plays</v>
      </c>
      <c r="S3046" s="10">
        <f>((($I3046/60)/60)/24)+DATE(1970,1,1)</f>
        <v>42245.08116898148</v>
      </c>
      <c r="T3046" s="10">
        <f>((($J3046/60)/60)/24)+DATE(1970,1,1)</f>
        <v>42230.08116898148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 s="6">
        <v>2500</v>
      </c>
      <c r="E3047" s="6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8303</v>
      </c>
      <c r="O3047" s="5">
        <f>$E3047/$D3047</f>
        <v>2.12E-2</v>
      </c>
      <c r="P3047" s="6">
        <f>ROUND(E3047/L3047,2)</f>
        <v>53</v>
      </c>
      <c r="Q3047" t="str">
        <f>LEFT($N3047,FIND("/",$N3047)-1)</f>
        <v>publishing</v>
      </c>
      <c r="R3047" t="str">
        <f>RIGHT($N3047,LEN($N3047)-FIND("/",$N3047))</f>
        <v>children's books</v>
      </c>
      <c r="S3047" s="10">
        <f>((($I3047/60)/60)/24)+DATE(1970,1,1)</f>
        <v>42330.627557870372</v>
      </c>
      <c r="T3047" s="10">
        <f>((($J3047/60)/60)/24)+DATE(1970,1,1)</f>
        <v>42300.585891203707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 s="6">
        <v>100000</v>
      </c>
      <c r="E3048" s="6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8281</v>
      </c>
      <c r="O3048" s="5">
        <f>$E3048/$D3048</f>
        <v>2.1129899999999997E-2</v>
      </c>
      <c r="P3048" s="6">
        <f>ROUND(E3048/L3048,2)</f>
        <v>21.34</v>
      </c>
      <c r="Q3048" t="str">
        <f>LEFT($N3048,FIND("/",$N3048)-1)</f>
        <v>games</v>
      </c>
      <c r="R3048" t="str">
        <f>RIGHT($N3048,LEN($N3048)-FIND("/",$N3048))</f>
        <v>video games</v>
      </c>
      <c r="S3048" s="10">
        <f>((($I3048/60)/60)/24)+DATE(1970,1,1)</f>
        <v>41673.487175925926</v>
      </c>
      <c r="T3048" s="10">
        <f>((($J3048/60)/60)/24)+DATE(1970,1,1)</f>
        <v>41643.487175925926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 s="6">
        <v>40000</v>
      </c>
      <c r="E3049" s="6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8270</v>
      </c>
      <c r="O3049" s="5">
        <f>$E3049/$D3049</f>
        <v>2.1049999999999999E-2</v>
      </c>
      <c r="P3049" s="6">
        <f>ROUND(E3049/L3049,2)</f>
        <v>70.17</v>
      </c>
      <c r="Q3049" t="str">
        <f>LEFT($N3049,FIND("/",$N3049)-1)</f>
        <v>theater</v>
      </c>
      <c r="R3049" t="str">
        <f>RIGHT($N3049,LEN($N3049)-FIND("/",$N3049))</f>
        <v>plays</v>
      </c>
      <c r="S3049" s="10">
        <f>((($I3049/60)/60)/24)+DATE(1970,1,1)</f>
        <v>42278.627013888887</v>
      </c>
      <c r="T3049" s="10">
        <f>((($J3049/60)/60)/24)+DATE(1970,1,1)</f>
        <v>42248.627013888887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6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5">
        <f>$E3050/$D3050</f>
        <v>2.1000000000000001E-2</v>
      </c>
      <c r="P3050" s="6">
        <f>ROUND(E3050/L3050,2)</f>
        <v>17.5</v>
      </c>
      <c r="Q3050" t="str">
        <f>LEFT($N3050,FIND("/",$N3050)-1)</f>
        <v>publishing</v>
      </c>
      <c r="R3050" t="str">
        <f>RIGHT($N3050,LEN($N3050)-FIND("/",$N3050))</f>
        <v>fiction</v>
      </c>
      <c r="S3050" s="10">
        <f>((($I3050/60)/60)/24)+DATE(1970,1,1)</f>
        <v>41580.922974537039</v>
      </c>
      <c r="T3050" s="10">
        <f>((($J3050/60)/60)/24)+DATE(1970,1,1)</f>
        <v>41550.922974537039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 s="6">
        <v>3000</v>
      </c>
      <c r="E3051" s="6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5">
        <f>$E3051/$D3051</f>
        <v>2.1000000000000001E-2</v>
      </c>
      <c r="P3051" s="6">
        <f>ROUND(E3051/L3051,2)</f>
        <v>15.75</v>
      </c>
      <c r="Q3051" t="str">
        <f>LEFT($N3051,FIND("/",$N3051)-1)</f>
        <v>theater</v>
      </c>
      <c r="R3051" t="str">
        <f>RIGHT($N3051,LEN($N3051)-FIND("/",$N3051))</f>
        <v>plays</v>
      </c>
      <c r="S3051" s="10">
        <f>((($I3051/60)/60)/24)+DATE(1970,1,1)</f>
        <v>42188.615682870368</v>
      </c>
      <c r="T3051" s="10">
        <f>((($J3051/60)/60)/24)+DATE(1970,1,1)</f>
        <v>42128.615682870368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 s="6">
        <v>1200</v>
      </c>
      <c r="E3052" s="6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8284</v>
      </c>
      <c r="O3052" s="5">
        <f>$E3052/$D3052</f>
        <v>2.0833333333333332E-2</v>
      </c>
      <c r="P3052" s="6">
        <f>ROUND(E3052/L3052,2)</f>
        <v>6.25</v>
      </c>
      <c r="Q3052" t="str">
        <f>LEFT($N3052,FIND("/",$N3052)-1)</f>
        <v>photography</v>
      </c>
      <c r="R3052" t="str">
        <f>RIGHT($N3052,LEN($N3052)-FIND("/",$N3052))</f>
        <v>photobooks</v>
      </c>
      <c r="S3052" s="10">
        <f>((($I3052/60)/60)/24)+DATE(1970,1,1)</f>
        <v>41850.752268518518</v>
      </c>
      <c r="T3052" s="10">
        <f>((($J3052/60)/60)/24)+DATE(1970,1,1)</f>
        <v>41820.752268518518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 s="6">
        <v>20000</v>
      </c>
      <c r="E3053" s="6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8272</v>
      </c>
      <c r="O3053" s="5">
        <f>$E3053/$D3053</f>
        <v>2.0549999999999999E-2</v>
      </c>
      <c r="P3053" s="6">
        <f>ROUND(E3053/L3053,2)</f>
        <v>51.38</v>
      </c>
      <c r="Q3053" t="str">
        <f>LEFT($N3053,FIND("/",$N3053)-1)</f>
        <v>technology</v>
      </c>
      <c r="R3053" t="str">
        <f>RIGHT($N3053,LEN($N3053)-FIND("/",$N3053))</f>
        <v>wearables</v>
      </c>
      <c r="S3053" s="10">
        <f>((($I3053/60)/60)/24)+DATE(1970,1,1)</f>
        <v>42317.056631944448</v>
      </c>
      <c r="T3053" s="10">
        <f>((($J3053/60)/60)/24)+DATE(1970,1,1)</f>
        <v>42257.014965277776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 s="6">
        <v>100000</v>
      </c>
      <c r="E3054" s="6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8300</v>
      </c>
      <c r="O3054" s="5">
        <f>$E3054/$D3054</f>
        <v>2.053E-2</v>
      </c>
      <c r="P3054" s="6">
        <f>ROUND(E3054/L3054,2)</f>
        <v>39.479999999999997</v>
      </c>
      <c r="Q3054" t="str">
        <f>LEFT($N3054,FIND("/",$N3054)-1)</f>
        <v>technology</v>
      </c>
      <c r="R3054" t="str">
        <f>RIGHT($N3054,LEN($N3054)-FIND("/",$N3054))</f>
        <v>space exploration</v>
      </c>
      <c r="S3054" s="10">
        <f>((($I3054/60)/60)/24)+DATE(1970,1,1)</f>
        <v>42804.792071759264</v>
      </c>
      <c r="T3054" s="10">
        <f>((($J3054/60)/60)/24)+DATE(1970,1,1)</f>
        <v>42774.792071759264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 s="6">
        <v>2000</v>
      </c>
      <c r="E3055" s="6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8270</v>
      </c>
      <c r="O3055" s="5">
        <f>$E3055/$D3055</f>
        <v>2.0500000000000001E-2</v>
      </c>
      <c r="P3055" s="6">
        <f>ROUND(E3055/L3055,2)</f>
        <v>10.25</v>
      </c>
      <c r="Q3055" t="str">
        <f>LEFT($N3055,FIND("/",$N3055)-1)</f>
        <v>theater</v>
      </c>
      <c r="R3055" t="str">
        <f>RIGHT($N3055,LEN($N3055)-FIND("/",$N3055))</f>
        <v>plays</v>
      </c>
      <c r="S3055" s="10">
        <f>((($I3055/60)/60)/24)+DATE(1970,1,1)</f>
        <v>41906.916678240741</v>
      </c>
      <c r="T3055" s="10">
        <f>((($J3055/60)/60)/24)+DATE(1970,1,1)</f>
        <v>41883.916678240741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 s="6">
        <v>2200</v>
      </c>
      <c r="E3056" s="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8277</v>
      </c>
      <c r="O3056" s="5">
        <f>$E3056/$D3056</f>
        <v>2.0454545454545454E-2</v>
      </c>
      <c r="P3056" s="6">
        <f>ROUND(E3056/L3056,2)</f>
        <v>22.5</v>
      </c>
      <c r="Q3056" t="str">
        <f>LEFT($N3056,FIND("/",$N3056)-1)</f>
        <v>music</v>
      </c>
      <c r="R3056" t="str">
        <f>RIGHT($N3056,LEN($N3056)-FIND("/",$N3056))</f>
        <v>jazz</v>
      </c>
      <c r="S3056" s="10">
        <f>((($I3056/60)/60)/24)+DATE(1970,1,1)</f>
        <v>41290.77311342593</v>
      </c>
      <c r="T3056" s="10">
        <f>((($J3056/60)/60)/24)+DATE(1970,1,1)</f>
        <v>41230.77311342593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 s="6">
        <v>25000</v>
      </c>
      <c r="E3057" s="6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5">
        <f>$E3057/$D3057</f>
        <v>2.036E-2</v>
      </c>
      <c r="P3057" s="6">
        <f>ROUND(E3057/L3057,2)</f>
        <v>84.83</v>
      </c>
      <c r="Q3057" t="str">
        <f>LEFT($N3057,FIND("/",$N3057)-1)</f>
        <v>photography</v>
      </c>
      <c r="R3057" t="str">
        <f>RIGHT($N3057,LEN($N3057)-FIND("/",$N3057))</f>
        <v>photobooks</v>
      </c>
      <c r="S3057" s="10">
        <f>((($I3057/60)/60)/24)+DATE(1970,1,1)</f>
        <v>42576.791666666672</v>
      </c>
      <c r="T3057" s="10">
        <f>((($J3057/60)/60)/24)+DATE(1970,1,1)</f>
        <v>42548.876192129625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 s="6">
        <v>15000</v>
      </c>
      <c r="E3058" s="6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8269</v>
      </c>
      <c r="O3058" s="5">
        <f>$E3058/$D3058</f>
        <v>2.0066666666666667E-2</v>
      </c>
      <c r="P3058" s="6">
        <f>ROUND(E3058/L3058,2)</f>
        <v>50.17</v>
      </c>
      <c r="Q3058" t="str">
        <f>LEFT($N3058,FIND("/",$N3058)-1)</f>
        <v>film &amp; video</v>
      </c>
      <c r="R3058" t="str">
        <f>RIGHT($N3058,LEN($N3058)-FIND("/",$N3058))</f>
        <v>animation</v>
      </c>
      <c r="S3058" s="10">
        <f>((($I3058/60)/60)/24)+DATE(1970,1,1)</f>
        <v>42237.491388888884</v>
      </c>
      <c r="T3058" s="10">
        <f>((($J3058/60)/60)/24)+DATE(1970,1,1)</f>
        <v>42177.491388888884</v>
      </c>
    </row>
    <row r="3059" spans="1:20" ht="48" x14ac:dyDescent="0.2">
      <c r="A3059">
        <v>2766</v>
      </c>
      <c r="B3059" s="3" t="s">
        <v>2766</v>
      </c>
      <c r="C3059" s="3" t="s">
        <v>6876</v>
      </c>
      <c r="D3059" s="6">
        <v>5000</v>
      </c>
      <c r="E3059" s="6">
        <v>100</v>
      </c>
      <c r="F3059" t="s">
        <v>8221</v>
      </c>
      <c r="G3059" t="s">
        <v>8224</v>
      </c>
      <c r="H3059" t="s">
        <v>8246</v>
      </c>
      <c r="I3059">
        <v>1313078518</v>
      </c>
      <c r="J3059">
        <v>1310486518</v>
      </c>
      <c r="K3059" t="b">
        <v>0</v>
      </c>
      <c r="L3059">
        <v>4</v>
      </c>
      <c r="M3059" t="b">
        <v>0</v>
      </c>
      <c r="N3059" t="s">
        <v>8303</v>
      </c>
      <c r="O3059" s="5">
        <f>$E3059/$D3059</f>
        <v>0.02</v>
      </c>
      <c r="P3059" s="6">
        <f>ROUND(E3059/L3059,2)</f>
        <v>25</v>
      </c>
      <c r="Q3059" t="str">
        <f>LEFT($N3059,FIND("/",$N3059)-1)</f>
        <v>publishing</v>
      </c>
      <c r="R3059" t="str">
        <f>RIGHT($N3059,LEN($N3059)-FIND("/",$N3059))</f>
        <v>children's books</v>
      </c>
      <c r="S3059" s="10">
        <f>((($I3059/60)/60)/24)+DATE(1970,1,1)</f>
        <v>40766.668032407404</v>
      </c>
      <c r="T3059" s="10">
        <f>((($J3059/60)/60)/24)+DATE(1970,1,1)</f>
        <v>40736.668032407404</v>
      </c>
    </row>
    <row r="3060" spans="1:20" ht="48" x14ac:dyDescent="0.2">
      <c r="A3060">
        <v>3742</v>
      </c>
      <c r="B3060" s="3" t="s">
        <v>3739</v>
      </c>
      <c r="C3060" s="3" t="s">
        <v>7852</v>
      </c>
      <c r="D3060" s="6">
        <v>5000</v>
      </c>
      <c r="E3060" s="6">
        <v>100</v>
      </c>
      <c r="F3060" t="s">
        <v>8221</v>
      </c>
      <c r="G3060" t="s">
        <v>8224</v>
      </c>
      <c r="H3060" t="s">
        <v>8246</v>
      </c>
      <c r="I3060">
        <v>1409980144</v>
      </c>
      <c r="J3060">
        <v>1407388144</v>
      </c>
      <c r="K3060" t="b">
        <v>0</v>
      </c>
      <c r="L3060">
        <v>4</v>
      </c>
      <c r="M3060" t="b">
        <v>0</v>
      </c>
      <c r="N3060" t="s">
        <v>8270</v>
      </c>
      <c r="O3060" s="5">
        <f>$E3060/$D3060</f>
        <v>0.02</v>
      </c>
      <c r="P3060" s="6">
        <f>ROUND(E3060/L3060,2)</f>
        <v>25</v>
      </c>
      <c r="Q3060" t="str">
        <f>LEFT($N3060,FIND("/",$N3060)-1)</f>
        <v>theater</v>
      </c>
      <c r="R3060" t="str">
        <f>RIGHT($N3060,LEN($N3060)-FIND("/",$N3060))</f>
        <v>plays</v>
      </c>
      <c r="S3060" s="10">
        <f>((($I3060/60)/60)/24)+DATE(1970,1,1)</f>
        <v>41888.214629629627</v>
      </c>
      <c r="T3060" s="10">
        <f>((($J3060/60)/60)/24)+DATE(1970,1,1)</f>
        <v>41858.214629629627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 s="6">
        <v>100</v>
      </c>
      <c r="E3061" s="6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8281</v>
      </c>
      <c r="O3061" s="5">
        <f>$E3061/$D3061</f>
        <v>0.02</v>
      </c>
      <c r="P3061" s="6">
        <f>ROUND(E3061/L3061,2)</f>
        <v>1</v>
      </c>
      <c r="Q3061" t="str">
        <f>LEFT($N3061,FIND("/",$N3061)-1)</f>
        <v>games</v>
      </c>
      <c r="R3061" t="str">
        <f>RIGHT($N3061,LEN($N3061)-FIND("/",$N3061))</f>
        <v>video games</v>
      </c>
      <c r="S3061" s="10">
        <f>((($I3061/60)/60)/24)+DATE(1970,1,1)</f>
        <v>42096.691921296297</v>
      </c>
      <c r="T3061" s="10">
        <f>((($J3061/60)/60)/24)+DATE(1970,1,1)</f>
        <v>42066.733587962968</v>
      </c>
    </row>
    <row r="3062" spans="1:20" ht="48" x14ac:dyDescent="0.2">
      <c r="A3062">
        <v>4082</v>
      </c>
      <c r="B3062" s="3" t="s">
        <v>4078</v>
      </c>
      <c r="C3062" s="3" t="s">
        <v>8185</v>
      </c>
      <c r="D3062" s="6">
        <v>150</v>
      </c>
      <c r="E3062" s="6">
        <v>3</v>
      </c>
      <c r="F3062" t="s">
        <v>8221</v>
      </c>
      <c r="G3062" t="s">
        <v>8224</v>
      </c>
      <c r="H3062" t="s">
        <v>8246</v>
      </c>
      <c r="I3062">
        <v>1447542000</v>
      </c>
      <c r="J3062">
        <v>1446179553</v>
      </c>
      <c r="K3062" t="b">
        <v>0</v>
      </c>
      <c r="L3062">
        <v>2</v>
      </c>
      <c r="M3062" t="b">
        <v>0</v>
      </c>
      <c r="N3062" t="s">
        <v>8270</v>
      </c>
      <c r="O3062" s="5">
        <f>$E3062/$D3062</f>
        <v>0.02</v>
      </c>
      <c r="P3062" s="6">
        <f>ROUND(E3062/L3062,2)</f>
        <v>1.5</v>
      </c>
      <c r="Q3062" t="str">
        <f>LEFT($N3062,FIND("/",$N3062)-1)</f>
        <v>theater</v>
      </c>
      <c r="R3062" t="str">
        <f>RIGHT($N3062,LEN($N3062)-FIND("/",$N3062))</f>
        <v>plays</v>
      </c>
      <c r="S3062" s="10">
        <f>((($I3062/60)/60)/24)+DATE(1970,1,1)</f>
        <v>42322.958333333328</v>
      </c>
      <c r="T3062" s="10">
        <f>((($J3062/60)/60)/24)+DATE(1970,1,1)</f>
        <v>42307.189270833333</v>
      </c>
    </row>
    <row r="3063" spans="1:20" ht="48" x14ac:dyDescent="0.2">
      <c r="A3063">
        <v>218</v>
      </c>
      <c r="B3063" s="3" t="s">
        <v>220</v>
      </c>
      <c r="C3063" s="3" t="s">
        <v>4328</v>
      </c>
      <c r="D3063" s="6">
        <v>5000</v>
      </c>
      <c r="E3063" s="6">
        <v>100</v>
      </c>
      <c r="F3063" t="s">
        <v>8221</v>
      </c>
      <c r="G3063" t="s">
        <v>8224</v>
      </c>
      <c r="H3063" t="s">
        <v>8246</v>
      </c>
      <c r="I3063">
        <v>1431702289</v>
      </c>
      <c r="J3063">
        <v>1426518289</v>
      </c>
      <c r="K3063" t="b">
        <v>0</v>
      </c>
      <c r="L3063">
        <v>1</v>
      </c>
      <c r="M3063" t="b">
        <v>0</v>
      </c>
      <c r="N3063" t="s">
        <v>8267</v>
      </c>
      <c r="O3063" s="5">
        <f>$E3063/$D3063</f>
        <v>0.02</v>
      </c>
      <c r="P3063" s="6">
        <f>ROUND(E3063/L3063,2)</f>
        <v>100</v>
      </c>
      <c r="Q3063" t="str">
        <f>LEFT($N3063,FIND("/",$N3063)-1)</f>
        <v>film &amp; video</v>
      </c>
      <c r="R3063" t="str">
        <f>RIGHT($N3063,LEN($N3063)-FIND("/",$N3063))</f>
        <v>drama</v>
      </c>
      <c r="S3063" s="10">
        <f>((($I3063/60)/60)/24)+DATE(1970,1,1)</f>
        <v>42139.628344907411</v>
      </c>
      <c r="T3063" s="10">
        <f>((($J3063/60)/60)/24)+DATE(1970,1,1)</f>
        <v>42079.628344907411</v>
      </c>
    </row>
    <row r="3064" spans="1:20" ht="32" x14ac:dyDescent="0.2">
      <c r="A3064">
        <v>600</v>
      </c>
      <c r="B3064" s="3" t="s">
        <v>601</v>
      </c>
      <c r="C3064" s="3" t="s">
        <v>4710</v>
      </c>
      <c r="D3064" s="6">
        <v>5000</v>
      </c>
      <c r="E3064" s="6">
        <v>100</v>
      </c>
      <c r="F3064" t="s">
        <v>8220</v>
      </c>
      <c r="G3064" t="s">
        <v>8224</v>
      </c>
      <c r="H3064" t="s">
        <v>8246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8271</v>
      </c>
      <c r="O3064" s="5">
        <f>$E3064/$D3064</f>
        <v>0.02</v>
      </c>
      <c r="P3064" s="6">
        <f>ROUND(E3064/L3064,2)</f>
        <v>100</v>
      </c>
      <c r="Q3064" t="str">
        <f>LEFT($N3064,FIND("/",$N3064)-1)</f>
        <v>technology</v>
      </c>
      <c r="R3064" t="str">
        <f>RIGHT($N3064,LEN($N3064)-FIND("/",$N3064))</f>
        <v>web</v>
      </c>
      <c r="S3064" s="10">
        <f>((($I3064/60)/60)/24)+DATE(1970,1,1)</f>
        <v>42133.798171296294</v>
      </c>
      <c r="T3064" s="10">
        <f>((($J3064/60)/60)/24)+DATE(1970,1,1)</f>
        <v>42073.798171296294</v>
      </c>
    </row>
    <row r="3065" spans="1:20" ht="48" x14ac:dyDescent="0.2">
      <c r="A3065">
        <v>3858</v>
      </c>
      <c r="B3065" s="3" t="s">
        <v>3855</v>
      </c>
      <c r="C3065" s="3" t="s">
        <v>7967</v>
      </c>
      <c r="D3065" s="6">
        <v>500</v>
      </c>
      <c r="E3065" s="6">
        <v>10</v>
      </c>
      <c r="F3065" t="s">
        <v>8221</v>
      </c>
      <c r="G3065" t="s">
        <v>8225</v>
      </c>
      <c r="H3065" t="s">
        <v>8247</v>
      </c>
      <c r="I3065">
        <v>1432328400</v>
      </c>
      <c r="J3065">
        <v>1430734844</v>
      </c>
      <c r="K3065" t="b">
        <v>0</v>
      </c>
      <c r="L3065">
        <v>1</v>
      </c>
      <c r="M3065" t="b">
        <v>0</v>
      </c>
      <c r="N3065" t="s">
        <v>8270</v>
      </c>
      <c r="O3065" s="5">
        <f>$E3065/$D3065</f>
        <v>0.02</v>
      </c>
      <c r="P3065" s="6">
        <f>ROUND(E3065/L3065,2)</f>
        <v>10</v>
      </c>
      <c r="Q3065" t="str">
        <f>LEFT($N3065,FIND("/",$N3065)-1)</f>
        <v>theater</v>
      </c>
      <c r="R3065" t="str">
        <f>RIGHT($N3065,LEN($N3065)-FIND("/",$N3065))</f>
        <v>plays</v>
      </c>
      <c r="S3065" s="10">
        <f>((($I3065/60)/60)/24)+DATE(1970,1,1)</f>
        <v>42146.875</v>
      </c>
      <c r="T3065" s="10">
        <f>((($J3065/60)/60)/24)+DATE(1970,1,1)</f>
        <v>42128.431064814817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 s="6">
        <v>50000</v>
      </c>
      <c r="E3066" s="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8284</v>
      </c>
      <c r="O3066" s="5">
        <f>$E3066/$D3066</f>
        <v>1.9900000000000001E-2</v>
      </c>
      <c r="P3066" s="6">
        <f>ROUND(E3066/L3066,2)</f>
        <v>66.33</v>
      </c>
      <c r="Q3066" t="str">
        <f>LEFT($N3066,FIND("/",$N3066)-1)</f>
        <v>photography</v>
      </c>
      <c r="R3066" t="str">
        <f>RIGHT($N3066,LEN($N3066)-FIND("/",$N3066))</f>
        <v>photobooks</v>
      </c>
      <c r="S3066" s="10">
        <f>((($I3066/60)/60)/24)+DATE(1970,1,1)</f>
        <v>42090.821701388893</v>
      </c>
      <c r="T3066" s="10">
        <f>((($J3066/60)/60)/24)+DATE(1970,1,1)</f>
        <v>42045.86336805555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 s="6">
        <v>3000</v>
      </c>
      <c r="E3067" s="6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8270</v>
      </c>
      <c r="O3067" s="5">
        <f>$E3067/$D3067</f>
        <v>1.9666666666666666E-2</v>
      </c>
      <c r="P3067" s="6">
        <f>ROUND(E3067/L3067,2)</f>
        <v>59</v>
      </c>
      <c r="Q3067" t="str">
        <f>LEFT($N3067,FIND("/",$N3067)-1)</f>
        <v>theater</v>
      </c>
      <c r="R3067" t="str">
        <f>RIGHT($N3067,LEN($N3067)-FIND("/",$N3067))</f>
        <v>plays</v>
      </c>
      <c r="S3067" s="10">
        <f>((($I3067/60)/60)/24)+DATE(1970,1,1)</f>
        <v>42797.208333333328</v>
      </c>
      <c r="T3067" s="10">
        <f>((($J3067/60)/60)/24)+DATE(1970,1,1)</f>
        <v>42767.031678240746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 s="6">
        <v>12000</v>
      </c>
      <c r="E3068" s="6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8272</v>
      </c>
      <c r="O3068" s="5">
        <f>$E3068/$D3068</f>
        <v>1.9416666666666665E-2</v>
      </c>
      <c r="P3068" s="6">
        <f>ROUND(E3068/L3068,2)</f>
        <v>33.29</v>
      </c>
      <c r="Q3068" t="str">
        <f>LEFT($N3068,FIND("/",$N3068)-1)</f>
        <v>technology</v>
      </c>
      <c r="R3068" t="str">
        <f>RIGHT($N3068,LEN($N3068)-FIND("/",$N3068))</f>
        <v>wearables</v>
      </c>
      <c r="S3068" s="10">
        <f>((($I3068/60)/60)/24)+DATE(1970,1,1)</f>
        <v>42691.594131944439</v>
      </c>
      <c r="T3068" s="10">
        <f>((($J3068/60)/60)/24)+DATE(1970,1,1)</f>
        <v>42660.552465277782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 s="6">
        <v>150000</v>
      </c>
      <c r="E3069" s="6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5">
        <f>$E3069/$D3069</f>
        <v>1.9259999999999999E-2</v>
      </c>
      <c r="P3069" s="6">
        <f>ROUND(E3069/L3069,2)</f>
        <v>160.5</v>
      </c>
      <c r="Q3069" t="str">
        <f>LEFT($N3069,FIND("/",$N3069)-1)</f>
        <v>technology</v>
      </c>
      <c r="R3069" t="str">
        <f>RIGHT($N3069,LEN($N3069)-FIND("/",$N3069))</f>
        <v>wearables</v>
      </c>
      <c r="S3069" s="10">
        <f>((($I3069/60)/60)/24)+DATE(1970,1,1)</f>
        <v>42230.058993055558</v>
      </c>
      <c r="T3069" s="10">
        <f>((($J3069/60)/60)/24)+DATE(1970,1,1)</f>
        <v>42185.058993055558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 s="6">
        <v>15000</v>
      </c>
      <c r="E3070" s="6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8272</v>
      </c>
      <c r="O3070" s="5">
        <f>$E3070/$D3070</f>
        <v>1.9066666666666666E-2</v>
      </c>
      <c r="P3070" s="6">
        <f>ROUND(E3070/L3070,2)</f>
        <v>57.2</v>
      </c>
      <c r="Q3070" t="str">
        <f>LEFT($N3070,FIND("/",$N3070)-1)</f>
        <v>technology</v>
      </c>
      <c r="R3070" t="str">
        <f>RIGHT($N3070,LEN($N3070)-FIND("/",$N3070))</f>
        <v>wearables</v>
      </c>
      <c r="S3070" s="10">
        <f>((($I3070/60)/60)/24)+DATE(1970,1,1)</f>
        <v>42622.750555555554</v>
      </c>
      <c r="T3070" s="10">
        <f>((($J3070/60)/60)/24)+DATE(1970,1,1)</f>
        <v>42592.750555555554</v>
      </c>
    </row>
    <row r="3071" spans="1:20" ht="48" x14ac:dyDescent="0.2">
      <c r="A3071">
        <v>2852</v>
      </c>
      <c r="B3071" s="3" t="s">
        <v>2852</v>
      </c>
      <c r="C3071" s="3" t="s">
        <v>6962</v>
      </c>
      <c r="D3071" s="6">
        <v>5000</v>
      </c>
      <c r="E3071" s="6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8270</v>
      </c>
      <c r="O3071" s="5">
        <f>$E3071/$D3071</f>
        <v>1.9E-2</v>
      </c>
      <c r="P3071" s="6">
        <f>ROUND(E3071/L3071,2)</f>
        <v>15.83</v>
      </c>
      <c r="Q3071" t="str">
        <f>LEFT($N3071,FIND("/",$N3071)-1)</f>
        <v>theater</v>
      </c>
      <c r="R3071" t="str">
        <f>RIGHT($N3071,LEN($N3071)-FIND("/",$N3071))</f>
        <v>plays</v>
      </c>
      <c r="S3071" s="10">
        <f>((($I3071/60)/60)/24)+DATE(1970,1,1)</f>
        <v>41811.045173611114</v>
      </c>
      <c r="T3071" s="10">
        <f>((($J3071/60)/60)/24)+DATE(1970,1,1)</f>
        <v>41781.045173611114</v>
      </c>
    </row>
    <row r="3072" spans="1:20" ht="48" x14ac:dyDescent="0.2">
      <c r="A3072">
        <v>1498</v>
      </c>
      <c r="B3072" s="3" t="s">
        <v>1499</v>
      </c>
      <c r="C3072" s="3" t="s">
        <v>5608</v>
      </c>
      <c r="D3072" s="6">
        <v>3000</v>
      </c>
      <c r="E3072" s="6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8274</v>
      </c>
      <c r="O3072" s="5">
        <f>$E3072/$D3072</f>
        <v>1.9E-2</v>
      </c>
      <c r="P3072" s="6">
        <f>ROUND(E3072/L3072,2)</f>
        <v>19</v>
      </c>
      <c r="Q3072" t="str">
        <f>LEFT($N3072,FIND("/",$N3072)-1)</f>
        <v>publishing</v>
      </c>
      <c r="R3072" t="str">
        <f>RIGHT($N3072,LEN($N3072)-FIND("/",$N3072))</f>
        <v>fiction</v>
      </c>
      <c r="S3072" s="10">
        <f>((($I3072/60)/60)/24)+DATE(1970,1,1)</f>
        <v>41885.983541666668</v>
      </c>
      <c r="T3072" s="10">
        <f>((($J3072/60)/60)/24)+DATE(1970,1,1)</f>
        <v>41840.983541666668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 s="6">
        <v>280000</v>
      </c>
      <c r="E3073" s="6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8300</v>
      </c>
      <c r="O3073" s="5">
        <f>$E3073/$D3073</f>
        <v>1.8689285714285714E-2</v>
      </c>
      <c r="P3073" s="6">
        <f>ROUND(E3073/L3073,2)</f>
        <v>307.82</v>
      </c>
      <c r="Q3073" t="str">
        <f>LEFT($N3073,FIND("/",$N3073)-1)</f>
        <v>technology</v>
      </c>
      <c r="R3073" t="str">
        <f>RIGHT($N3073,LEN($N3073)-FIND("/",$N3073))</f>
        <v>space exploration</v>
      </c>
      <c r="S3073" s="10">
        <f>((($I3073/60)/60)/24)+DATE(1970,1,1)</f>
        <v>42355.805659722217</v>
      </c>
      <c r="T3073" s="10">
        <f>((($J3073/60)/60)/24)+DATE(1970,1,1)</f>
        <v>42327.805659722217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 s="6">
        <v>100000</v>
      </c>
      <c r="E3074" s="6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8266</v>
      </c>
      <c r="O3074" s="5">
        <f>$E3074/$D3074</f>
        <v>1.8669999999999999E-2</v>
      </c>
      <c r="P3074" s="6">
        <f>ROUND(E3074/L3074,2)</f>
        <v>311.17</v>
      </c>
      <c r="Q3074" t="str">
        <f>LEFT($N3074,FIND("/",$N3074)-1)</f>
        <v>film &amp; video</v>
      </c>
      <c r="R3074" t="str">
        <f>RIGHT($N3074,LEN($N3074)-FIND("/",$N3074))</f>
        <v>science fiction</v>
      </c>
      <c r="S3074" s="10">
        <f>((($I3074/60)/60)/24)+DATE(1970,1,1)</f>
        <v>42663.22792824074</v>
      </c>
      <c r="T3074" s="10">
        <f>((($J3074/60)/60)/24)+DATE(1970,1,1)</f>
        <v>42628.22792824074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 s="6">
        <v>15000</v>
      </c>
      <c r="E3075" s="6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8302</v>
      </c>
      <c r="O3075" s="5">
        <f>$E3075/$D3075</f>
        <v>1.8666666666666668E-2</v>
      </c>
      <c r="P3075" s="6">
        <f>ROUND(E3075/L3075,2)</f>
        <v>93.33</v>
      </c>
      <c r="Q3075" t="str">
        <f>LEFT($N3075,FIND("/",$N3075)-1)</f>
        <v>theater</v>
      </c>
      <c r="R3075" t="str">
        <f>RIGHT($N3075,LEN($N3075)-FIND("/",$N3075))</f>
        <v>spaces</v>
      </c>
      <c r="S3075" s="10">
        <f>((($I3075/60)/60)/24)+DATE(1970,1,1)</f>
        <v>42090.969583333332</v>
      </c>
      <c r="T3075" s="10">
        <f>((($J3075/60)/60)/24)+DATE(1970,1,1)</f>
        <v>42031.011249999996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 s="6">
        <v>25000</v>
      </c>
      <c r="E3076" s="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8283</v>
      </c>
      <c r="O3076" s="5">
        <f>$E3076/$D3076</f>
        <v>1.84E-2</v>
      </c>
      <c r="P3076" s="6">
        <f>ROUND(E3076/L3076,2)</f>
        <v>76.67</v>
      </c>
      <c r="Q3076" t="str">
        <f>LEFT($N3076,FIND("/",$N3076)-1)</f>
        <v>food</v>
      </c>
      <c r="R3076" t="str">
        <f>RIGHT($N3076,LEN($N3076)-FIND("/",$N3076))</f>
        <v>food trucks</v>
      </c>
      <c r="S3076" s="10">
        <f>((($I3076/60)/60)/24)+DATE(1970,1,1)</f>
        <v>42234.875868055555</v>
      </c>
      <c r="T3076" s="10">
        <f>((($J3076/60)/60)/24)+DATE(1970,1,1)</f>
        <v>42204.875868055555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 s="6">
        <v>1250</v>
      </c>
      <c r="E3077" s="6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8270</v>
      </c>
      <c r="O3077" s="5">
        <f>$E3077/$D3077</f>
        <v>1.84E-2</v>
      </c>
      <c r="P3077" s="6">
        <f>ROUND(E3077/L3077,2)</f>
        <v>5.75</v>
      </c>
      <c r="Q3077" t="str">
        <f>LEFT($N3077,FIND("/",$N3077)-1)</f>
        <v>theater</v>
      </c>
      <c r="R3077" t="str">
        <f>RIGHT($N3077,LEN($N3077)-FIND("/",$N3077))</f>
        <v>plays</v>
      </c>
      <c r="S3077" s="10">
        <f>((($I3077/60)/60)/24)+DATE(1970,1,1)</f>
        <v>41909.043530092589</v>
      </c>
      <c r="T3077" s="10">
        <f>((($J3077/60)/60)/24)+DATE(1970,1,1)</f>
        <v>41879.043530092589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 s="6">
        <v>6000</v>
      </c>
      <c r="E3078" s="6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5">
        <f>$E3078/$D3078</f>
        <v>1.8333333333333333E-2</v>
      </c>
      <c r="P3078" s="6">
        <f>ROUND(E3078/L3078,2)</f>
        <v>18.329999999999998</v>
      </c>
      <c r="Q3078" t="str">
        <f>LEFT($N3078,FIND("/",$N3078)-1)</f>
        <v>theater</v>
      </c>
      <c r="R3078" t="str">
        <f>RIGHT($N3078,LEN($N3078)-FIND("/",$N3078))</f>
        <v>plays</v>
      </c>
      <c r="S3078" s="10">
        <f>((($I3078/60)/60)/24)+DATE(1970,1,1)</f>
        <v>42092.833333333328</v>
      </c>
      <c r="T3078" s="10">
        <f>((($J3078/60)/60)/24)+DATE(1970,1,1)</f>
        <v>42069.903437500005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 s="6">
        <v>86350</v>
      </c>
      <c r="E3079" s="6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8271</v>
      </c>
      <c r="O3079" s="5">
        <f>$E3079/$D3079</f>
        <v>1.8193398957730169E-2</v>
      </c>
      <c r="P3079" s="6">
        <f>ROUND(E3079/L3079,2)</f>
        <v>224.43</v>
      </c>
      <c r="Q3079" t="str">
        <f>LEFT($N3079,FIND("/",$N3079)-1)</f>
        <v>technology</v>
      </c>
      <c r="R3079" t="str">
        <f>RIGHT($N3079,LEN($N3079)-FIND("/",$N3079))</f>
        <v>web</v>
      </c>
      <c r="S3079" s="10">
        <f>((($I3079/60)/60)/24)+DATE(1970,1,1)</f>
        <v>42104.935740740737</v>
      </c>
      <c r="T3079" s="10">
        <f>((($J3079/60)/60)/24)+DATE(1970,1,1)</f>
        <v>42074.935740740737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 s="6">
        <v>5000</v>
      </c>
      <c r="E3080" s="6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5">
        <f>$E3080/$D3080</f>
        <v>1.7999999999999999E-2</v>
      </c>
      <c r="P3080" s="6">
        <f>ROUND(E3080/L3080,2)</f>
        <v>30</v>
      </c>
      <c r="Q3080" t="str">
        <f>LEFT($N3080,FIND("/",$N3080)-1)</f>
        <v>theater</v>
      </c>
      <c r="R3080" t="str">
        <f>RIGHT($N3080,LEN($N3080)-FIND("/",$N3080))</f>
        <v>plays</v>
      </c>
      <c r="S3080" s="10">
        <f>((($I3080/60)/60)/24)+DATE(1970,1,1)</f>
        <v>42387</v>
      </c>
      <c r="T3080" s="10">
        <f>((($J3080/60)/60)/24)+DATE(1970,1,1)</f>
        <v>42358.684872685189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 s="6">
        <v>6500</v>
      </c>
      <c r="E3081" s="6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5">
        <f>$E3081/$D3081</f>
        <v>1.7538461538461537E-2</v>
      </c>
      <c r="P3081" s="6">
        <f>ROUND(E3081/L3081,2)</f>
        <v>12.67</v>
      </c>
      <c r="Q3081" t="str">
        <f>LEFT($N3081,FIND("/",$N3081)-1)</f>
        <v>film &amp; video</v>
      </c>
      <c r="R3081" t="str">
        <f>RIGHT($N3081,LEN($N3081)-FIND("/",$N3081))</f>
        <v>animation</v>
      </c>
      <c r="S3081" s="10">
        <f>((($I3081/60)/60)/24)+DATE(1970,1,1)</f>
        <v>42021.526655092588</v>
      </c>
      <c r="T3081" s="10">
        <f>((($J3081/60)/60)/24)+DATE(1970,1,1)</f>
        <v>41991.526655092588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 s="6">
        <v>12000</v>
      </c>
      <c r="E3082" s="6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8298</v>
      </c>
      <c r="O3082" s="5">
        <f>$E3082/$D3082</f>
        <v>1.7500000000000002E-2</v>
      </c>
      <c r="P3082" s="6">
        <f>ROUND(E3082/L3082,2)</f>
        <v>52.5</v>
      </c>
      <c r="Q3082" t="str">
        <f>LEFT($N3082,FIND("/",$N3082)-1)</f>
        <v>food</v>
      </c>
      <c r="R3082" t="str">
        <f>RIGHT($N3082,LEN($N3082)-FIND("/",$N3082))</f>
        <v>restaurants</v>
      </c>
      <c r="S3082" s="10">
        <f>((($I3082/60)/60)/24)+DATE(1970,1,1)</f>
        <v>41871.389780092592</v>
      </c>
      <c r="T3082" s="10">
        <f>((($J3082/60)/60)/24)+DATE(1970,1,1)</f>
        <v>41854.389780092592</v>
      </c>
    </row>
    <row r="3083" spans="1:20" ht="48" x14ac:dyDescent="0.2">
      <c r="A3083">
        <v>3887</v>
      </c>
      <c r="B3083" s="3" t="s">
        <v>3884</v>
      </c>
      <c r="C3083" s="3" t="s">
        <v>7995</v>
      </c>
      <c r="D3083" s="6">
        <v>2000</v>
      </c>
      <c r="E3083" s="6">
        <v>35</v>
      </c>
      <c r="F3083" t="s">
        <v>8220</v>
      </c>
      <c r="G3083" t="s">
        <v>8224</v>
      </c>
      <c r="H3083" t="s">
        <v>8246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8304</v>
      </c>
      <c r="O3083" s="5">
        <f>$E3083/$D3083</f>
        <v>1.7500000000000002E-2</v>
      </c>
      <c r="P3083" s="6">
        <f>ROUND(E3083/L3083,2)</f>
        <v>17.5</v>
      </c>
      <c r="Q3083" t="str">
        <f>LEFT($N3083,FIND("/",$N3083)-1)</f>
        <v>theater</v>
      </c>
      <c r="R3083" t="str">
        <f>RIGHT($N3083,LEN($N3083)-FIND("/",$N3083))</f>
        <v>musical</v>
      </c>
      <c r="S3083" s="10">
        <f>((($I3083/60)/60)/24)+DATE(1970,1,1)</f>
        <v>42125.916666666672</v>
      </c>
      <c r="T3083" s="10">
        <f>((($J3083/60)/60)/24)+DATE(1970,1,1)</f>
        <v>42079.857974537037</v>
      </c>
    </row>
    <row r="3084" spans="1:20" ht="32" x14ac:dyDescent="0.2">
      <c r="A3084">
        <v>2859</v>
      </c>
      <c r="B3084" s="3" t="s">
        <v>2859</v>
      </c>
      <c r="C3084" s="3" t="s">
        <v>6969</v>
      </c>
      <c r="D3084" s="6">
        <v>2000</v>
      </c>
      <c r="E3084" s="6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8270</v>
      </c>
      <c r="O3084" s="5">
        <f>$E3084/$D3084</f>
        <v>1.7500000000000002E-2</v>
      </c>
      <c r="P3084" s="6">
        <f>ROUND(E3084/L3084,2)</f>
        <v>35</v>
      </c>
      <c r="Q3084" t="str">
        <f>LEFT($N3084,FIND("/",$N3084)-1)</f>
        <v>theater</v>
      </c>
      <c r="R3084" t="str">
        <f>RIGHT($N3084,LEN($N3084)-FIND("/",$N3084))</f>
        <v>plays</v>
      </c>
      <c r="S3084" s="10">
        <f>((($I3084/60)/60)/24)+DATE(1970,1,1)</f>
        <v>42293.362314814818</v>
      </c>
      <c r="T3084" s="10">
        <f>((($J3084/60)/60)/24)+DATE(1970,1,1)</f>
        <v>42233.362314814818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 s="6">
        <v>4000</v>
      </c>
      <c r="E3085" s="6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5">
        <f>$E3085/$D3085</f>
        <v>1.7457500000000001E-2</v>
      </c>
      <c r="P3085" s="6">
        <f>ROUND(E3085/L3085,2)</f>
        <v>11.64</v>
      </c>
      <c r="Q3085" t="str">
        <f>LEFT($N3085,FIND("/",$N3085)-1)</f>
        <v>photography</v>
      </c>
      <c r="R3085" t="str">
        <f>RIGHT($N3085,LEN($N3085)-FIND("/",$N3085))</f>
        <v>photobooks</v>
      </c>
      <c r="S3085" s="10">
        <f>((($I3085/60)/60)/24)+DATE(1970,1,1)</f>
        <v>41954.884351851855</v>
      </c>
      <c r="T3085" s="10">
        <f>((($J3085/60)/60)/24)+DATE(1970,1,1)</f>
        <v>41934.842685185184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 s="6">
        <v>6000</v>
      </c>
      <c r="E3086" s="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8281</v>
      </c>
      <c r="O3086" s="5">
        <f>$E3086/$D3086</f>
        <v>1.7333333333333333E-2</v>
      </c>
      <c r="P3086" s="6">
        <f>ROUND(E3086/L3086,2)</f>
        <v>34.67</v>
      </c>
      <c r="Q3086" t="str">
        <f>LEFT($N3086,FIND("/",$N3086)-1)</f>
        <v>games</v>
      </c>
      <c r="R3086" t="str">
        <f>RIGHT($N3086,LEN($N3086)-FIND("/",$N3086))</f>
        <v>video games</v>
      </c>
      <c r="S3086" s="10">
        <f>((($I3086/60)/60)/24)+DATE(1970,1,1)</f>
        <v>41391.886469907404</v>
      </c>
      <c r="T3086" s="10">
        <f>((($J3086/60)/60)/24)+DATE(1970,1,1)</f>
        <v>41361.886469907404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 s="6">
        <v>1500</v>
      </c>
      <c r="E3087" s="6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8283</v>
      </c>
      <c r="O3087" s="5">
        <f>$E3087/$D3087</f>
        <v>1.7333333333333333E-2</v>
      </c>
      <c r="P3087" s="6">
        <f>ROUND(E3087/L3087,2)</f>
        <v>13</v>
      </c>
      <c r="Q3087" t="str">
        <f>LEFT($N3087,FIND("/",$N3087)-1)</f>
        <v>food</v>
      </c>
      <c r="R3087" t="str">
        <f>RIGHT($N3087,LEN($N3087)-FIND("/",$N3087))</f>
        <v>food trucks</v>
      </c>
      <c r="S3087" s="10">
        <f>((($I3087/60)/60)/24)+DATE(1970,1,1)</f>
        <v>42442.864861111113</v>
      </c>
      <c r="T3087" s="10">
        <f>((($J3087/60)/60)/24)+DATE(1970,1,1)</f>
        <v>42382.906527777777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 s="6">
        <v>25000</v>
      </c>
      <c r="E3088" s="6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8293</v>
      </c>
      <c r="O3088" s="5">
        <f>$E3088/$D3088</f>
        <v>1.7319999999999999E-2</v>
      </c>
      <c r="P3088" s="6">
        <f>ROUND(E3088/L3088,2)</f>
        <v>108.25</v>
      </c>
      <c r="Q3088" t="str">
        <f>LEFT($N3088,FIND("/",$N3088)-1)</f>
        <v>technology</v>
      </c>
      <c r="R3088" t="str">
        <f>RIGHT($N3088,LEN($N3088)-FIND("/",$N3088))</f>
        <v>gadgets</v>
      </c>
      <c r="S3088" s="10">
        <f>((($I3088/60)/60)/24)+DATE(1970,1,1)</f>
        <v>42733.917824074073</v>
      </c>
      <c r="T3088" s="10">
        <f>((($J3088/60)/60)/24)+DATE(1970,1,1)</f>
        <v>42703.917824074073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 s="6">
        <v>50000</v>
      </c>
      <c r="E3089" s="6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8272</v>
      </c>
      <c r="O3089" s="5">
        <f>$E3089/$D3089</f>
        <v>1.7219999999999999E-2</v>
      </c>
      <c r="P3089" s="6">
        <f>ROUND(E3089/L3089,2)</f>
        <v>50.65</v>
      </c>
      <c r="Q3089" t="str">
        <f>LEFT($N3089,FIND("/",$N3089)-1)</f>
        <v>technology</v>
      </c>
      <c r="R3089" t="str">
        <f>RIGHT($N3089,LEN($N3089)-FIND("/",$N3089))</f>
        <v>wearables</v>
      </c>
      <c r="S3089" s="10">
        <f>((($I3089/60)/60)/24)+DATE(1970,1,1)</f>
        <v>42120.872210648144</v>
      </c>
      <c r="T3089" s="10">
        <f>((($J3089/60)/60)/24)+DATE(1970,1,1)</f>
        <v>42060.913877314815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 s="6">
        <v>35500</v>
      </c>
      <c r="E3090" s="6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8281</v>
      </c>
      <c r="O3090" s="5">
        <f>$E3090/$D3090</f>
        <v>1.7098591549295775E-2</v>
      </c>
      <c r="P3090" s="6">
        <f>ROUND(E3090/L3090,2)</f>
        <v>25.29</v>
      </c>
      <c r="Q3090" t="str">
        <f>LEFT($N3090,FIND("/",$N3090)-1)</f>
        <v>games</v>
      </c>
      <c r="R3090" t="str">
        <f>RIGHT($N3090,LEN($N3090)-FIND("/",$N3090))</f>
        <v>video games</v>
      </c>
      <c r="S3090" s="10">
        <f>((($I3090/60)/60)/24)+DATE(1970,1,1)</f>
        <v>41531.546759259261</v>
      </c>
      <c r="T3090" s="10">
        <f>((($J3090/60)/60)/24)+DATE(1970,1,1)</f>
        <v>41499.546759259261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 s="6">
        <v>10000</v>
      </c>
      <c r="E3091" s="6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8274</v>
      </c>
      <c r="O3091" s="5">
        <f>$E3091/$D3091</f>
        <v>1.7000000000000001E-2</v>
      </c>
      <c r="P3091" s="6">
        <f>ROUND(E3091/L3091,2)</f>
        <v>34</v>
      </c>
      <c r="Q3091" t="str">
        <f>LEFT($N3091,FIND("/",$N3091)-1)</f>
        <v>publishing</v>
      </c>
      <c r="R3091" t="str">
        <f>RIGHT($N3091,LEN($N3091)-FIND("/",$N3091))</f>
        <v>fiction</v>
      </c>
      <c r="S3091" s="10">
        <f>((($I3091/60)/60)/24)+DATE(1970,1,1)</f>
        <v>40893.060127314813</v>
      </c>
      <c r="T3091" s="10">
        <f>((($J3091/60)/60)/24)+DATE(1970,1,1)</f>
        <v>40863.060127314813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 s="6">
        <v>60000</v>
      </c>
      <c r="E3092" s="6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8290</v>
      </c>
      <c r="O3092" s="5">
        <f>$E3092/$D3092</f>
        <v>1.7000000000000001E-2</v>
      </c>
      <c r="P3092" s="6">
        <f>ROUND(E3092/L3092,2)</f>
        <v>510</v>
      </c>
      <c r="Q3092" t="str">
        <f>LEFT($N3092,FIND("/",$N3092)-1)</f>
        <v>photography</v>
      </c>
      <c r="R3092" t="str">
        <f>RIGHT($N3092,LEN($N3092)-FIND("/",$N3092))</f>
        <v>places</v>
      </c>
      <c r="S3092" s="10">
        <f>((($I3092/60)/60)/24)+DATE(1970,1,1)</f>
        <v>42270.857222222221</v>
      </c>
      <c r="T3092" s="10">
        <f>((($J3092/60)/60)/24)+DATE(1970,1,1)</f>
        <v>42240.857222222221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 s="6">
        <v>35000</v>
      </c>
      <c r="E3093" s="6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8282</v>
      </c>
      <c r="O3093" s="5">
        <f>$E3093/$D3093</f>
        <v>1.6714285714285713E-2</v>
      </c>
      <c r="P3093" s="6">
        <f>ROUND(E3093/L3093,2)</f>
        <v>25.43</v>
      </c>
      <c r="Q3093" t="str">
        <f>LEFT($N3093,FIND("/",$N3093)-1)</f>
        <v>games</v>
      </c>
      <c r="R3093" t="str">
        <f>RIGHT($N3093,LEN($N3093)-FIND("/",$N3093))</f>
        <v>mobile games</v>
      </c>
      <c r="S3093" s="10">
        <f>((($I3093/60)/60)/24)+DATE(1970,1,1)</f>
        <v>41957.895833333328</v>
      </c>
      <c r="T3093" s="10">
        <f>((($J3093/60)/60)/24)+DATE(1970,1,1)</f>
        <v>41926.854166666664</v>
      </c>
    </row>
    <row r="3094" spans="1:20" ht="48" x14ac:dyDescent="0.2">
      <c r="A3094">
        <v>3795</v>
      </c>
      <c r="B3094" s="3" t="s">
        <v>3792</v>
      </c>
      <c r="C3094" s="3" t="s">
        <v>7905</v>
      </c>
      <c r="D3094" s="6">
        <v>600</v>
      </c>
      <c r="E3094" s="6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8304</v>
      </c>
      <c r="O3094" s="5">
        <f>$E3094/$D3094</f>
        <v>1.6666666666666666E-2</v>
      </c>
      <c r="P3094" s="6">
        <f>ROUND(E3094/L3094,2)</f>
        <v>5</v>
      </c>
      <c r="Q3094" t="str">
        <f>LEFT($N3094,FIND("/",$N3094)-1)</f>
        <v>theater</v>
      </c>
      <c r="R3094" t="str">
        <f>RIGHT($N3094,LEN($N3094)-FIND("/",$N3094))</f>
        <v>musical</v>
      </c>
      <c r="S3094" s="10">
        <f>((($I3094/60)/60)/24)+DATE(1970,1,1)</f>
        <v>42244.9375</v>
      </c>
      <c r="T3094" s="10">
        <f>((($J3094/60)/60)/24)+DATE(1970,1,1)</f>
        <v>42201.436226851853</v>
      </c>
    </row>
    <row r="3095" spans="1:20" ht="48" x14ac:dyDescent="0.2">
      <c r="A3095">
        <v>1713</v>
      </c>
      <c r="B3095" s="3" t="s">
        <v>1714</v>
      </c>
      <c r="C3095" s="3" t="s">
        <v>5823</v>
      </c>
      <c r="D3095" s="6">
        <v>3000</v>
      </c>
      <c r="E3095" s="6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8292</v>
      </c>
      <c r="O3095" s="5">
        <f>$E3095/$D3095</f>
        <v>1.6666666666666666E-2</v>
      </c>
      <c r="P3095" s="6">
        <f>ROUND(E3095/L3095,2)</f>
        <v>50</v>
      </c>
      <c r="Q3095" t="str">
        <f>LEFT($N3095,FIND("/",$N3095)-1)</f>
        <v>music</v>
      </c>
      <c r="R3095" t="str">
        <f>RIGHT($N3095,LEN($N3095)-FIND("/",$N3095))</f>
        <v>faith</v>
      </c>
      <c r="S3095" s="10">
        <f>((($I3095/60)/60)/24)+DATE(1970,1,1)</f>
        <v>41917.801064814819</v>
      </c>
      <c r="T3095" s="10">
        <f>((($J3095/60)/60)/24)+DATE(1970,1,1)</f>
        <v>41887.801064814819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 s="6">
        <v>14500</v>
      </c>
      <c r="E3096" s="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5">
        <f>$E3096/$D3096</f>
        <v>1.6620689655172414E-2</v>
      </c>
      <c r="P3096" s="6">
        <f>ROUND(E3096/L3096,2)</f>
        <v>48.2</v>
      </c>
      <c r="Q3096" t="str">
        <f>LEFT($N3096,FIND("/",$N3096)-1)</f>
        <v>publishing</v>
      </c>
      <c r="R3096" t="str">
        <f>RIGHT($N3096,LEN($N3096)-FIND("/",$N3096))</f>
        <v>translations</v>
      </c>
      <c r="S3096" s="10">
        <f>((($I3096/60)/60)/24)+DATE(1970,1,1)</f>
        <v>42057.510243055556</v>
      </c>
      <c r="T3096" s="10">
        <f>((($J3096/60)/60)/24)+DATE(1970,1,1)</f>
        <v>42032.510243055556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 s="6">
        <v>2750</v>
      </c>
      <c r="E3097" s="6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5">
        <f>$E3097/$D3097</f>
        <v>1.6363636363636365E-2</v>
      </c>
      <c r="P3097" s="6">
        <f>ROUND(E3097/L3097,2)</f>
        <v>15</v>
      </c>
      <c r="Q3097" t="str">
        <f>LEFT($N3097,FIND("/",$N3097)-1)</f>
        <v>theater</v>
      </c>
      <c r="R3097" t="str">
        <f>RIGHT($N3097,LEN($N3097)-FIND("/",$N3097))</f>
        <v>plays</v>
      </c>
      <c r="S3097" s="10">
        <f>((($I3097/60)/60)/24)+DATE(1970,1,1)</f>
        <v>42813.471516203703</v>
      </c>
      <c r="T3097" s="10">
        <f>((($J3097/60)/60)/24)+DATE(1970,1,1)</f>
        <v>42783.513182870374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 s="6">
        <v>60000</v>
      </c>
      <c r="E3098" s="6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8283</v>
      </c>
      <c r="O3098" s="5">
        <f>$E3098/$D3098</f>
        <v>1.6316666666666667E-2</v>
      </c>
      <c r="P3098" s="6">
        <f>ROUND(E3098/L3098,2)</f>
        <v>61.19</v>
      </c>
      <c r="Q3098" t="str">
        <f>LEFT($N3098,FIND("/",$N3098)-1)</f>
        <v>food</v>
      </c>
      <c r="R3098" t="str">
        <f>RIGHT($N3098,LEN($N3098)-FIND("/",$N3098))</f>
        <v>food trucks</v>
      </c>
      <c r="S3098" s="10">
        <f>((($I3098/60)/60)/24)+DATE(1970,1,1)</f>
        <v>41894.734895833331</v>
      </c>
      <c r="T3098" s="10">
        <f>((($J3098/60)/60)/24)+DATE(1970,1,1)</f>
        <v>41863.734895833331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 s="6">
        <v>4000</v>
      </c>
      <c r="E3099" s="6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8272</v>
      </c>
      <c r="O3099" s="5">
        <f>$E3099/$D3099</f>
        <v>1.6250000000000001E-2</v>
      </c>
      <c r="P3099" s="6">
        <f>ROUND(E3099/L3099,2)</f>
        <v>13</v>
      </c>
      <c r="Q3099" t="str">
        <f>LEFT($N3099,FIND("/",$N3099)-1)</f>
        <v>technology</v>
      </c>
      <c r="R3099" t="str">
        <f>RIGHT($N3099,LEN($N3099)-FIND("/",$N3099))</f>
        <v>wearables</v>
      </c>
      <c r="S3099" s="10">
        <f>((($I3099/60)/60)/24)+DATE(1970,1,1)</f>
        <v>41847.643750000003</v>
      </c>
      <c r="T3099" s="10">
        <f>((($J3099/60)/60)/24)+DATE(1970,1,1)</f>
        <v>41817.866435185184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 s="6">
        <v>15000</v>
      </c>
      <c r="E3100" s="6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8281</v>
      </c>
      <c r="O3100" s="5">
        <f>$E3100/$D3100</f>
        <v>1.6199999999999999E-2</v>
      </c>
      <c r="P3100" s="6">
        <f>ROUND(E3100/L3100,2)</f>
        <v>16.2</v>
      </c>
      <c r="Q3100" t="str">
        <f>LEFT($N3100,FIND("/",$N3100)-1)</f>
        <v>games</v>
      </c>
      <c r="R3100" t="str">
        <f>RIGHT($N3100,LEN($N3100)-FIND("/",$N3100))</f>
        <v>video games</v>
      </c>
      <c r="S3100" s="10">
        <f>((($I3100/60)/60)/24)+DATE(1970,1,1)</f>
        <v>42539.22210648148</v>
      </c>
      <c r="T3100" s="10">
        <f>((($J3100/60)/60)/24)+DATE(1970,1,1)</f>
        <v>42479.22210648148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 s="6">
        <v>500</v>
      </c>
      <c r="E3101" s="6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8293</v>
      </c>
      <c r="O3101" s="5">
        <f>$E3101/$D3101</f>
        <v>1.6E-2</v>
      </c>
      <c r="P3101" s="6">
        <f>ROUND(E3101/L3101,2)</f>
        <v>2</v>
      </c>
      <c r="Q3101" t="str">
        <f>LEFT($N3101,FIND("/",$N3101)-1)</f>
        <v>technology</v>
      </c>
      <c r="R3101" t="str">
        <f>RIGHT($N3101,LEN($N3101)-FIND("/",$N3101))</f>
        <v>gadgets</v>
      </c>
      <c r="S3101" s="10">
        <f>((($I3101/60)/60)/24)+DATE(1970,1,1)</f>
        <v>41884.04886574074</v>
      </c>
      <c r="T3101" s="10">
        <f>((($J3101/60)/60)/24)+DATE(1970,1,1)</f>
        <v>41864.04886574074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 s="6">
        <v>1000</v>
      </c>
      <c r="E3102" s="6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8281</v>
      </c>
      <c r="O3102" s="5">
        <f>$E3102/$D3102</f>
        <v>1.6E-2</v>
      </c>
      <c r="P3102" s="6">
        <f>ROUND(E3102/L3102,2)</f>
        <v>5.33</v>
      </c>
      <c r="Q3102" t="str">
        <f>LEFT($N3102,FIND("/",$N3102)-1)</f>
        <v>games</v>
      </c>
      <c r="R3102" t="str">
        <f>RIGHT($N3102,LEN($N3102)-FIND("/",$N3102))</f>
        <v>video games</v>
      </c>
      <c r="S3102" s="10">
        <f>((($I3102/60)/60)/24)+DATE(1970,1,1)</f>
        <v>40657.290972222225</v>
      </c>
      <c r="T3102" s="10">
        <f>((($J3102/60)/60)/24)+DATE(1970,1,1)</f>
        <v>40619.097210648149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 s="6">
        <v>2500</v>
      </c>
      <c r="E3103" s="6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5">
        <f>$E3103/$D3103</f>
        <v>1.6E-2</v>
      </c>
      <c r="P3103" s="6">
        <f>ROUND(E3103/L3103,2)</f>
        <v>13.33</v>
      </c>
      <c r="Q3103" t="str">
        <f>LEFT($N3103,FIND("/",$N3103)-1)</f>
        <v>theater</v>
      </c>
      <c r="R3103" t="str">
        <f>RIGHT($N3103,LEN($N3103)-FIND("/",$N3103))</f>
        <v>plays</v>
      </c>
      <c r="S3103" s="10">
        <f>((($I3103/60)/60)/24)+DATE(1970,1,1)</f>
        <v>42202.554166666669</v>
      </c>
      <c r="T3103" s="10">
        <f>((($J3103/60)/60)/24)+DATE(1970,1,1)</f>
        <v>42172.613506944443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 s="6">
        <v>650</v>
      </c>
      <c r="E3104" s="6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8280</v>
      </c>
      <c r="O3104" s="5">
        <f>$E3104/$D3104</f>
        <v>1.5384615384615385E-2</v>
      </c>
      <c r="P3104" s="6">
        <f>ROUND(E3104/L3104,2)</f>
        <v>10</v>
      </c>
      <c r="Q3104" t="str">
        <f>LEFT($N3104,FIND("/",$N3104)-1)</f>
        <v>journalism</v>
      </c>
      <c r="R3104" t="str">
        <f>RIGHT($N3104,LEN($N3104)-FIND("/",$N3104))</f>
        <v>audio</v>
      </c>
      <c r="S3104" s="10">
        <f>((($I3104/60)/60)/24)+DATE(1970,1,1)</f>
        <v>41894.416666666664</v>
      </c>
      <c r="T3104" s="10">
        <f>((($J3104/60)/60)/24)+DATE(1970,1,1)</f>
        <v>41851.696157407408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 s="6">
        <v>10000</v>
      </c>
      <c r="E3105" s="6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8283</v>
      </c>
      <c r="O3105" s="5">
        <f>$E3105/$D3105</f>
        <v>1.5100000000000001E-2</v>
      </c>
      <c r="P3105" s="6">
        <f>ROUND(E3105/L3105,2)</f>
        <v>50.33</v>
      </c>
      <c r="Q3105" t="str">
        <f>LEFT($N3105,FIND("/",$N3105)-1)</f>
        <v>food</v>
      </c>
      <c r="R3105" t="str">
        <f>RIGHT($N3105,LEN($N3105)-FIND("/",$N3105))</f>
        <v>food trucks</v>
      </c>
      <c r="S3105" s="10">
        <f>((($I3105/60)/60)/24)+DATE(1970,1,1)</f>
        <v>41978.669907407413</v>
      </c>
      <c r="T3105" s="10">
        <f>((($J3105/60)/60)/24)+DATE(1970,1,1)</f>
        <v>41918.628240740742</v>
      </c>
    </row>
    <row r="3106" spans="1:20" ht="48" x14ac:dyDescent="0.2">
      <c r="A3106">
        <v>3960</v>
      </c>
      <c r="B3106" s="3" t="s">
        <v>3957</v>
      </c>
      <c r="C3106" s="3" t="s">
        <v>8067</v>
      </c>
      <c r="D3106" s="6">
        <v>3000</v>
      </c>
      <c r="E3106" s="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8270</v>
      </c>
      <c r="O3106" s="5">
        <f>$E3106/$D3106</f>
        <v>1.4999999999999999E-2</v>
      </c>
      <c r="P3106" s="6">
        <f>ROUND(E3106/L3106,2)</f>
        <v>11.25</v>
      </c>
      <c r="Q3106" t="str">
        <f>LEFT($N3106,FIND("/",$N3106)-1)</f>
        <v>theater</v>
      </c>
      <c r="R3106" t="str">
        <f>RIGHT($N3106,LEN($N3106)-FIND("/",$N3106))</f>
        <v>plays</v>
      </c>
      <c r="S3106" s="10">
        <f>((($I3106/60)/60)/24)+DATE(1970,1,1)</f>
        <v>42372.845555555556</v>
      </c>
      <c r="T3106" s="10">
        <f>((($J3106/60)/60)/24)+DATE(1970,1,1)</f>
        <v>42342.845555555556</v>
      </c>
    </row>
    <row r="3107" spans="1:20" ht="48" x14ac:dyDescent="0.2">
      <c r="A3107">
        <v>2347</v>
      </c>
      <c r="B3107" s="3" t="s">
        <v>2348</v>
      </c>
      <c r="C3107" s="3" t="s">
        <v>6457</v>
      </c>
      <c r="D3107" s="6">
        <v>1000</v>
      </c>
      <c r="E3107" s="6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8271</v>
      </c>
      <c r="O3107" s="5">
        <f>$E3107/$D3107</f>
        <v>1.4999999999999999E-2</v>
      </c>
      <c r="P3107" s="6">
        <f>ROUND(E3107/L3107,2)</f>
        <v>15</v>
      </c>
      <c r="Q3107" t="str">
        <f>LEFT($N3107,FIND("/",$N3107)-1)</f>
        <v>technology</v>
      </c>
      <c r="R3107" t="str">
        <f>RIGHT($N3107,LEN($N3107)-FIND("/",$N3107))</f>
        <v>web</v>
      </c>
      <c r="S3107" s="10">
        <f>((($I3107/60)/60)/24)+DATE(1970,1,1)</f>
        <v>42607.607361111113</v>
      </c>
      <c r="T3107" s="10">
        <f>((($J3107/60)/60)/24)+DATE(1970,1,1)</f>
        <v>42577.607361111113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 s="6">
        <v>13500</v>
      </c>
      <c r="E3108" s="6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8270</v>
      </c>
      <c r="O3108" s="5">
        <f>$E3108/$D3108</f>
        <v>1.4814814814814815E-2</v>
      </c>
      <c r="P3108" s="6">
        <f>ROUND(E3108/L3108,2)</f>
        <v>100</v>
      </c>
      <c r="Q3108" t="str">
        <f>LEFT($N3108,FIND("/",$N3108)-1)</f>
        <v>theater</v>
      </c>
      <c r="R3108" t="str">
        <f>RIGHT($N3108,LEN($N3108)-FIND("/",$N3108))</f>
        <v>plays</v>
      </c>
      <c r="S3108" s="10">
        <f>((($I3108/60)/60)/24)+DATE(1970,1,1)</f>
        <v>42097.905671296292</v>
      </c>
      <c r="T3108" s="10">
        <f>((($J3108/60)/60)/24)+DATE(1970,1,1)</f>
        <v>42067.947337962964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 s="6">
        <v>8000</v>
      </c>
      <c r="E3109" s="6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8270</v>
      </c>
      <c r="O3109" s="5">
        <f>$E3109/$D3109</f>
        <v>1.4749999999999999E-2</v>
      </c>
      <c r="P3109" s="6">
        <f>ROUND(E3109/L3109,2)</f>
        <v>13.11</v>
      </c>
      <c r="Q3109" t="str">
        <f>LEFT($N3109,FIND("/",$N3109)-1)</f>
        <v>theater</v>
      </c>
      <c r="R3109" t="str">
        <f>RIGHT($N3109,LEN($N3109)-FIND("/",$N3109))</f>
        <v>plays</v>
      </c>
      <c r="S3109" s="10">
        <f>((($I3109/60)/60)/24)+DATE(1970,1,1)</f>
        <v>42008.976388888885</v>
      </c>
      <c r="T3109" s="10">
        <f>((($J3109/60)/60)/24)+DATE(1970,1,1)</f>
        <v>41977.004976851851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 s="6">
        <v>100000</v>
      </c>
      <c r="E3110" s="6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5">
        <f>$E3110/$D3110</f>
        <v>1.4710000000000001E-2</v>
      </c>
      <c r="P3110" s="6">
        <f>ROUND(E3110/L3110,2)</f>
        <v>61.29</v>
      </c>
      <c r="Q3110" t="str">
        <f>LEFT($N3110,FIND("/",$N3110)-1)</f>
        <v>technology</v>
      </c>
      <c r="R3110" t="str">
        <f>RIGHT($N3110,LEN($N3110)-FIND("/",$N3110))</f>
        <v>wearables</v>
      </c>
      <c r="S3110" s="10">
        <f>((($I3110/60)/60)/24)+DATE(1970,1,1)</f>
        <v>42042.768298611118</v>
      </c>
      <c r="T3110" s="10">
        <f>((($J3110/60)/60)/24)+DATE(1970,1,1)</f>
        <v>42012.768298611118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 s="6">
        <v>70000</v>
      </c>
      <c r="E3111" s="6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8304</v>
      </c>
      <c r="O3111" s="5">
        <f>$E3111/$D3111</f>
        <v>1.4642857142857143E-2</v>
      </c>
      <c r="P3111" s="6">
        <f>ROUND(E3111/L3111,2)</f>
        <v>205</v>
      </c>
      <c r="Q3111" t="str">
        <f>LEFT($N3111,FIND("/",$N3111)-1)</f>
        <v>theater</v>
      </c>
      <c r="R3111" t="str">
        <f>RIGHT($N3111,LEN($N3111)-FIND("/",$N3111))</f>
        <v>musical</v>
      </c>
      <c r="S3111" s="10">
        <f>((($I3111/60)/60)/24)+DATE(1970,1,1)</f>
        <v>41861.722777777781</v>
      </c>
      <c r="T3111" s="10">
        <f>((($J3111/60)/60)/24)+DATE(1970,1,1)</f>
        <v>41831.722777777781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 s="6">
        <v>12000</v>
      </c>
      <c r="E3112" s="6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8271</v>
      </c>
      <c r="O3112" s="5">
        <f>$E3112/$D3112</f>
        <v>1.4583333333333334E-2</v>
      </c>
      <c r="P3112" s="6">
        <f>ROUND(E3112/L3112,2)</f>
        <v>35</v>
      </c>
      <c r="Q3112" t="str">
        <f>LEFT($N3112,FIND("/",$N3112)-1)</f>
        <v>technology</v>
      </c>
      <c r="R3112" t="str">
        <f>RIGHT($N3112,LEN($N3112)-FIND("/",$N3112))</f>
        <v>web</v>
      </c>
      <c r="S3112" s="10">
        <f>((($I3112/60)/60)/24)+DATE(1970,1,1)</f>
        <v>41998.852118055554</v>
      </c>
      <c r="T3112" s="10">
        <f>((($J3112/60)/60)/24)+DATE(1970,1,1)</f>
        <v>41968.852118055554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 s="6">
        <v>2750</v>
      </c>
      <c r="E3113" s="6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8277</v>
      </c>
      <c r="O3113" s="5">
        <f>$E3113/$D3113</f>
        <v>1.4545454545454545E-2</v>
      </c>
      <c r="P3113" s="6">
        <f>ROUND(E3113/L3113,2)</f>
        <v>20</v>
      </c>
      <c r="Q3113" t="str">
        <f>LEFT($N3113,FIND("/",$N3113)-1)</f>
        <v>music</v>
      </c>
      <c r="R3113" t="str">
        <f>RIGHT($N3113,LEN($N3113)-FIND("/",$N3113))</f>
        <v>jazz</v>
      </c>
      <c r="S3113" s="10">
        <f>((($I3113/60)/60)/24)+DATE(1970,1,1)</f>
        <v>41455.831944444442</v>
      </c>
      <c r="T3113" s="10">
        <f>((($J3113/60)/60)/24)+DATE(1970,1,1)</f>
        <v>41416.763171296298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 s="6">
        <v>90000</v>
      </c>
      <c r="E3114" s="6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8270</v>
      </c>
      <c r="O3114" s="5">
        <f>$E3114/$D3114</f>
        <v>1.4500000000000001E-2</v>
      </c>
      <c r="P3114" s="6">
        <f>ROUND(E3114/L3114,2)</f>
        <v>217.5</v>
      </c>
      <c r="Q3114" t="str">
        <f>LEFT($N3114,FIND("/",$N3114)-1)</f>
        <v>theater</v>
      </c>
      <c r="R3114" t="str">
        <f>RIGHT($N3114,LEN($N3114)-FIND("/",$N3114))</f>
        <v>plays</v>
      </c>
      <c r="S3114" s="10">
        <f>((($I3114/60)/60)/24)+DATE(1970,1,1)</f>
        <v>42573.788564814815</v>
      </c>
      <c r="T3114" s="10">
        <f>((($J3114/60)/60)/24)+DATE(1970,1,1)</f>
        <v>42543.788564814815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 s="6">
        <v>2500</v>
      </c>
      <c r="E3115" s="6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5">
        <f>$E3115/$D3115</f>
        <v>1.44E-2</v>
      </c>
      <c r="P3115" s="6">
        <f>ROUND(E3115/L3115,2)</f>
        <v>12</v>
      </c>
      <c r="Q3115" t="str">
        <f>LEFT($N3115,FIND("/",$N3115)-1)</f>
        <v>technology</v>
      </c>
      <c r="R3115" t="str">
        <f>RIGHT($N3115,LEN($N3115)-FIND("/",$N3115))</f>
        <v>space exploration</v>
      </c>
      <c r="S3115" s="10">
        <f>((($I3115/60)/60)/24)+DATE(1970,1,1)</f>
        <v>42230.261793981481</v>
      </c>
      <c r="T3115" s="10">
        <f>((($J3115/60)/60)/24)+DATE(1970,1,1)</f>
        <v>42200.261793981481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 s="6">
        <v>140000</v>
      </c>
      <c r="E3116" s="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5">
        <f>$E3116/$D3116</f>
        <v>1.4321428571428572E-2</v>
      </c>
      <c r="P3116" s="6">
        <f>ROUND(E3116/L3116,2)</f>
        <v>501.25</v>
      </c>
      <c r="Q3116" t="str">
        <f>LEFT($N3116,FIND("/",$N3116)-1)</f>
        <v>food</v>
      </c>
      <c r="R3116" t="str">
        <f>RIGHT($N3116,LEN($N3116)-FIND("/",$N3116))</f>
        <v>food trucks</v>
      </c>
      <c r="S3116" s="10">
        <f>((($I3116/60)/60)/24)+DATE(1970,1,1)</f>
        <v>42771.697222222225</v>
      </c>
      <c r="T3116" s="10">
        <f>((($J3116/60)/60)/24)+DATE(1970,1,1)</f>
        <v>42734.879236111112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 s="6">
        <v>3500</v>
      </c>
      <c r="E3117" s="6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8277</v>
      </c>
      <c r="O3117" s="5">
        <f>$E3117/$D3117</f>
        <v>1.4285714285714285E-2</v>
      </c>
      <c r="P3117" s="6">
        <f>ROUND(E3117/L3117,2)</f>
        <v>25</v>
      </c>
      <c r="Q3117" t="str">
        <f>LEFT($N3117,FIND("/",$N3117)-1)</f>
        <v>music</v>
      </c>
      <c r="R3117" t="str">
        <f>RIGHT($N3117,LEN($N3117)-FIND("/",$N3117))</f>
        <v>jazz</v>
      </c>
      <c r="S3117" s="10">
        <f>((($I3117/60)/60)/24)+DATE(1970,1,1)</f>
        <v>42398.333668981482</v>
      </c>
      <c r="T3117" s="10">
        <f>((($J3117/60)/60)/24)+DATE(1970,1,1)</f>
        <v>42368.333668981482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 s="6">
        <v>9500</v>
      </c>
      <c r="E3118" s="6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5">
        <f>$E3118/$D3118</f>
        <v>1.4210526315789474E-2</v>
      </c>
      <c r="P3118" s="6">
        <f>ROUND(E3118/L3118,2)</f>
        <v>15</v>
      </c>
      <c r="Q3118" t="str">
        <f>LEFT($N3118,FIND("/",$N3118)-1)</f>
        <v>theater</v>
      </c>
      <c r="R3118" t="str">
        <f>RIGHT($N3118,LEN($N3118)-FIND("/",$N3118))</f>
        <v>plays</v>
      </c>
      <c r="S3118" s="10">
        <f>((($I3118/60)/60)/24)+DATE(1970,1,1)</f>
        <v>41817.681527777779</v>
      </c>
      <c r="T3118" s="10">
        <f>((($J3118/60)/60)/24)+DATE(1970,1,1)</f>
        <v>41787.681527777779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 s="6">
        <v>60000</v>
      </c>
      <c r="E3119" s="6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8281</v>
      </c>
      <c r="O3119" s="5">
        <f>$E3119/$D3119</f>
        <v>1.4200000000000001E-2</v>
      </c>
      <c r="P3119" s="6">
        <f>ROUND(E3119/L3119,2)</f>
        <v>31.56</v>
      </c>
      <c r="Q3119" t="str">
        <f>LEFT($N3119,FIND("/",$N3119)-1)</f>
        <v>games</v>
      </c>
      <c r="R3119" t="str">
        <f>RIGHT($N3119,LEN($N3119)-FIND("/",$N3119))</f>
        <v>video games</v>
      </c>
      <c r="S3119" s="10">
        <f>((($I3119/60)/60)/24)+DATE(1970,1,1)</f>
        <v>42221.023530092592</v>
      </c>
      <c r="T3119" s="10">
        <f>((($J3119/60)/60)/24)+DATE(1970,1,1)</f>
        <v>42191.023530092592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 s="6">
        <v>6000</v>
      </c>
      <c r="E3120" s="6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5">
        <f>$E3120/$D3120</f>
        <v>1.4166666666666666E-2</v>
      </c>
      <c r="P3120" s="6">
        <f>ROUND(E3120/L3120,2)</f>
        <v>42.5</v>
      </c>
      <c r="Q3120" t="str">
        <f>LEFT($N3120,FIND("/",$N3120)-1)</f>
        <v>publishing</v>
      </c>
      <c r="R3120" t="str">
        <f>RIGHT($N3120,LEN($N3120)-FIND("/",$N3120))</f>
        <v>art books</v>
      </c>
      <c r="S3120" s="10">
        <f>((($I3120/60)/60)/24)+DATE(1970,1,1)</f>
        <v>41712.700821759259</v>
      </c>
      <c r="T3120" s="10">
        <f>((($J3120/60)/60)/24)+DATE(1970,1,1)</f>
        <v>41652.742488425924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 s="6">
        <v>15000</v>
      </c>
      <c r="E3121" s="6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8280</v>
      </c>
      <c r="O3121" s="5">
        <f>$E3121/$D3121</f>
        <v>1.4133333333333333E-2</v>
      </c>
      <c r="P3121" s="6">
        <f>ROUND(E3121/L3121,2)</f>
        <v>53</v>
      </c>
      <c r="Q3121" t="str">
        <f>LEFT($N3121,FIND("/",$N3121)-1)</f>
        <v>journalism</v>
      </c>
      <c r="R3121" t="str">
        <f>RIGHT($N3121,LEN($N3121)-FIND("/",$N3121))</f>
        <v>audio</v>
      </c>
      <c r="S3121" s="10">
        <f>((($I3121/60)/60)/24)+DATE(1970,1,1)</f>
        <v>42638.053113425922</v>
      </c>
      <c r="T3121" s="10">
        <f>((($J3121/60)/60)/24)+DATE(1970,1,1)</f>
        <v>42598.053113425922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 s="6">
        <v>10000</v>
      </c>
      <c r="E3122" s="6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5">
        <f>$E3122/$D3122</f>
        <v>1.4E-2</v>
      </c>
      <c r="P3122" s="6">
        <f>ROUND(E3122/L3122,2)</f>
        <v>23.33</v>
      </c>
      <c r="Q3122" t="str">
        <f>LEFT($N3122,FIND("/",$N3122)-1)</f>
        <v>technology</v>
      </c>
      <c r="R3122" t="str">
        <f>RIGHT($N3122,LEN($N3122)-FIND("/",$N3122))</f>
        <v>web</v>
      </c>
      <c r="S3122" s="10">
        <f>((($I3122/60)/60)/24)+DATE(1970,1,1)</f>
        <v>41999.858090277776</v>
      </c>
      <c r="T3122" s="10">
        <f>((($J3122/60)/60)/24)+DATE(1970,1,1)</f>
        <v>41969.858090277776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 s="6">
        <v>5500</v>
      </c>
      <c r="E3123" s="6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5">
        <f>$E3123/$D3123</f>
        <v>1.3818181818181818E-2</v>
      </c>
      <c r="P3123" s="6">
        <f>ROUND(E3123/L3123,2)</f>
        <v>19</v>
      </c>
      <c r="Q3123" t="str">
        <f>LEFT($N3123,FIND("/",$N3123)-1)</f>
        <v>photography</v>
      </c>
      <c r="R3123" t="str">
        <f>RIGHT($N3123,LEN($N3123)-FIND("/",$N3123))</f>
        <v>photobooks</v>
      </c>
      <c r="S3123" s="10">
        <f>((($I3123/60)/60)/24)+DATE(1970,1,1)</f>
        <v>41943.94840277778</v>
      </c>
      <c r="T3123" s="10">
        <f>((($J3123/60)/60)/24)+DATE(1970,1,1)</f>
        <v>41913.94840277778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 s="6">
        <v>50000</v>
      </c>
      <c r="E3124" s="6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5">
        <f>$E3124/$D3124</f>
        <v>1.38E-2</v>
      </c>
      <c r="P3124" s="6">
        <f>ROUND(E3124/L3124,2)</f>
        <v>76.67</v>
      </c>
      <c r="Q3124" t="str">
        <f>LEFT($N3124,FIND("/",$N3124)-1)</f>
        <v>technology</v>
      </c>
      <c r="R3124" t="str">
        <f>RIGHT($N3124,LEN($N3124)-FIND("/",$N3124))</f>
        <v>web</v>
      </c>
      <c r="S3124" s="10">
        <f>((($I3124/60)/60)/24)+DATE(1970,1,1)</f>
        <v>42518.772326388891</v>
      </c>
      <c r="T3124" s="10">
        <f>((($J3124/60)/60)/24)+DATE(1970,1,1)</f>
        <v>42489.772326388891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6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8269</v>
      </c>
      <c r="O3125" s="5">
        <f>$E3125/$D3125</f>
        <v>1.3673469387755101E-2</v>
      </c>
      <c r="P3125" s="6">
        <f>ROUND(E3125/L3125,2)</f>
        <v>67</v>
      </c>
      <c r="Q3125" t="str">
        <f>LEFT($N3125,FIND("/",$N3125)-1)</f>
        <v>film &amp; video</v>
      </c>
      <c r="R3125" t="str">
        <f>RIGHT($N3125,LEN($N3125)-FIND("/",$N3125))</f>
        <v>animation</v>
      </c>
      <c r="S3125" s="10">
        <f>((($I3125/60)/60)/24)+DATE(1970,1,1)</f>
        <v>41009.941979166666</v>
      </c>
      <c r="T3125" s="10">
        <f>((($J3125/60)/60)/24)+DATE(1970,1,1)</f>
        <v>40949.98364583333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 s="6">
        <v>250000</v>
      </c>
      <c r="E3126" s="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8272</v>
      </c>
      <c r="O3126" s="5">
        <f>$E3126/$D3126</f>
        <v>1.3668E-2</v>
      </c>
      <c r="P3126" s="6">
        <f>ROUND(E3126/L3126,2)</f>
        <v>100.5</v>
      </c>
      <c r="Q3126" t="str">
        <f>LEFT($N3126,FIND("/",$N3126)-1)</f>
        <v>technology</v>
      </c>
      <c r="R3126" t="str">
        <f>RIGHT($N3126,LEN($N3126)-FIND("/",$N3126))</f>
        <v>wearables</v>
      </c>
      <c r="S3126" s="10">
        <f>((($I3126/60)/60)/24)+DATE(1970,1,1)</f>
        <v>42599.50409722222</v>
      </c>
      <c r="T3126" s="10">
        <f>((($J3126/60)/60)/24)+DATE(1970,1,1)</f>
        <v>42569.50409722222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6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8269</v>
      </c>
      <c r="O3127" s="5">
        <f>$E3127/$D3127</f>
        <v>1.3666666666666667E-2</v>
      </c>
      <c r="P3127" s="6">
        <f>ROUND(E3127/L3127,2)</f>
        <v>68.33</v>
      </c>
      <c r="Q3127" t="str">
        <f>LEFT($N3127,FIND("/",$N3127)-1)</f>
        <v>film &amp; video</v>
      </c>
      <c r="R3127" t="str">
        <f>RIGHT($N3127,LEN($N3127)-FIND("/",$N3127))</f>
        <v>animation</v>
      </c>
      <c r="S3127" s="10">
        <f>((($I3127/60)/60)/24)+DATE(1970,1,1)</f>
        <v>42768.615289351852</v>
      </c>
      <c r="T3127" s="10">
        <f>((($J3127/60)/60)/24)+DATE(1970,1,1)</f>
        <v>42738.615289351852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 s="6">
        <v>20000</v>
      </c>
      <c r="E3128" s="6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5">
        <f>$E3128/$D3128</f>
        <v>1.3650000000000001E-2</v>
      </c>
      <c r="P3128" s="6">
        <f>ROUND(E3128/L3128,2)</f>
        <v>39</v>
      </c>
      <c r="Q3128" t="str">
        <f>LEFT($N3128,FIND("/",$N3128)-1)</f>
        <v>technology</v>
      </c>
      <c r="R3128" t="str">
        <f>RIGHT($N3128,LEN($N3128)-FIND("/",$N3128))</f>
        <v>wearables</v>
      </c>
      <c r="S3128" s="10">
        <f>((($I3128/60)/60)/24)+DATE(1970,1,1)</f>
        <v>42421.043703703705</v>
      </c>
      <c r="T3128" s="10">
        <f>((($J3128/60)/60)/24)+DATE(1970,1,1)</f>
        <v>42361.043703703705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 s="6">
        <v>50000</v>
      </c>
      <c r="E3129" s="6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8271</v>
      </c>
      <c r="O3129" s="5">
        <f>$E3129/$D3129</f>
        <v>1.34E-2</v>
      </c>
      <c r="P3129" s="6">
        <f>ROUND(E3129/L3129,2)</f>
        <v>47.86</v>
      </c>
      <c r="Q3129" t="str">
        <f>LEFT($N3129,FIND("/",$N3129)-1)</f>
        <v>technology</v>
      </c>
      <c r="R3129" t="str">
        <f>RIGHT($N3129,LEN($N3129)-FIND("/",$N3129))</f>
        <v>web</v>
      </c>
      <c r="S3129" s="10">
        <f>((($I3129/60)/60)/24)+DATE(1970,1,1)</f>
        <v>42485.928425925929</v>
      </c>
      <c r="T3129" s="10">
        <f>((($J3129/60)/60)/24)+DATE(1970,1,1)</f>
        <v>42425.970092592594</v>
      </c>
    </row>
    <row r="3130" spans="1:20" ht="48" x14ac:dyDescent="0.2">
      <c r="A3130">
        <v>1793</v>
      </c>
      <c r="B3130" s="3" t="s">
        <v>1794</v>
      </c>
      <c r="C3130" s="3" t="s">
        <v>5903</v>
      </c>
      <c r="D3130" s="6">
        <v>3000</v>
      </c>
      <c r="E3130" s="6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8284</v>
      </c>
      <c r="O3130" s="5">
        <f>$E3130/$D3130</f>
        <v>1.3333333333333334E-2</v>
      </c>
      <c r="P3130" s="6">
        <f>ROUND(E3130/L3130,2)</f>
        <v>20</v>
      </c>
      <c r="Q3130" t="str">
        <f>LEFT($N3130,FIND("/",$N3130)-1)</f>
        <v>photography</v>
      </c>
      <c r="R3130" t="str">
        <f>RIGHT($N3130,LEN($N3130)-FIND("/",$N3130))</f>
        <v>photobooks</v>
      </c>
      <c r="S3130" s="10">
        <f>((($I3130/60)/60)/24)+DATE(1970,1,1)</f>
        <v>41970.933333333334</v>
      </c>
      <c r="T3130" s="10">
        <f>((($J3130/60)/60)/24)+DATE(1970,1,1)</f>
        <v>41940.89166666667</v>
      </c>
    </row>
    <row r="3131" spans="1:20" ht="48" x14ac:dyDescent="0.2">
      <c r="A3131">
        <v>4005</v>
      </c>
      <c r="B3131" s="3" t="s">
        <v>4001</v>
      </c>
      <c r="C3131" s="3" t="s">
        <v>8110</v>
      </c>
      <c r="D3131" s="6">
        <v>3000</v>
      </c>
      <c r="E3131" s="6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8270</v>
      </c>
      <c r="O3131" s="5">
        <f>$E3131/$D3131</f>
        <v>1.3333333333333334E-2</v>
      </c>
      <c r="P3131" s="6">
        <f>ROUND(E3131/L3131,2)</f>
        <v>20</v>
      </c>
      <c r="Q3131" t="str">
        <f>LEFT($N3131,FIND("/",$N3131)-1)</f>
        <v>theater</v>
      </c>
      <c r="R3131" t="str">
        <f>RIGHT($N3131,LEN($N3131)-FIND("/",$N3131))</f>
        <v>plays</v>
      </c>
      <c r="S3131" s="10">
        <f>((($I3131/60)/60)/24)+DATE(1970,1,1)</f>
        <v>41932.807696759257</v>
      </c>
      <c r="T3131" s="10">
        <f>((($J3131/60)/60)/24)+DATE(1970,1,1)</f>
        <v>41872.807696759257</v>
      </c>
    </row>
    <row r="3132" spans="1:20" ht="32" x14ac:dyDescent="0.2">
      <c r="A3132">
        <v>1073</v>
      </c>
      <c r="B3132" s="3" t="s">
        <v>1074</v>
      </c>
      <c r="C3132" s="3" t="s">
        <v>5183</v>
      </c>
      <c r="D3132" s="6">
        <v>750</v>
      </c>
      <c r="E3132" s="6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8281</v>
      </c>
      <c r="O3132" s="5">
        <f>$E3132/$D3132</f>
        <v>1.3333333333333334E-2</v>
      </c>
      <c r="P3132" s="6">
        <f>ROUND(E3132/L3132,2)</f>
        <v>10</v>
      </c>
      <c r="Q3132" t="str">
        <f>LEFT($N3132,FIND("/",$N3132)-1)</f>
        <v>games</v>
      </c>
      <c r="R3132" t="str">
        <f>RIGHT($N3132,LEN($N3132)-FIND("/",$N3132))</f>
        <v>video games</v>
      </c>
      <c r="S3132" s="10">
        <f>((($I3132/60)/60)/24)+DATE(1970,1,1)</f>
        <v>40832.964594907404</v>
      </c>
      <c r="T3132" s="10">
        <f>((($J3132/60)/60)/24)+DATE(1970,1,1)</f>
        <v>40802.964594907404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 s="6">
        <v>10000</v>
      </c>
      <c r="E3133" s="6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8269</v>
      </c>
      <c r="O3133" s="5">
        <f>$E3133/$D3133</f>
        <v>1.3299999999999999E-2</v>
      </c>
      <c r="P3133" s="6">
        <f>ROUND(E3133/L3133,2)</f>
        <v>16.63</v>
      </c>
      <c r="Q3133" t="str">
        <f>LEFT($N3133,FIND("/",$N3133)-1)</f>
        <v>film &amp; video</v>
      </c>
      <c r="R3133" t="str">
        <f>RIGHT($N3133,LEN($N3133)-FIND("/",$N3133))</f>
        <v>animation</v>
      </c>
      <c r="S3133" s="10">
        <f>((($I3133/60)/60)/24)+DATE(1970,1,1)</f>
        <v>42430.711967592593</v>
      </c>
      <c r="T3133" s="10">
        <f>((($J3133/60)/60)/24)+DATE(1970,1,1)</f>
        <v>42400.711967592593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 s="6">
        <v>48000</v>
      </c>
      <c r="E3134" s="6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5">
        <f>$E3134/$D3134</f>
        <v>1.3270833333333334E-2</v>
      </c>
      <c r="P3134" s="6">
        <f>ROUND(E3134/L3134,2)</f>
        <v>24.5</v>
      </c>
      <c r="Q3134" t="str">
        <f>LEFT($N3134,FIND("/",$N3134)-1)</f>
        <v>technology</v>
      </c>
      <c r="R3134" t="str">
        <f>RIGHT($N3134,LEN($N3134)-FIND("/",$N3134))</f>
        <v>gadgets</v>
      </c>
      <c r="S3134" s="10">
        <f>((($I3134/60)/60)/24)+DATE(1970,1,1)</f>
        <v>41920.511319444442</v>
      </c>
      <c r="T3134" s="10">
        <f>((($J3134/60)/60)/24)+DATE(1970,1,1)</f>
        <v>41890.511319444442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 s="6">
        <v>8000</v>
      </c>
      <c r="E3135" s="6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8272</v>
      </c>
      <c r="O3135" s="5">
        <f>$E3135/$D3135</f>
        <v>1.325E-2</v>
      </c>
      <c r="P3135" s="6">
        <f>ROUND(E3135/L3135,2)</f>
        <v>26.5</v>
      </c>
      <c r="Q3135" t="str">
        <f>LEFT($N3135,FIND("/",$N3135)-1)</f>
        <v>technology</v>
      </c>
      <c r="R3135" t="str">
        <f>RIGHT($N3135,LEN($N3135)-FIND("/",$N3135))</f>
        <v>wearables</v>
      </c>
      <c r="S3135" s="10">
        <f>((($I3135/60)/60)/24)+DATE(1970,1,1)</f>
        <v>41866.847615740742</v>
      </c>
      <c r="T3135" s="10">
        <f>((($J3135/60)/60)/24)+DATE(1970,1,1)</f>
        <v>41836.847615740742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 s="6">
        <v>462000</v>
      </c>
      <c r="E3136" s="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5">
        <f>$E3136/$D3136</f>
        <v>1.3028138528138528E-2</v>
      </c>
      <c r="P3136" s="6">
        <f>ROUND(E3136/L3136,2)</f>
        <v>859.86</v>
      </c>
      <c r="Q3136" t="str">
        <f>LEFT($N3136,FIND("/",$N3136)-1)</f>
        <v>technology</v>
      </c>
      <c r="R3136" t="str">
        <f>RIGHT($N3136,LEN($N3136)-FIND("/",$N3136))</f>
        <v>wearables</v>
      </c>
      <c r="S3136" s="10">
        <f>((($I3136/60)/60)/24)+DATE(1970,1,1)</f>
        <v>42727.74927083333</v>
      </c>
      <c r="T3136" s="10">
        <f>((($J3136/60)/60)/24)+DATE(1970,1,1)</f>
        <v>42697.74927083333</v>
      </c>
    </row>
    <row r="3137" spans="1:20" ht="32" x14ac:dyDescent="0.2">
      <c r="A3137">
        <v>997</v>
      </c>
      <c r="B3137" s="3" t="s">
        <v>998</v>
      </c>
      <c r="C3137" s="3" t="s">
        <v>5107</v>
      </c>
      <c r="D3137" s="6">
        <v>5000</v>
      </c>
      <c r="E3137" s="6">
        <v>65</v>
      </c>
      <c r="F3137" t="s">
        <v>8221</v>
      </c>
      <c r="G3137" t="s">
        <v>8224</v>
      </c>
      <c r="H3137" t="s">
        <v>8246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8272</v>
      </c>
      <c r="O3137" s="5">
        <f>$E3137/$D3137</f>
        <v>1.2999999999999999E-2</v>
      </c>
      <c r="P3137" s="6">
        <f>ROUND(E3137/L3137,2)</f>
        <v>8.1300000000000008</v>
      </c>
      <c r="Q3137" t="str">
        <f>LEFT($N3137,FIND("/",$N3137)-1)</f>
        <v>technology</v>
      </c>
      <c r="R3137" t="str">
        <f>RIGHT($N3137,LEN($N3137)-FIND("/",$N3137))</f>
        <v>wearables</v>
      </c>
      <c r="S3137" s="10">
        <f>((($I3137/60)/60)/24)+DATE(1970,1,1)</f>
        <v>41971.144641203704</v>
      </c>
      <c r="T3137" s="10">
        <f>((($J3137/60)/60)/24)+DATE(1970,1,1)</f>
        <v>41941.10297453704</v>
      </c>
    </row>
    <row r="3138" spans="1:20" ht="48" x14ac:dyDescent="0.2">
      <c r="A3138">
        <v>878</v>
      </c>
      <c r="B3138" s="3" t="s">
        <v>879</v>
      </c>
      <c r="C3138" s="3" t="s">
        <v>4988</v>
      </c>
      <c r="D3138" s="6">
        <v>5000</v>
      </c>
      <c r="E3138" s="6">
        <v>65</v>
      </c>
      <c r="F3138" t="s">
        <v>8221</v>
      </c>
      <c r="G3138" t="s">
        <v>8224</v>
      </c>
      <c r="H3138" t="s">
        <v>8246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8277</v>
      </c>
      <c r="O3138" s="5">
        <f>$E3138/$D3138</f>
        <v>1.2999999999999999E-2</v>
      </c>
      <c r="P3138" s="6">
        <f>ROUND(E3138/L3138,2)</f>
        <v>32.5</v>
      </c>
      <c r="Q3138" t="str">
        <f>LEFT($N3138,FIND("/",$N3138)-1)</f>
        <v>music</v>
      </c>
      <c r="R3138" t="str">
        <f>RIGHT($N3138,LEN($N3138)-FIND("/",$N3138))</f>
        <v>jazz</v>
      </c>
      <c r="S3138" s="10">
        <f>((($I3138/60)/60)/24)+DATE(1970,1,1)</f>
        <v>40535.232916666668</v>
      </c>
      <c r="T3138" s="10">
        <f>((($J3138/60)/60)/24)+DATE(1970,1,1)</f>
        <v>40505.232916666668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 s="6">
        <v>2000</v>
      </c>
      <c r="E3139" s="6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8270</v>
      </c>
      <c r="O3139" s="5">
        <f>$E3139/$D3139</f>
        <v>1.2999999999999999E-2</v>
      </c>
      <c r="P3139" s="6">
        <f>ROUND(E3139/L3139,2)</f>
        <v>13</v>
      </c>
      <c r="Q3139" t="str">
        <f>LEFT($N3139,FIND("/",$N3139)-1)</f>
        <v>theater</v>
      </c>
      <c r="R3139" t="str">
        <f>RIGHT($N3139,LEN($N3139)-FIND("/",$N3139))</f>
        <v>plays</v>
      </c>
      <c r="S3139" s="10">
        <f>((($I3139/60)/60)/24)+DATE(1970,1,1)</f>
        <v>42051.301192129627</v>
      </c>
      <c r="T3139" s="10">
        <f>((($J3139/60)/60)/24)+DATE(1970,1,1)</f>
        <v>42021.301192129627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 s="6">
        <v>15000</v>
      </c>
      <c r="E3140" s="6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8272</v>
      </c>
      <c r="O3140" s="5">
        <f>$E3140/$D3140</f>
        <v>1.2933333333333333E-2</v>
      </c>
      <c r="P3140" s="6">
        <f>ROUND(E3140/L3140,2)</f>
        <v>19.399999999999999</v>
      </c>
      <c r="Q3140" t="str">
        <f>LEFT($N3140,FIND("/",$N3140)-1)</f>
        <v>technology</v>
      </c>
      <c r="R3140" t="str">
        <f>RIGHT($N3140,LEN($N3140)-FIND("/",$N3140))</f>
        <v>wearables</v>
      </c>
      <c r="S3140" s="10">
        <f>((($I3140/60)/60)/24)+DATE(1970,1,1)</f>
        <v>42423.040231481486</v>
      </c>
      <c r="T3140" s="10">
        <f>((($J3140/60)/60)/24)+DATE(1970,1,1)</f>
        <v>42409.040231481486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 s="6">
        <v>3500</v>
      </c>
      <c r="E3141" s="6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8277</v>
      </c>
      <c r="O3141" s="5">
        <f>$E3141/$D3141</f>
        <v>1.2857142857142857E-2</v>
      </c>
      <c r="P3141" s="6">
        <f>ROUND(E3141/L3141,2)</f>
        <v>9</v>
      </c>
      <c r="Q3141" t="str">
        <f>LEFT($N3141,FIND("/",$N3141)-1)</f>
        <v>music</v>
      </c>
      <c r="R3141" t="str">
        <f>RIGHT($N3141,LEN($N3141)-FIND("/",$N3141))</f>
        <v>jazz</v>
      </c>
      <c r="S3141" s="10">
        <f>((($I3141/60)/60)/24)+DATE(1970,1,1)</f>
        <v>41224.208796296298</v>
      </c>
      <c r="T3141" s="10">
        <f>((($J3141/60)/60)/24)+DATE(1970,1,1)</f>
        <v>41184.167129629634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 s="6">
        <v>37000</v>
      </c>
      <c r="E3142" s="6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8271</v>
      </c>
      <c r="O3142" s="5">
        <f>$E3142/$D3142</f>
        <v>1.2513513513513513E-2</v>
      </c>
      <c r="P3142" s="6">
        <f>ROUND(E3142/L3142,2)</f>
        <v>57.88</v>
      </c>
      <c r="Q3142" t="str">
        <f>LEFT($N3142,FIND("/",$N3142)-1)</f>
        <v>technology</v>
      </c>
      <c r="R3142" t="str">
        <f>RIGHT($N3142,LEN($N3142)-FIND("/",$N3142))</f>
        <v>web</v>
      </c>
      <c r="S3142" s="10">
        <f>((($I3142/60)/60)/24)+DATE(1970,1,1)</f>
        <v>42019.811805555553</v>
      </c>
      <c r="T3142" s="10">
        <f>((($J3142/60)/60)/24)+DATE(1970,1,1)</f>
        <v>41989.853692129633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 s="6">
        <v>2000</v>
      </c>
      <c r="E3143" s="6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5">
        <f>$E3143/$D3143</f>
        <v>1.2500000000000001E-2</v>
      </c>
      <c r="P3143" s="6">
        <f>ROUND(E3143/L3143,2)</f>
        <v>12.5</v>
      </c>
      <c r="Q3143" t="str">
        <f>LEFT($N3143,FIND("/",$N3143)-1)</f>
        <v>theater</v>
      </c>
      <c r="R3143" t="str">
        <f>RIGHT($N3143,LEN($N3143)-FIND("/",$N3143))</f>
        <v>musical</v>
      </c>
      <c r="S3143" s="10">
        <f>((($I3143/60)/60)/24)+DATE(1970,1,1)</f>
        <v>41882.767094907409</v>
      </c>
      <c r="T3143" s="10">
        <f>((($J3143/60)/60)/24)+DATE(1970,1,1)</f>
        <v>41861.767094907409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 s="6">
        <v>10000</v>
      </c>
      <c r="E3144" s="6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8270</v>
      </c>
      <c r="O3144" s="5">
        <f>$E3144/$D3144</f>
        <v>1.2500000000000001E-2</v>
      </c>
      <c r="P3144" s="6">
        <f>ROUND(E3144/L3144,2)</f>
        <v>62.5</v>
      </c>
      <c r="Q3144" t="str">
        <f>LEFT($N3144,FIND("/",$N3144)-1)</f>
        <v>theater</v>
      </c>
      <c r="R3144" t="str">
        <f>RIGHT($N3144,LEN($N3144)-FIND("/",$N3144))</f>
        <v>plays</v>
      </c>
      <c r="S3144" s="10">
        <f>((($I3144/60)/60)/24)+DATE(1970,1,1)</f>
        <v>41863.775011574071</v>
      </c>
      <c r="T3144" s="10">
        <f>((($J3144/60)/60)/24)+DATE(1970,1,1)</f>
        <v>41843.775011574071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 s="6">
        <v>800</v>
      </c>
      <c r="E3145" s="6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8270</v>
      </c>
      <c r="O3145" s="5">
        <f>$E3145/$D3145</f>
        <v>1.2500000000000001E-2</v>
      </c>
      <c r="P3145" s="6">
        <f>ROUND(E3145/L3145,2)</f>
        <v>10</v>
      </c>
      <c r="Q3145" t="str">
        <f>LEFT($N3145,FIND("/",$N3145)-1)</f>
        <v>theater</v>
      </c>
      <c r="R3145" t="str">
        <f>RIGHT($N3145,LEN($N3145)-FIND("/",$N3145))</f>
        <v>plays</v>
      </c>
      <c r="S3145" s="10">
        <f>((($I3145/60)/60)/24)+DATE(1970,1,1)</f>
        <v>42247.670104166667</v>
      </c>
      <c r="T3145" s="10">
        <f>((($J3145/60)/60)/24)+DATE(1970,1,1)</f>
        <v>42217.670104166667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 s="6">
        <v>25000</v>
      </c>
      <c r="E3146" s="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8283</v>
      </c>
      <c r="O3146" s="5">
        <f>$E3146/$D3146</f>
        <v>1.24E-2</v>
      </c>
      <c r="P3146" s="6">
        <f>ROUND(E3146/L3146,2)</f>
        <v>34.44</v>
      </c>
      <c r="Q3146" t="str">
        <f>LEFT($N3146,FIND("/",$N3146)-1)</f>
        <v>food</v>
      </c>
      <c r="R3146" t="str">
        <f>RIGHT($N3146,LEN($N3146)-FIND("/",$N3146))</f>
        <v>food trucks</v>
      </c>
      <c r="S3146" s="10">
        <f>((($I3146/60)/60)/24)+DATE(1970,1,1)</f>
        <v>41939.892453703702</v>
      </c>
      <c r="T3146" s="10">
        <f>((($J3146/60)/60)/24)+DATE(1970,1,1)</f>
        <v>41909.892453703702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 s="6">
        <v>4500</v>
      </c>
      <c r="E3147" s="6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8286</v>
      </c>
      <c r="O3147" s="5">
        <f>$E3147/$D3147</f>
        <v>1.2222222222222223E-2</v>
      </c>
      <c r="P3147" s="6">
        <f>ROUND(E3147/L3147,2)</f>
        <v>27.5</v>
      </c>
      <c r="Q3147" t="str">
        <f>LEFT($N3147,FIND("/",$N3147)-1)</f>
        <v>publishing</v>
      </c>
      <c r="R3147" t="str">
        <f>RIGHT($N3147,LEN($N3147)-FIND("/",$N3147))</f>
        <v>translations</v>
      </c>
      <c r="S3147" s="10">
        <f>((($I3147/60)/60)/24)+DATE(1970,1,1)</f>
        <v>42262.465972222228</v>
      </c>
      <c r="T3147" s="10">
        <f>((($J3147/60)/60)/24)+DATE(1970,1,1)</f>
        <v>42232.15016203704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 s="6">
        <v>65000</v>
      </c>
      <c r="E3148" s="6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8271</v>
      </c>
      <c r="O3148" s="5">
        <f>$E3148/$D3148</f>
        <v>1.2123076923076924E-2</v>
      </c>
      <c r="P3148" s="6">
        <f>ROUND(E3148/L3148,2)</f>
        <v>112.57</v>
      </c>
      <c r="Q3148" t="str">
        <f>LEFT($N3148,FIND("/",$N3148)-1)</f>
        <v>technology</v>
      </c>
      <c r="R3148" t="str">
        <f>RIGHT($N3148,LEN($N3148)-FIND("/",$N3148))</f>
        <v>web</v>
      </c>
      <c r="S3148" s="10">
        <f>((($I3148/60)/60)/24)+DATE(1970,1,1)</f>
        <v>42221.70175925926</v>
      </c>
      <c r="T3148" s="10">
        <f>((($J3148/60)/60)/24)+DATE(1970,1,1)</f>
        <v>42191.70175925926</v>
      </c>
    </row>
    <row r="3149" spans="1:20" ht="48" x14ac:dyDescent="0.2">
      <c r="A3149">
        <v>1902</v>
      </c>
      <c r="B3149" s="3" t="s">
        <v>1903</v>
      </c>
      <c r="C3149" s="3" t="s">
        <v>6012</v>
      </c>
      <c r="D3149" s="6">
        <v>1000</v>
      </c>
      <c r="E3149" s="6">
        <v>12</v>
      </c>
      <c r="F3149" t="s">
        <v>8221</v>
      </c>
      <c r="G3149" t="s">
        <v>8233</v>
      </c>
      <c r="H3149" t="s">
        <v>8249</v>
      </c>
      <c r="I3149">
        <v>1425495447</v>
      </c>
      <c r="J3149">
        <v>1422903447</v>
      </c>
      <c r="K3149" t="b">
        <v>0</v>
      </c>
      <c r="L3149">
        <v>3</v>
      </c>
      <c r="M3149" t="b">
        <v>0</v>
      </c>
      <c r="N3149" t="s">
        <v>8293</v>
      </c>
      <c r="O3149" s="5">
        <f>$E3149/$D3149</f>
        <v>1.2E-2</v>
      </c>
      <c r="P3149" s="6">
        <f>ROUND(E3149/L3149,2)</f>
        <v>4</v>
      </c>
      <c r="Q3149" t="str">
        <f>LEFT($N3149,FIND("/",$N3149)-1)</f>
        <v>technology</v>
      </c>
      <c r="R3149" t="str">
        <f>RIGHT($N3149,LEN($N3149)-FIND("/",$N3149))</f>
        <v>gadgets</v>
      </c>
      <c r="S3149" s="10">
        <f>((($I3149/60)/60)/24)+DATE(1970,1,1)</f>
        <v>42067.789895833332</v>
      </c>
      <c r="T3149" s="10">
        <f>((($J3149/60)/60)/24)+DATE(1970,1,1)</f>
        <v>42037.789895833332</v>
      </c>
    </row>
    <row r="3150" spans="1:20" ht="48" x14ac:dyDescent="0.2">
      <c r="A3150">
        <v>3864</v>
      </c>
      <c r="B3150" s="3" t="s">
        <v>3861</v>
      </c>
      <c r="C3150" s="3" t="s">
        <v>7973</v>
      </c>
      <c r="D3150" s="6">
        <v>5000</v>
      </c>
      <c r="E3150" s="6">
        <v>60</v>
      </c>
      <c r="F3150" t="s">
        <v>8221</v>
      </c>
      <c r="G3150" t="s">
        <v>8224</v>
      </c>
      <c r="H3150" t="s">
        <v>8246</v>
      </c>
      <c r="I3150">
        <v>1447799054</v>
      </c>
      <c r="J3150">
        <v>1445203454</v>
      </c>
      <c r="K3150" t="b">
        <v>0</v>
      </c>
      <c r="L3150">
        <v>3</v>
      </c>
      <c r="M3150" t="b">
        <v>0</v>
      </c>
      <c r="N3150" t="s">
        <v>8270</v>
      </c>
      <c r="O3150" s="5">
        <f>$E3150/$D3150</f>
        <v>1.2E-2</v>
      </c>
      <c r="P3150" s="6">
        <f>ROUND(E3150/L3150,2)</f>
        <v>20</v>
      </c>
      <c r="Q3150" t="str">
        <f>LEFT($N3150,FIND("/",$N3150)-1)</f>
        <v>theater</v>
      </c>
      <c r="R3150" t="str">
        <f>RIGHT($N3150,LEN($N3150)-FIND("/",$N3150))</f>
        <v>plays</v>
      </c>
      <c r="S3150" s="10">
        <f>((($I3150/60)/60)/24)+DATE(1970,1,1)</f>
        <v>42325.933495370366</v>
      </c>
      <c r="T3150" s="10">
        <f>((($J3150/60)/60)/24)+DATE(1970,1,1)</f>
        <v>42295.891828703709</v>
      </c>
    </row>
    <row r="3151" spans="1:20" ht="48" x14ac:dyDescent="0.2">
      <c r="A3151">
        <v>544</v>
      </c>
      <c r="B3151" s="3" t="s">
        <v>545</v>
      </c>
      <c r="C3151" s="3" t="s">
        <v>4654</v>
      </c>
      <c r="D3151" s="6">
        <v>500</v>
      </c>
      <c r="E3151" s="6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8271</v>
      </c>
      <c r="O3151" s="5">
        <f>$E3151/$D3151</f>
        <v>1.2E-2</v>
      </c>
      <c r="P3151" s="6">
        <f>ROUND(E3151/L3151,2)</f>
        <v>3</v>
      </c>
      <c r="Q3151" t="str">
        <f>LEFT($N3151,FIND("/",$N3151)-1)</f>
        <v>technology</v>
      </c>
      <c r="R3151" t="str">
        <f>RIGHT($N3151,LEN($N3151)-FIND("/",$N3151))</f>
        <v>web</v>
      </c>
      <c r="S3151" s="10">
        <f>((($I3151/60)/60)/24)+DATE(1970,1,1)</f>
        <v>42555.656944444447</v>
      </c>
      <c r="T3151" s="10">
        <f>((($J3151/60)/60)/24)+DATE(1970,1,1)</f>
        <v>42525.656944444447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 s="6">
        <v>25000</v>
      </c>
      <c r="E3152" s="6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8272</v>
      </c>
      <c r="O3152" s="5">
        <f>$E3152/$D3152</f>
        <v>1.192E-2</v>
      </c>
      <c r="P3152" s="6">
        <f>ROUND(E3152/L3152,2)</f>
        <v>49.67</v>
      </c>
      <c r="Q3152" t="str">
        <f>LEFT($N3152,FIND("/",$N3152)-1)</f>
        <v>technology</v>
      </c>
      <c r="R3152" t="str">
        <f>RIGHT($N3152,LEN($N3152)-FIND("/",$N3152))</f>
        <v>wearables</v>
      </c>
      <c r="S3152" s="10">
        <f>((($I3152/60)/60)/24)+DATE(1970,1,1)</f>
        <v>42669.165972222225</v>
      </c>
      <c r="T3152" s="10">
        <f>((($J3152/60)/60)/24)+DATE(1970,1,1)</f>
        <v>42637.016736111109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 s="6">
        <v>100000</v>
      </c>
      <c r="E3153" s="6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8302</v>
      </c>
      <c r="O3153" s="5">
        <f>$E3153/$D3153</f>
        <v>1.1831900000000001E-2</v>
      </c>
      <c r="P3153" s="6">
        <f>ROUND(E3153/L3153,2)</f>
        <v>56.34</v>
      </c>
      <c r="Q3153" t="str">
        <f>LEFT($N3153,FIND("/",$N3153)-1)</f>
        <v>theater</v>
      </c>
      <c r="R3153" t="str">
        <f>RIGHT($N3153,LEN($N3153)-FIND("/",$N3153))</f>
        <v>spaces</v>
      </c>
      <c r="S3153" s="10">
        <f>((($I3153/60)/60)/24)+DATE(1970,1,1)</f>
        <v>42292.916666666672</v>
      </c>
      <c r="T3153" s="10">
        <f>((($J3153/60)/60)/24)+DATE(1970,1,1)</f>
        <v>42255.619351851856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 s="6">
        <v>20000</v>
      </c>
      <c r="E3154" s="6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8269</v>
      </c>
      <c r="O3154" s="5">
        <f>$E3154/$D3154</f>
        <v>1.15E-2</v>
      </c>
      <c r="P3154" s="6">
        <f>ROUND(E3154/L3154,2)</f>
        <v>57.5</v>
      </c>
      <c r="Q3154" t="str">
        <f>LEFT($N3154,FIND("/",$N3154)-1)</f>
        <v>film &amp; video</v>
      </c>
      <c r="R3154" t="str">
        <f>RIGHT($N3154,LEN($N3154)-FIND("/",$N3154))</f>
        <v>animation</v>
      </c>
      <c r="S3154" s="10">
        <f>((($I3154/60)/60)/24)+DATE(1970,1,1)</f>
        <v>40986.511863425927</v>
      </c>
      <c r="T3154" s="10">
        <f>((($J3154/60)/60)/24)+DATE(1970,1,1)</f>
        <v>40956.553530092591</v>
      </c>
    </row>
    <row r="3155" spans="1:20" ht="48" x14ac:dyDescent="0.2">
      <c r="A3155">
        <v>2684</v>
      </c>
      <c r="B3155" s="3" t="s">
        <v>2684</v>
      </c>
      <c r="C3155" s="3" t="s">
        <v>6794</v>
      </c>
      <c r="D3155" s="6">
        <v>70000</v>
      </c>
      <c r="E3155" s="6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8283</v>
      </c>
      <c r="O3155" s="5">
        <f>$E3155/$D3155</f>
        <v>1.1428571428571429E-2</v>
      </c>
      <c r="P3155" s="6">
        <f>ROUND(E3155/L3155,2)</f>
        <v>200</v>
      </c>
      <c r="Q3155" t="str">
        <f>LEFT($N3155,FIND("/",$N3155)-1)</f>
        <v>food</v>
      </c>
      <c r="R3155" t="str">
        <f>RIGHT($N3155,LEN($N3155)-FIND("/",$N3155))</f>
        <v>food trucks</v>
      </c>
      <c r="S3155" s="10">
        <f>((($I3155/60)/60)/24)+DATE(1970,1,1)</f>
        <v>41860.914641203701</v>
      </c>
      <c r="T3155" s="10">
        <f>((($J3155/60)/60)/24)+DATE(1970,1,1)</f>
        <v>41820.914641203701</v>
      </c>
    </row>
    <row r="3156" spans="1:20" ht="48" x14ac:dyDescent="0.2">
      <c r="A3156">
        <v>937</v>
      </c>
      <c r="B3156" s="3" t="s">
        <v>938</v>
      </c>
      <c r="C3156" s="3" t="s">
        <v>5047</v>
      </c>
      <c r="D3156" s="6">
        <v>3500</v>
      </c>
      <c r="E3156" s="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8277</v>
      </c>
      <c r="O3156" s="5">
        <f>$E3156/$D3156</f>
        <v>1.1428571428571429E-2</v>
      </c>
      <c r="P3156" s="6">
        <f>ROUND(E3156/L3156,2)</f>
        <v>20</v>
      </c>
      <c r="Q3156" t="str">
        <f>LEFT($N3156,FIND("/",$N3156)-1)</f>
        <v>music</v>
      </c>
      <c r="R3156" t="str">
        <f>RIGHT($N3156,LEN($N3156)-FIND("/",$N3156))</f>
        <v>jazz</v>
      </c>
      <c r="S3156" s="10">
        <f>((($I3156/60)/60)/24)+DATE(1970,1,1)</f>
        <v>41581.839780092596</v>
      </c>
      <c r="T3156" s="10">
        <f>((($J3156/60)/60)/24)+DATE(1970,1,1)</f>
        <v>41551.798113425924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 s="6">
        <v>100000</v>
      </c>
      <c r="E3157" s="6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8272</v>
      </c>
      <c r="O3157" s="5">
        <f>$E3157/$D3157</f>
        <v>1.1299999999999999E-2</v>
      </c>
      <c r="P3157" s="6">
        <f>ROUND(E3157/L3157,2)</f>
        <v>102.73</v>
      </c>
      <c r="Q3157" t="str">
        <f>LEFT($N3157,FIND("/",$N3157)-1)</f>
        <v>technology</v>
      </c>
      <c r="R3157" t="str">
        <f>RIGHT($N3157,LEN($N3157)-FIND("/",$N3157))</f>
        <v>wearables</v>
      </c>
      <c r="S3157" s="10">
        <f>((($I3157/60)/60)/24)+DATE(1970,1,1)</f>
        <v>42019.791990740734</v>
      </c>
      <c r="T3157" s="10">
        <f>((($J3157/60)/60)/24)+DATE(1970,1,1)</f>
        <v>41974.791990740734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 s="6">
        <v>180000</v>
      </c>
      <c r="E3158" s="6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8272</v>
      </c>
      <c r="O3158" s="5">
        <f>$E3158/$D3158</f>
        <v>1.1266666666666666E-2</v>
      </c>
      <c r="P3158" s="6">
        <f>ROUND(E3158/L3158,2)</f>
        <v>184.36</v>
      </c>
      <c r="Q3158" t="str">
        <f>LEFT($N3158,FIND("/",$N3158)-1)</f>
        <v>technology</v>
      </c>
      <c r="R3158" t="str">
        <f>RIGHT($N3158,LEN($N3158)-FIND("/",$N3158))</f>
        <v>wearables</v>
      </c>
      <c r="S3158" s="10">
        <f>((($I3158/60)/60)/24)+DATE(1970,1,1)</f>
        <v>42664.669675925921</v>
      </c>
      <c r="T3158" s="10">
        <f>((($J3158/60)/60)/24)+DATE(1970,1,1)</f>
        <v>42604.669675925921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 s="6">
        <v>4000</v>
      </c>
      <c r="E3159" s="6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8303</v>
      </c>
      <c r="O3159" s="5">
        <f>$E3159/$D3159</f>
        <v>1.125E-2</v>
      </c>
      <c r="P3159" s="6">
        <f>ROUND(E3159/L3159,2)</f>
        <v>11.25</v>
      </c>
      <c r="Q3159" t="str">
        <f>LEFT($N3159,FIND("/",$N3159)-1)</f>
        <v>publishing</v>
      </c>
      <c r="R3159" t="str">
        <f>RIGHT($N3159,LEN($N3159)-FIND("/",$N3159))</f>
        <v>children's books</v>
      </c>
      <c r="S3159" s="10">
        <f>((($I3159/60)/60)/24)+DATE(1970,1,1)</f>
        <v>41059.791666666664</v>
      </c>
      <c r="T3159" s="10">
        <f>((($J3159/60)/60)/24)+DATE(1970,1,1)</f>
        <v>41030.292025462964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 s="6">
        <v>180000</v>
      </c>
      <c r="E3160" s="6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5">
        <f>$E3160/$D3160</f>
        <v>1.1222222222222222E-2</v>
      </c>
      <c r="P3160" s="6">
        <f>ROUND(E3160/L3160,2)</f>
        <v>673.33</v>
      </c>
      <c r="Q3160" t="str">
        <f>LEFT($N3160,FIND("/",$N3160)-1)</f>
        <v>publishing</v>
      </c>
      <c r="R3160" t="str">
        <f>RIGHT($N3160,LEN($N3160)-FIND("/",$N3160))</f>
        <v>translations</v>
      </c>
      <c r="S3160" s="10">
        <f>((($I3160/60)/60)/24)+DATE(1970,1,1)</f>
        <v>42258.765844907408</v>
      </c>
      <c r="T3160" s="10">
        <f>((($J3160/60)/60)/24)+DATE(1970,1,1)</f>
        <v>42198.765844907408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 s="6">
        <v>25000</v>
      </c>
      <c r="E3161" s="6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8267</v>
      </c>
      <c r="O3161" s="5">
        <f>$E3161/$D3161</f>
        <v>1.116E-2</v>
      </c>
      <c r="P3161" s="6">
        <f>ROUND(E3161/L3161,2)</f>
        <v>46.5</v>
      </c>
      <c r="Q3161" t="str">
        <f>LEFT($N3161,FIND("/",$N3161)-1)</f>
        <v>film &amp; video</v>
      </c>
      <c r="R3161" t="str">
        <f>RIGHT($N3161,LEN($N3161)-FIND("/",$N3161))</f>
        <v>drama</v>
      </c>
      <c r="S3161" s="10">
        <f>((($I3161/60)/60)/24)+DATE(1970,1,1)</f>
        <v>41917.383356481485</v>
      </c>
      <c r="T3161" s="10">
        <f>((($J3161/60)/60)/24)+DATE(1970,1,1)</f>
        <v>41887.383356481485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 s="6">
        <v>4500</v>
      </c>
      <c r="E3162" s="6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8270</v>
      </c>
      <c r="O3162" s="5">
        <f>$E3162/$D3162</f>
        <v>1.1111111111111112E-2</v>
      </c>
      <c r="P3162" s="6">
        <f>ROUND(E3162/L3162,2)</f>
        <v>50</v>
      </c>
      <c r="Q3162" t="str">
        <f>LEFT($N3162,FIND("/",$N3162)-1)</f>
        <v>theater</v>
      </c>
      <c r="R3162" t="str">
        <f>RIGHT($N3162,LEN($N3162)-FIND("/",$N3162))</f>
        <v>plays</v>
      </c>
      <c r="S3162" s="10">
        <f>((($I3162/60)/60)/24)+DATE(1970,1,1)</f>
        <v>42615.850381944445</v>
      </c>
      <c r="T3162" s="10">
        <f>((($J3162/60)/60)/24)+DATE(1970,1,1)</f>
        <v>42570.850381944445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 s="6">
        <v>10000</v>
      </c>
      <c r="E3163" s="6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8303</v>
      </c>
      <c r="O3163" s="5">
        <f>$E3163/$D3163</f>
        <v>1.0999999999999999E-2</v>
      </c>
      <c r="P3163" s="6">
        <f>ROUND(E3163/L3163,2)</f>
        <v>55</v>
      </c>
      <c r="Q3163" t="str">
        <f>LEFT($N3163,FIND("/",$N3163)-1)</f>
        <v>publishing</v>
      </c>
      <c r="R3163" t="str">
        <f>RIGHT($N3163,LEN($N3163)-FIND("/",$N3163))</f>
        <v>children's books</v>
      </c>
      <c r="S3163" s="10">
        <f>((($I3163/60)/60)/24)+DATE(1970,1,1)</f>
        <v>42098.757372685184</v>
      </c>
      <c r="T3163" s="10">
        <f>((($J3163/60)/60)/24)+DATE(1970,1,1)</f>
        <v>42068.799039351856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 s="6">
        <v>35000</v>
      </c>
      <c r="E3164" s="6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8272</v>
      </c>
      <c r="O3164" s="5">
        <f>$E3164/$D3164</f>
        <v>1.0771428571428571E-2</v>
      </c>
      <c r="P3164" s="6">
        <f>ROUND(E3164/L3164,2)</f>
        <v>41.89</v>
      </c>
      <c r="Q3164" t="str">
        <f>LEFT($N3164,FIND("/",$N3164)-1)</f>
        <v>technology</v>
      </c>
      <c r="R3164" t="str">
        <f>RIGHT($N3164,LEN($N3164)-FIND("/",$N3164))</f>
        <v>wearables</v>
      </c>
      <c r="S3164" s="10">
        <f>((($I3164/60)/60)/24)+DATE(1970,1,1)</f>
        <v>42660.635636574079</v>
      </c>
      <c r="T3164" s="10">
        <f>((($J3164/60)/60)/24)+DATE(1970,1,1)</f>
        <v>42625.635636574079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 s="6">
        <v>40000</v>
      </c>
      <c r="E3165" s="6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8269</v>
      </c>
      <c r="O3165" s="5">
        <f>$E3165/$D3165</f>
        <v>1.0749999999999999E-2</v>
      </c>
      <c r="P3165" s="6">
        <f>ROUND(E3165/L3165,2)</f>
        <v>35.83</v>
      </c>
      <c r="Q3165" t="str">
        <f>LEFT($N3165,FIND("/",$N3165)-1)</f>
        <v>film &amp; video</v>
      </c>
      <c r="R3165" t="str">
        <f>RIGHT($N3165,LEN($N3165)-FIND("/",$N3165))</f>
        <v>animation</v>
      </c>
      <c r="S3165" s="10">
        <f>((($I3165/60)/60)/24)+DATE(1970,1,1)</f>
        <v>41893.260381944441</v>
      </c>
      <c r="T3165" s="10">
        <f>((($J3165/60)/60)/24)+DATE(1970,1,1)</f>
        <v>41863.260381944441</v>
      </c>
    </row>
    <row r="3166" spans="1:20" ht="48" x14ac:dyDescent="0.2">
      <c r="A3166">
        <v>1872</v>
      </c>
      <c r="B3166" s="3" t="s">
        <v>1873</v>
      </c>
      <c r="C3166" s="3" t="s">
        <v>5982</v>
      </c>
      <c r="D3166" s="6">
        <v>20000</v>
      </c>
      <c r="E3166" s="6">
        <v>212</v>
      </c>
      <c r="F3166" t="s">
        <v>8221</v>
      </c>
      <c r="G3166" t="s">
        <v>8224</v>
      </c>
      <c r="H3166" t="s">
        <v>8246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8282</v>
      </c>
      <c r="O3166" s="5">
        <f>$E3166/$D3166</f>
        <v>1.06E-2</v>
      </c>
      <c r="P3166" s="6">
        <f>ROUND(E3166/L3166,2)</f>
        <v>16.309999999999999</v>
      </c>
      <c r="Q3166" t="str">
        <f>LEFT($N3166,FIND("/",$N3166)-1)</f>
        <v>games</v>
      </c>
      <c r="R3166" t="str">
        <f>RIGHT($N3166,LEN($N3166)-FIND("/",$N3166))</f>
        <v>mobile games</v>
      </c>
      <c r="S3166" s="10">
        <f>((($I3166/60)/60)/24)+DATE(1970,1,1)</f>
        <v>42185.129652777774</v>
      </c>
      <c r="T3166" s="10">
        <f>((($J3166/60)/60)/24)+DATE(1970,1,1)</f>
        <v>42155.129652777774</v>
      </c>
    </row>
    <row r="3167" spans="1:20" ht="48" x14ac:dyDescent="0.2">
      <c r="A3167">
        <v>695</v>
      </c>
      <c r="B3167" s="3" t="s">
        <v>696</v>
      </c>
      <c r="C3167" s="3" t="s">
        <v>4805</v>
      </c>
      <c r="D3167" s="6">
        <v>60000</v>
      </c>
      <c r="E3167" s="6">
        <v>636</v>
      </c>
      <c r="F3167" t="s">
        <v>8221</v>
      </c>
      <c r="G3167" t="s">
        <v>8224</v>
      </c>
      <c r="H3167" t="s">
        <v>8246</v>
      </c>
      <c r="I3167">
        <v>1414758620</v>
      </c>
      <c r="J3167">
        <v>1412166620</v>
      </c>
      <c r="K3167" t="b">
        <v>0</v>
      </c>
      <c r="L3167">
        <v>7</v>
      </c>
      <c r="M3167" t="b">
        <v>0</v>
      </c>
      <c r="N3167" t="s">
        <v>8272</v>
      </c>
      <c r="O3167" s="5">
        <f>$E3167/$D3167</f>
        <v>1.06E-2</v>
      </c>
      <c r="P3167" s="6">
        <f>ROUND(E3167/L3167,2)</f>
        <v>90.86</v>
      </c>
      <c r="Q3167" t="str">
        <f>LEFT($N3167,FIND("/",$N3167)-1)</f>
        <v>technology</v>
      </c>
      <c r="R3167" t="str">
        <f>RIGHT($N3167,LEN($N3167)-FIND("/",$N3167))</f>
        <v>wearables</v>
      </c>
      <c r="S3167" s="10">
        <f>((($I3167/60)/60)/24)+DATE(1970,1,1)</f>
        <v>41943.521064814813</v>
      </c>
      <c r="T3167" s="10">
        <f>((($J3167/60)/60)/24)+DATE(1970,1,1)</f>
        <v>41913.521064814813</v>
      </c>
    </row>
    <row r="3168" spans="1:20" ht="32" x14ac:dyDescent="0.2">
      <c r="A3168">
        <v>2748</v>
      </c>
      <c r="B3168" s="3" t="s">
        <v>2748</v>
      </c>
      <c r="C3168" s="3" t="s">
        <v>6858</v>
      </c>
      <c r="D3168" s="6">
        <v>5000</v>
      </c>
      <c r="E3168" s="6">
        <v>53</v>
      </c>
      <c r="F3168" t="s">
        <v>8221</v>
      </c>
      <c r="G3168" t="s">
        <v>8224</v>
      </c>
      <c r="H3168" t="s">
        <v>8246</v>
      </c>
      <c r="I3168">
        <v>1472835802</v>
      </c>
      <c r="J3168">
        <v>1470243802</v>
      </c>
      <c r="K3168" t="b">
        <v>0</v>
      </c>
      <c r="L3168">
        <v>4</v>
      </c>
      <c r="M3168" t="b">
        <v>0</v>
      </c>
      <c r="N3168" t="s">
        <v>8303</v>
      </c>
      <c r="O3168" s="5">
        <f>$E3168/$D3168</f>
        <v>1.06E-2</v>
      </c>
      <c r="P3168" s="6">
        <f>ROUND(E3168/L3168,2)</f>
        <v>13.25</v>
      </c>
      <c r="Q3168" t="str">
        <f>LEFT($N3168,FIND("/",$N3168)-1)</f>
        <v>publishing</v>
      </c>
      <c r="R3168" t="str">
        <f>RIGHT($N3168,LEN($N3168)-FIND("/",$N3168))</f>
        <v>children's books</v>
      </c>
      <c r="S3168" s="10">
        <f>((($I3168/60)/60)/24)+DATE(1970,1,1)</f>
        <v>42615.7106712963</v>
      </c>
      <c r="T3168" s="10">
        <f>((($J3168/60)/60)/24)+DATE(1970,1,1)</f>
        <v>42585.7106712963</v>
      </c>
    </row>
    <row r="3169" spans="1:20" ht="80" x14ac:dyDescent="0.2">
      <c r="A3169">
        <v>984</v>
      </c>
      <c r="B3169" s="3" t="s">
        <v>985</v>
      </c>
      <c r="C3169" s="3" t="s">
        <v>5094</v>
      </c>
      <c r="D3169" s="6">
        <v>10000</v>
      </c>
      <c r="E3169" s="6">
        <v>106</v>
      </c>
      <c r="F3169" t="s">
        <v>8221</v>
      </c>
      <c r="G3169" t="s">
        <v>8224</v>
      </c>
      <c r="H3169" t="s">
        <v>8246</v>
      </c>
      <c r="I3169">
        <v>1427507208</v>
      </c>
      <c r="J3169">
        <v>1424918808</v>
      </c>
      <c r="K3169" t="b">
        <v>0</v>
      </c>
      <c r="L3169">
        <v>3</v>
      </c>
      <c r="M3169" t="b">
        <v>0</v>
      </c>
      <c r="N3169" t="s">
        <v>8272</v>
      </c>
      <c r="O3169" s="5">
        <f>$E3169/$D3169</f>
        <v>1.06E-2</v>
      </c>
      <c r="P3169" s="6">
        <f>ROUND(E3169/L3169,2)</f>
        <v>35.33</v>
      </c>
      <c r="Q3169" t="str">
        <f>LEFT($N3169,FIND("/",$N3169)-1)</f>
        <v>technology</v>
      </c>
      <c r="R3169" t="str">
        <f>RIGHT($N3169,LEN($N3169)-FIND("/",$N3169))</f>
        <v>wearables</v>
      </c>
      <c r="S3169" s="10">
        <f>((($I3169/60)/60)/24)+DATE(1970,1,1)</f>
        <v>42091.074166666673</v>
      </c>
      <c r="T3169" s="10">
        <f>((($J3169/60)/60)/24)+DATE(1970,1,1)</f>
        <v>42061.11583333333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 s="6">
        <v>3500</v>
      </c>
      <c r="E3170" s="6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8270</v>
      </c>
      <c r="O3170" s="5">
        <f>$E3170/$D3170</f>
        <v>1.0571428571428572E-2</v>
      </c>
      <c r="P3170" s="6">
        <f>ROUND(E3170/L3170,2)</f>
        <v>18.5</v>
      </c>
      <c r="Q3170" t="str">
        <f>LEFT($N3170,FIND("/",$N3170)-1)</f>
        <v>theater</v>
      </c>
      <c r="R3170" t="str">
        <f>RIGHT($N3170,LEN($N3170)-FIND("/",$N3170))</f>
        <v>plays</v>
      </c>
      <c r="S3170" s="10">
        <f>((($I3170/60)/60)/24)+DATE(1970,1,1)</f>
        <v>42133.166666666672</v>
      </c>
      <c r="T3170" s="10">
        <f>((($J3170/60)/60)/24)+DATE(1970,1,1)</f>
        <v>42078.34520833334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 s="6">
        <v>95000</v>
      </c>
      <c r="E3171" s="6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5">
        <f>$E3171/$D3171</f>
        <v>1.0526315789473684E-2</v>
      </c>
      <c r="P3171" s="6">
        <f>ROUND(E3171/L3171,2)</f>
        <v>35.71</v>
      </c>
      <c r="Q3171" t="str">
        <f>LEFT($N3171,FIND("/",$N3171)-1)</f>
        <v>food</v>
      </c>
      <c r="R3171" t="str">
        <f>RIGHT($N3171,LEN($N3171)-FIND("/",$N3171))</f>
        <v>restaurants</v>
      </c>
      <c r="S3171" s="10">
        <f>((($I3171/60)/60)/24)+DATE(1970,1,1)</f>
        <v>42114.767928240741</v>
      </c>
      <c r="T3171" s="10">
        <f>((($J3171/60)/60)/24)+DATE(1970,1,1)</f>
        <v>42058.809594907405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 s="6">
        <v>2000</v>
      </c>
      <c r="E3172" s="6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8281</v>
      </c>
      <c r="O3172" s="5">
        <f>$E3172/$D3172</f>
        <v>1.0500000000000001E-2</v>
      </c>
      <c r="P3172" s="6">
        <f>ROUND(E3172/L3172,2)</f>
        <v>3</v>
      </c>
      <c r="Q3172" t="str">
        <f>LEFT($N3172,FIND("/",$N3172)-1)</f>
        <v>games</v>
      </c>
      <c r="R3172" t="str">
        <f>RIGHT($N3172,LEN($N3172)-FIND("/",$N3172))</f>
        <v>video games</v>
      </c>
      <c r="S3172" s="10">
        <f>((($I3172/60)/60)/24)+DATE(1970,1,1)</f>
        <v>41280.025902777779</v>
      </c>
      <c r="T3172" s="10">
        <f>((($J3172/60)/60)/24)+DATE(1970,1,1)</f>
        <v>41250.025902777779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 s="6">
        <v>2000</v>
      </c>
      <c r="E3173" s="6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8270</v>
      </c>
      <c r="O3173" s="5">
        <f>$E3173/$D3173</f>
        <v>1.0500000000000001E-2</v>
      </c>
      <c r="P3173" s="6">
        <f>ROUND(E3173/L3173,2)</f>
        <v>7</v>
      </c>
      <c r="Q3173" t="str">
        <f>LEFT($N3173,FIND("/",$N3173)-1)</f>
        <v>theater</v>
      </c>
      <c r="R3173" t="str">
        <f>RIGHT($N3173,LEN($N3173)-FIND("/",$N3173))</f>
        <v>plays</v>
      </c>
      <c r="S3173" s="10">
        <f>((($I3173/60)/60)/24)+DATE(1970,1,1)</f>
        <v>41860.125</v>
      </c>
      <c r="T3173" s="10">
        <f>((($J3173/60)/60)/24)+DATE(1970,1,1)</f>
        <v>41831.742962962962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 s="6">
        <v>10000</v>
      </c>
      <c r="E3174" s="6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8270</v>
      </c>
      <c r="O3174" s="5">
        <f>$E3174/$D3174</f>
        <v>1.0500000000000001E-2</v>
      </c>
      <c r="P3174" s="6">
        <f>ROUND(E3174/L3174,2)</f>
        <v>52.5</v>
      </c>
      <c r="Q3174" t="str">
        <f>LEFT($N3174,FIND("/",$N3174)-1)</f>
        <v>theater</v>
      </c>
      <c r="R3174" t="str">
        <f>RIGHT($N3174,LEN($N3174)-FIND("/",$N3174))</f>
        <v>plays</v>
      </c>
      <c r="S3174" s="10">
        <f>((($I3174/60)/60)/24)+DATE(1970,1,1)</f>
        <v>41886.672152777777</v>
      </c>
      <c r="T3174" s="10">
        <f>((($J3174/60)/60)/24)+DATE(1970,1,1)</f>
        <v>41856.672152777777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 s="6">
        <v>25000</v>
      </c>
      <c r="E3175" s="6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8271</v>
      </c>
      <c r="O3175" s="5">
        <f>$E3175/$D3175</f>
        <v>1.044E-2</v>
      </c>
      <c r="P3175" s="6">
        <f>ROUND(E3175/L3175,2)</f>
        <v>87</v>
      </c>
      <c r="Q3175" t="str">
        <f>LEFT($N3175,FIND("/",$N3175)-1)</f>
        <v>technology</v>
      </c>
      <c r="R3175" t="str">
        <f>RIGHT($N3175,LEN($N3175)-FIND("/",$N3175))</f>
        <v>web</v>
      </c>
      <c r="S3175" s="10">
        <f>((($I3175/60)/60)/24)+DATE(1970,1,1)</f>
        <v>42558.987696759257</v>
      </c>
      <c r="T3175" s="10">
        <f>((($J3175/60)/60)/24)+DATE(1970,1,1)</f>
        <v>42528.987696759257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 s="6">
        <v>25000</v>
      </c>
      <c r="E3176" s="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8293</v>
      </c>
      <c r="O3176" s="5">
        <f>$E3176/$D3176</f>
        <v>1.04E-2</v>
      </c>
      <c r="P3176" s="6">
        <f>ROUND(E3176/L3176,2)</f>
        <v>28.89</v>
      </c>
      <c r="Q3176" t="str">
        <f>LEFT($N3176,FIND("/",$N3176)-1)</f>
        <v>technology</v>
      </c>
      <c r="R3176" t="str">
        <f>RIGHT($N3176,LEN($N3176)-FIND("/",$N3176))</f>
        <v>gadgets</v>
      </c>
      <c r="S3176" s="10">
        <f>((($I3176/60)/60)/24)+DATE(1970,1,1)</f>
        <v>41863.789942129632</v>
      </c>
      <c r="T3176" s="10">
        <f>((($J3176/60)/60)/24)+DATE(1970,1,1)</f>
        <v>41828.789942129632</v>
      </c>
    </row>
    <row r="3177" spans="1:20" ht="48" x14ac:dyDescent="0.2">
      <c r="A3177">
        <v>3192</v>
      </c>
      <c r="B3177" s="3" t="s">
        <v>3192</v>
      </c>
      <c r="C3177" s="3" t="s">
        <v>7302</v>
      </c>
      <c r="D3177" s="6">
        <v>10000</v>
      </c>
      <c r="E3177" s="6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8304</v>
      </c>
      <c r="O3177" s="5">
        <f>$E3177/$D3177</f>
        <v>1.0200000000000001E-2</v>
      </c>
      <c r="P3177" s="6">
        <f>ROUND(E3177/L3177,2)</f>
        <v>12.75</v>
      </c>
      <c r="Q3177" t="str">
        <f>LEFT($N3177,FIND("/",$N3177)-1)</f>
        <v>theater</v>
      </c>
      <c r="R3177" t="str">
        <f>RIGHT($N3177,LEN($N3177)-FIND("/",$N3177))</f>
        <v>musical</v>
      </c>
      <c r="S3177" s="10">
        <f>((($I3177/60)/60)/24)+DATE(1970,1,1)</f>
        <v>42063.916666666672</v>
      </c>
      <c r="T3177" s="10">
        <f>((($J3177/60)/60)/24)+DATE(1970,1,1)</f>
        <v>42018.94049768518</v>
      </c>
    </row>
    <row r="3178" spans="1:20" ht="48" x14ac:dyDescent="0.2">
      <c r="A3178">
        <v>470</v>
      </c>
      <c r="B3178" s="3" t="s">
        <v>471</v>
      </c>
      <c r="C3178" s="3" t="s">
        <v>4580</v>
      </c>
      <c r="D3178" s="6">
        <v>5000</v>
      </c>
      <c r="E3178" s="6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8269</v>
      </c>
      <c r="O3178" s="5">
        <f>$E3178/$D3178</f>
        <v>1.0200000000000001E-2</v>
      </c>
      <c r="P3178" s="6">
        <f>ROUND(E3178/L3178,2)</f>
        <v>25.5</v>
      </c>
      <c r="Q3178" t="str">
        <f>LEFT($N3178,FIND("/",$N3178)-1)</f>
        <v>film &amp; video</v>
      </c>
      <c r="R3178" t="str">
        <f>RIGHT($N3178,LEN($N3178)-FIND("/",$N3178))</f>
        <v>animation</v>
      </c>
      <c r="S3178" s="10">
        <f>((($I3178/60)/60)/24)+DATE(1970,1,1)</f>
        <v>41655.166666666664</v>
      </c>
      <c r="T3178" s="10">
        <f>((($J3178/60)/60)/24)+DATE(1970,1,1)</f>
        <v>41605.167696759258</v>
      </c>
    </row>
    <row r="3179" spans="1:20" ht="48" x14ac:dyDescent="0.2">
      <c r="A3179">
        <v>1703</v>
      </c>
      <c r="B3179" s="3" t="s">
        <v>1704</v>
      </c>
      <c r="C3179" s="3" t="s">
        <v>5813</v>
      </c>
      <c r="D3179" s="6">
        <v>5000</v>
      </c>
      <c r="E3179" s="6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8292</v>
      </c>
      <c r="O3179" s="5">
        <f>$E3179/$D3179</f>
        <v>1.0200000000000001E-2</v>
      </c>
      <c r="P3179" s="6">
        <f>ROUND(E3179/L3179,2)</f>
        <v>25.5</v>
      </c>
      <c r="Q3179" t="str">
        <f>LEFT($N3179,FIND("/",$N3179)-1)</f>
        <v>music</v>
      </c>
      <c r="R3179" t="str">
        <f>RIGHT($N3179,LEN($N3179)-FIND("/",$N3179))</f>
        <v>faith</v>
      </c>
      <c r="S3179" s="10">
        <f>((($I3179/60)/60)/24)+DATE(1970,1,1)</f>
        <v>42247.281678240746</v>
      </c>
      <c r="T3179" s="10">
        <f>((($J3179/60)/60)/24)+DATE(1970,1,1)</f>
        <v>42187.281678240746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 s="6">
        <v>24500</v>
      </c>
      <c r="E3180" s="6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8271</v>
      </c>
      <c r="O3180" s="5">
        <f>$E3180/$D3180</f>
        <v>0.01</v>
      </c>
      <c r="P3180" s="6">
        <f>ROUND(E3180/L3180,2)</f>
        <v>49</v>
      </c>
      <c r="Q3180" t="str">
        <f>LEFT($N3180,FIND("/",$N3180)-1)</f>
        <v>technology</v>
      </c>
      <c r="R3180" t="str">
        <f>RIGHT($N3180,LEN($N3180)-FIND("/",$N3180))</f>
        <v>web</v>
      </c>
      <c r="S3180" s="10">
        <f>((($I3180/60)/60)/24)+DATE(1970,1,1)</f>
        <v>42385.458333333328</v>
      </c>
      <c r="T3180" s="10">
        <f>((($J3180/60)/60)/24)+DATE(1970,1,1)</f>
        <v>42348.9215625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 s="6">
        <v>1000</v>
      </c>
      <c r="E3181" s="6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8271</v>
      </c>
      <c r="O3181" s="5">
        <f>$E3181/$D3181</f>
        <v>0.01</v>
      </c>
      <c r="P3181" s="6">
        <f>ROUND(E3181/L3181,2)</f>
        <v>5</v>
      </c>
      <c r="Q3181" t="str">
        <f>LEFT($N3181,FIND("/",$N3181)-1)</f>
        <v>technology</v>
      </c>
      <c r="R3181" t="str">
        <f>RIGHT($N3181,LEN($N3181)-FIND("/",$N3181))</f>
        <v>web</v>
      </c>
      <c r="S3181" s="10">
        <f>((($I3181/60)/60)/24)+DATE(1970,1,1)</f>
        <v>42079.674953703703</v>
      </c>
      <c r="T3181" s="10">
        <f>((($J3181/60)/60)/24)+DATE(1970,1,1)</f>
        <v>42049.716620370367</v>
      </c>
    </row>
    <row r="3182" spans="1:20" ht="48" x14ac:dyDescent="0.2">
      <c r="A3182">
        <v>884</v>
      </c>
      <c r="B3182" s="3" t="s">
        <v>885</v>
      </c>
      <c r="C3182" s="3" t="s">
        <v>4994</v>
      </c>
      <c r="D3182" s="6">
        <v>2000</v>
      </c>
      <c r="E3182" s="6">
        <v>20</v>
      </c>
      <c r="F3182" t="s">
        <v>8221</v>
      </c>
      <c r="G3182" t="s">
        <v>8224</v>
      </c>
      <c r="H3182" t="s">
        <v>8246</v>
      </c>
      <c r="I3182">
        <v>1336789860</v>
      </c>
      <c r="J3182">
        <v>1331666146</v>
      </c>
      <c r="K3182" t="b">
        <v>0</v>
      </c>
      <c r="L3182">
        <v>2</v>
      </c>
      <c r="M3182" t="b">
        <v>0</v>
      </c>
      <c r="N3182" t="s">
        <v>8278</v>
      </c>
      <c r="O3182" s="5">
        <f>$E3182/$D3182</f>
        <v>0.01</v>
      </c>
      <c r="P3182" s="6">
        <f>ROUND(E3182/L3182,2)</f>
        <v>10</v>
      </c>
      <c r="Q3182" t="str">
        <f>LEFT($N3182,FIND("/",$N3182)-1)</f>
        <v>music</v>
      </c>
      <c r="R3182" t="str">
        <f>RIGHT($N3182,LEN($N3182)-FIND("/",$N3182))</f>
        <v>indie rock</v>
      </c>
      <c r="S3182" s="10">
        <f>((($I3182/60)/60)/24)+DATE(1970,1,1)</f>
        <v>41041.104861111111</v>
      </c>
      <c r="T3182" s="10">
        <f>((($J3182/60)/60)/24)+DATE(1970,1,1)</f>
        <v>40981.802615740737</v>
      </c>
    </row>
    <row r="3183" spans="1:20" ht="48" x14ac:dyDescent="0.2">
      <c r="A3183">
        <v>3927</v>
      </c>
      <c r="B3183" s="3" t="s">
        <v>3924</v>
      </c>
      <c r="C3183" s="3" t="s">
        <v>8035</v>
      </c>
      <c r="D3183" s="6">
        <v>2500</v>
      </c>
      <c r="E3183" s="6">
        <v>25</v>
      </c>
      <c r="F3183" t="s">
        <v>8221</v>
      </c>
      <c r="G3183" t="s">
        <v>8225</v>
      </c>
      <c r="H3183" t="s">
        <v>8247</v>
      </c>
      <c r="I3183">
        <v>1407565504</v>
      </c>
      <c r="J3183">
        <v>1404973504</v>
      </c>
      <c r="K3183" t="b">
        <v>0</v>
      </c>
      <c r="L3183">
        <v>2</v>
      </c>
      <c r="M3183" t="b">
        <v>0</v>
      </c>
      <c r="N3183" t="s">
        <v>8270</v>
      </c>
      <c r="O3183" s="5">
        <f>$E3183/$D3183</f>
        <v>0.01</v>
      </c>
      <c r="P3183" s="6">
        <f>ROUND(E3183/L3183,2)</f>
        <v>12.5</v>
      </c>
      <c r="Q3183" t="str">
        <f>LEFT($N3183,FIND("/",$N3183)-1)</f>
        <v>theater</v>
      </c>
      <c r="R3183" t="str">
        <f>RIGHT($N3183,LEN($N3183)-FIND("/",$N3183))</f>
        <v>plays</v>
      </c>
      <c r="S3183" s="10">
        <f>((($I3183/60)/60)/24)+DATE(1970,1,1)</f>
        <v>41860.267407407409</v>
      </c>
      <c r="T3183" s="10">
        <f>((($J3183/60)/60)/24)+DATE(1970,1,1)</f>
        <v>41830.267407407409</v>
      </c>
    </row>
    <row r="3184" spans="1:20" ht="48" x14ac:dyDescent="0.2">
      <c r="A3184">
        <v>620</v>
      </c>
      <c r="B3184" s="3" t="s">
        <v>621</v>
      </c>
      <c r="C3184" s="3" t="s">
        <v>4730</v>
      </c>
      <c r="D3184" s="6">
        <v>30000</v>
      </c>
      <c r="E3184" s="6">
        <v>300</v>
      </c>
      <c r="F3184" t="s">
        <v>8220</v>
      </c>
      <c r="G3184" t="s">
        <v>8229</v>
      </c>
      <c r="H3184" t="s">
        <v>8251</v>
      </c>
      <c r="I3184">
        <v>1408986738</v>
      </c>
      <c r="J3184">
        <v>1405098738</v>
      </c>
      <c r="K3184" t="b">
        <v>0</v>
      </c>
      <c r="L3184">
        <v>1</v>
      </c>
      <c r="M3184" t="b">
        <v>0</v>
      </c>
      <c r="N3184" t="s">
        <v>8271</v>
      </c>
      <c r="O3184" s="5">
        <f>$E3184/$D3184</f>
        <v>0.01</v>
      </c>
      <c r="P3184" s="6">
        <f>ROUND(E3184/L3184,2)</f>
        <v>300</v>
      </c>
      <c r="Q3184" t="str">
        <f>LEFT($N3184,FIND("/",$N3184)-1)</f>
        <v>technology</v>
      </c>
      <c r="R3184" t="str">
        <f>RIGHT($N3184,LEN($N3184)-FIND("/",$N3184))</f>
        <v>web</v>
      </c>
      <c r="S3184" s="10">
        <f>((($I3184/60)/60)/24)+DATE(1970,1,1)</f>
        <v>41876.716874999998</v>
      </c>
      <c r="T3184" s="10">
        <f>((($J3184/60)/60)/24)+DATE(1970,1,1)</f>
        <v>41831.716874999998</v>
      </c>
    </row>
    <row r="3185" spans="1:20" ht="48" x14ac:dyDescent="0.2">
      <c r="A3185">
        <v>1053</v>
      </c>
      <c r="B3185" s="3" t="s">
        <v>1054</v>
      </c>
      <c r="C3185" s="3" t="s">
        <v>5163</v>
      </c>
      <c r="D3185" s="6">
        <v>1500</v>
      </c>
      <c r="E3185" s="6">
        <v>15</v>
      </c>
      <c r="F3185" t="s">
        <v>8220</v>
      </c>
      <c r="G3185" t="s">
        <v>8224</v>
      </c>
      <c r="H3185" t="s">
        <v>8246</v>
      </c>
      <c r="I3185">
        <v>1488773332</v>
      </c>
      <c r="J3185">
        <v>1486613332</v>
      </c>
      <c r="K3185" t="b">
        <v>0</v>
      </c>
      <c r="L3185">
        <v>1</v>
      </c>
      <c r="M3185" t="b">
        <v>0</v>
      </c>
      <c r="N3185" t="s">
        <v>8280</v>
      </c>
      <c r="O3185" s="5">
        <f>$E3185/$D3185</f>
        <v>0.01</v>
      </c>
      <c r="P3185" s="6">
        <f>ROUND(E3185/L3185,2)</f>
        <v>15</v>
      </c>
      <c r="Q3185" t="str">
        <f>LEFT($N3185,FIND("/",$N3185)-1)</f>
        <v>journalism</v>
      </c>
      <c r="R3185" t="str">
        <f>RIGHT($N3185,LEN($N3185)-FIND("/",$N3185))</f>
        <v>audio</v>
      </c>
      <c r="S3185" s="10">
        <f>((($I3185/60)/60)/24)+DATE(1970,1,1)</f>
        <v>42800.172824074078</v>
      </c>
      <c r="T3185" s="10">
        <f>((($J3185/60)/60)/24)+DATE(1970,1,1)</f>
        <v>42775.172824074078</v>
      </c>
    </row>
    <row r="3186" spans="1:20" ht="48" x14ac:dyDescent="0.2">
      <c r="A3186">
        <v>1060</v>
      </c>
      <c r="B3186" s="3" t="s">
        <v>1061</v>
      </c>
      <c r="C3186" s="3" t="s">
        <v>5170</v>
      </c>
      <c r="D3186" s="6">
        <v>5000</v>
      </c>
      <c r="E3186" s="6">
        <v>50</v>
      </c>
      <c r="F3186" t="s">
        <v>8220</v>
      </c>
      <c r="G3186" t="s">
        <v>8224</v>
      </c>
      <c r="H3186" t="s">
        <v>8246</v>
      </c>
      <c r="I3186">
        <v>1429134893</v>
      </c>
      <c r="J3186">
        <v>1426542893</v>
      </c>
      <c r="K3186" t="b">
        <v>0</v>
      </c>
      <c r="L3186">
        <v>1</v>
      </c>
      <c r="M3186" t="b">
        <v>0</v>
      </c>
      <c r="N3186" t="s">
        <v>8280</v>
      </c>
      <c r="O3186" s="5">
        <f>$E3186/$D3186</f>
        <v>0.01</v>
      </c>
      <c r="P3186" s="6">
        <f>ROUND(E3186/L3186,2)</f>
        <v>50</v>
      </c>
      <c r="Q3186" t="str">
        <f>LEFT($N3186,FIND("/",$N3186)-1)</f>
        <v>journalism</v>
      </c>
      <c r="R3186" t="str">
        <f>RIGHT($N3186,LEN($N3186)-FIND("/",$N3186))</f>
        <v>audio</v>
      </c>
      <c r="S3186" s="10">
        <f>((($I3186/60)/60)/24)+DATE(1970,1,1)</f>
        <v>42109.913113425922</v>
      </c>
      <c r="T3186" s="10">
        <f>((($J3186/60)/60)/24)+DATE(1970,1,1)</f>
        <v>42079.913113425922</v>
      </c>
    </row>
    <row r="3187" spans="1:20" ht="48" x14ac:dyDescent="0.2">
      <c r="A3187">
        <v>1989</v>
      </c>
      <c r="B3187" s="3" t="s">
        <v>1990</v>
      </c>
      <c r="C3187" s="3" t="s">
        <v>6099</v>
      </c>
      <c r="D3187" s="6">
        <v>5000</v>
      </c>
      <c r="E3187" s="6">
        <v>50</v>
      </c>
      <c r="F3187" t="s">
        <v>8221</v>
      </c>
      <c r="G3187" t="s">
        <v>8224</v>
      </c>
      <c r="H3187" t="s">
        <v>8246</v>
      </c>
      <c r="I3187">
        <v>1481473208</v>
      </c>
      <c r="J3187">
        <v>1478881208</v>
      </c>
      <c r="K3187" t="b">
        <v>0</v>
      </c>
      <c r="L3187">
        <v>1</v>
      </c>
      <c r="M3187" t="b">
        <v>0</v>
      </c>
      <c r="N3187" t="s">
        <v>8295</v>
      </c>
      <c r="O3187" s="5">
        <f>$E3187/$D3187</f>
        <v>0.01</v>
      </c>
      <c r="P3187" s="6">
        <f>ROUND(E3187/L3187,2)</f>
        <v>50</v>
      </c>
      <c r="Q3187" t="str">
        <f>LEFT($N3187,FIND("/",$N3187)-1)</f>
        <v>photography</v>
      </c>
      <c r="R3187" t="str">
        <f>RIGHT($N3187,LEN($N3187)-FIND("/",$N3187))</f>
        <v>people</v>
      </c>
      <c r="S3187" s="10">
        <f>((($I3187/60)/60)/24)+DATE(1970,1,1)</f>
        <v>42715.680648148147</v>
      </c>
      <c r="T3187" s="10">
        <f>((($J3187/60)/60)/24)+DATE(1970,1,1)</f>
        <v>42685.680648148147</v>
      </c>
    </row>
    <row r="3188" spans="1:20" ht="48" x14ac:dyDescent="0.2">
      <c r="A3188">
        <v>2565</v>
      </c>
      <c r="B3188" s="3" t="s">
        <v>2565</v>
      </c>
      <c r="C3188" s="3" t="s">
        <v>6675</v>
      </c>
      <c r="D3188" s="6">
        <v>10000</v>
      </c>
      <c r="E3188" s="6">
        <v>100</v>
      </c>
      <c r="F3188" t="s">
        <v>8220</v>
      </c>
      <c r="G3188" t="s">
        <v>8224</v>
      </c>
      <c r="H3188" t="s">
        <v>8246</v>
      </c>
      <c r="I3188">
        <v>1462827000</v>
      </c>
      <c r="J3188">
        <v>1457710589</v>
      </c>
      <c r="K3188" t="b">
        <v>0</v>
      </c>
      <c r="L3188">
        <v>1</v>
      </c>
      <c r="M3188" t="b">
        <v>0</v>
      </c>
      <c r="N3188" t="s">
        <v>8283</v>
      </c>
      <c r="O3188" s="5">
        <f>$E3188/$D3188</f>
        <v>0.01</v>
      </c>
      <c r="P3188" s="6">
        <f>ROUND(E3188/L3188,2)</f>
        <v>100</v>
      </c>
      <c r="Q3188" t="str">
        <f>LEFT($N3188,FIND("/",$N3188)-1)</f>
        <v>food</v>
      </c>
      <c r="R3188" t="str">
        <f>RIGHT($N3188,LEN($N3188)-FIND("/",$N3188))</f>
        <v>food trucks</v>
      </c>
      <c r="S3188" s="10">
        <f>((($I3188/60)/60)/24)+DATE(1970,1,1)</f>
        <v>42499.868055555555</v>
      </c>
      <c r="T3188" s="10">
        <f>((($J3188/60)/60)/24)+DATE(1970,1,1)</f>
        <v>42440.650335648148</v>
      </c>
    </row>
    <row r="3189" spans="1:20" ht="32" x14ac:dyDescent="0.2">
      <c r="A3189">
        <v>2641</v>
      </c>
      <c r="B3189" s="3" t="s">
        <v>2641</v>
      </c>
      <c r="C3189" s="3" t="s">
        <v>6751</v>
      </c>
      <c r="D3189" s="6">
        <v>1500</v>
      </c>
      <c r="E3189" s="6">
        <v>15</v>
      </c>
      <c r="F3189" t="s">
        <v>8221</v>
      </c>
      <c r="G3189" t="s">
        <v>8224</v>
      </c>
      <c r="H3189" t="s">
        <v>8246</v>
      </c>
      <c r="I3189">
        <v>1410811740</v>
      </c>
      <c r="J3189">
        <v>1409341863</v>
      </c>
      <c r="K3189" t="b">
        <v>0</v>
      </c>
      <c r="L3189">
        <v>1</v>
      </c>
      <c r="M3189" t="b">
        <v>0</v>
      </c>
      <c r="N3189" t="s">
        <v>8300</v>
      </c>
      <c r="O3189" s="5">
        <f>$E3189/$D3189</f>
        <v>0.01</v>
      </c>
      <c r="P3189" s="6">
        <f>ROUND(E3189/L3189,2)</f>
        <v>15</v>
      </c>
      <c r="Q3189" t="str">
        <f>LEFT($N3189,FIND("/",$N3189)-1)</f>
        <v>technology</v>
      </c>
      <c r="R3189" t="str">
        <f>RIGHT($N3189,LEN($N3189)-FIND("/",$N3189))</f>
        <v>space exploration</v>
      </c>
      <c r="S3189" s="10">
        <f>((($I3189/60)/60)/24)+DATE(1970,1,1)</f>
        <v>41897.839583333334</v>
      </c>
      <c r="T3189" s="10">
        <f>((($J3189/60)/60)/24)+DATE(1970,1,1)</f>
        <v>41880.827118055553</v>
      </c>
    </row>
    <row r="3190" spans="1:20" ht="48" x14ac:dyDescent="0.2">
      <c r="A3190">
        <v>2841</v>
      </c>
      <c r="B3190" s="3" t="s">
        <v>2841</v>
      </c>
      <c r="C3190" s="3" t="s">
        <v>6951</v>
      </c>
      <c r="D3190" s="6">
        <v>1000</v>
      </c>
      <c r="E3190" s="6">
        <v>10</v>
      </c>
      <c r="F3190" t="s">
        <v>8221</v>
      </c>
      <c r="G3190" t="s">
        <v>8225</v>
      </c>
      <c r="H3190" t="s">
        <v>8247</v>
      </c>
      <c r="I3190">
        <v>1450032297</v>
      </c>
      <c r="J3190">
        <v>1444844697</v>
      </c>
      <c r="K3190" t="b">
        <v>0</v>
      </c>
      <c r="L3190">
        <v>1</v>
      </c>
      <c r="M3190" t="b">
        <v>0</v>
      </c>
      <c r="N3190" t="s">
        <v>8270</v>
      </c>
      <c r="O3190" s="5">
        <f>$E3190/$D3190</f>
        <v>0.01</v>
      </c>
      <c r="P3190" s="6">
        <f>ROUND(E3190/L3190,2)</f>
        <v>10</v>
      </c>
      <c r="Q3190" t="str">
        <f>LEFT($N3190,FIND("/",$N3190)-1)</f>
        <v>theater</v>
      </c>
      <c r="R3190" t="str">
        <f>RIGHT($N3190,LEN($N3190)-FIND("/",$N3190))</f>
        <v>plays</v>
      </c>
      <c r="S3190" s="10">
        <f>((($I3190/60)/60)/24)+DATE(1970,1,1)</f>
        <v>42351.781215277777</v>
      </c>
      <c r="T3190" s="10">
        <f>((($J3190/60)/60)/24)+DATE(1970,1,1)</f>
        <v>42291.739548611105</v>
      </c>
    </row>
    <row r="3191" spans="1:20" ht="48" x14ac:dyDescent="0.2">
      <c r="A3191">
        <v>2849</v>
      </c>
      <c r="B3191" s="3" t="s">
        <v>2849</v>
      </c>
      <c r="C3191" s="3" t="s">
        <v>6959</v>
      </c>
      <c r="D3191" s="6">
        <v>500</v>
      </c>
      <c r="E3191" s="6">
        <v>5</v>
      </c>
      <c r="F3191" t="s">
        <v>8221</v>
      </c>
      <c r="G3191" t="s">
        <v>8225</v>
      </c>
      <c r="H3191" t="s">
        <v>8247</v>
      </c>
      <c r="I3191">
        <v>1461406600</v>
      </c>
      <c r="J3191">
        <v>1458814600</v>
      </c>
      <c r="K3191" t="b">
        <v>0</v>
      </c>
      <c r="L3191">
        <v>1</v>
      </c>
      <c r="M3191" t="b">
        <v>0</v>
      </c>
      <c r="N3191" t="s">
        <v>8270</v>
      </c>
      <c r="O3191" s="5">
        <f>$E3191/$D3191</f>
        <v>0.01</v>
      </c>
      <c r="P3191" s="6">
        <f>ROUND(E3191/L3191,2)</f>
        <v>5</v>
      </c>
      <c r="Q3191" t="str">
        <f>LEFT($N3191,FIND("/",$N3191)-1)</f>
        <v>theater</v>
      </c>
      <c r="R3191" t="str">
        <f>RIGHT($N3191,LEN($N3191)-FIND("/",$N3191))</f>
        <v>plays</v>
      </c>
      <c r="S3191" s="10">
        <f>((($I3191/60)/60)/24)+DATE(1970,1,1)</f>
        <v>42483.428240740745</v>
      </c>
      <c r="T3191" s="10">
        <f>((($J3191/60)/60)/24)+DATE(1970,1,1)</f>
        <v>42453.428240740745</v>
      </c>
    </row>
    <row r="3192" spans="1:20" ht="32" x14ac:dyDescent="0.2">
      <c r="A3192">
        <v>2944</v>
      </c>
      <c r="B3192" s="3" t="s">
        <v>2944</v>
      </c>
      <c r="C3192" s="3" t="s">
        <v>7054</v>
      </c>
      <c r="D3192" s="6">
        <v>10000</v>
      </c>
      <c r="E3192" s="6">
        <v>100</v>
      </c>
      <c r="F3192" t="s">
        <v>8221</v>
      </c>
      <c r="G3192" t="s">
        <v>8224</v>
      </c>
      <c r="H3192" t="s">
        <v>8246</v>
      </c>
      <c r="I3192">
        <v>1433714198</v>
      </c>
      <c r="J3192">
        <v>1431122198</v>
      </c>
      <c r="K3192" t="b">
        <v>0</v>
      </c>
      <c r="L3192">
        <v>1</v>
      </c>
      <c r="M3192" t="b">
        <v>0</v>
      </c>
      <c r="N3192" t="s">
        <v>8302</v>
      </c>
      <c r="O3192" s="5">
        <f>$E3192/$D3192</f>
        <v>0.01</v>
      </c>
      <c r="P3192" s="6">
        <f>ROUND(E3192/L3192,2)</f>
        <v>100</v>
      </c>
      <c r="Q3192" t="str">
        <f>LEFT($N3192,FIND("/",$N3192)-1)</f>
        <v>theater</v>
      </c>
      <c r="R3192" t="str">
        <f>RIGHT($N3192,LEN($N3192)-FIND("/",$N3192))</f>
        <v>spaces</v>
      </c>
      <c r="S3192" s="10">
        <f>((($I3192/60)/60)/24)+DATE(1970,1,1)</f>
        <v>42162.9143287037</v>
      </c>
      <c r="T3192" s="10">
        <f>((($J3192/60)/60)/24)+DATE(1970,1,1)</f>
        <v>42132.9143287037</v>
      </c>
    </row>
    <row r="3193" spans="1:20" ht="32" x14ac:dyDescent="0.2">
      <c r="A3193">
        <v>3747</v>
      </c>
      <c r="B3193" s="3" t="s">
        <v>3744</v>
      </c>
      <c r="C3193" s="3" t="s">
        <v>7857</v>
      </c>
      <c r="D3193" s="6">
        <v>2500</v>
      </c>
      <c r="E3193" s="6">
        <v>25</v>
      </c>
      <c r="F3193" t="s">
        <v>8221</v>
      </c>
      <c r="G3193" t="s">
        <v>8225</v>
      </c>
      <c r="H3193" t="s">
        <v>8247</v>
      </c>
      <c r="I3193">
        <v>1436137140</v>
      </c>
      <c r="J3193">
        <v>1433833896</v>
      </c>
      <c r="K3193" t="b">
        <v>0</v>
      </c>
      <c r="L3193">
        <v>1</v>
      </c>
      <c r="M3193" t="b">
        <v>0</v>
      </c>
      <c r="N3193" t="s">
        <v>8270</v>
      </c>
      <c r="O3193" s="5">
        <f>$E3193/$D3193</f>
        <v>0.01</v>
      </c>
      <c r="P3193" s="6">
        <f>ROUND(E3193/L3193,2)</f>
        <v>25</v>
      </c>
      <c r="Q3193" t="str">
        <f>LEFT($N3193,FIND("/",$N3193)-1)</f>
        <v>theater</v>
      </c>
      <c r="R3193" t="str">
        <f>RIGHT($N3193,LEN($N3193)-FIND("/",$N3193))</f>
        <v>plays</v>
      </c>
      <c r="S3193" s="10">
        <f>((($I3193/60)/60)/24)+DATE(1970,1,1)</f>
        <v>42190.957638888889</v>
      </c>
      <c r="T3193" s="10">
        <f>((($J3193/60)/60)/24)+DATE(1970,1,1)</f>
        <v>42164.299722222218</v>
      </c>
    </row>
    <row r="3194" spans="1:20" ht="48" x14ac:dyDescent="0.2">
      <c r="A3194">
        <v>3794</v>
      </c>
      <c r="B3194" s="3" t="s">
        <v>3791</v>
      </c>
      <c r="C3194" s="3" t="s">
        <v>7904</v>
      </c>
      <c r="D3194" s="6">
        <v>5000</v>
      </c>
      <c r="E3194" s="6">
        <v>50</v>
      </c>
      <c r="F3194" t="s">
        <v>8221</v>
      </c>
      <c r="G3194" t="s">
        <v>8225</v>
      </c>
      <c r="H3194" t="s">
        <v>8247</v>
      </c>
      <c r="I3194">
        <v>1433685354</v>
      </c>
      <c r="J3194">
        <v>1431093354</v>
      </c>
      <c r="K3194" t="b">
        <v>0</v>
      </c>
      <c r="L3194">
        <v>1</v>
      </c>
      <c r="M3194" t="b">
        <v>0</v>
      </c>
      <c r="N3194" t="s">
        <v>8304</v>
      </c>
      <c r="O3194" s="5">
        <f>$E3194/$D3194</f>
        <v>0.01</v>
      </c>
      <c r="P3194" s="6">
        <f>ROUND(E3194/L3194,2)</f>
        <v>50</v>
      </c>
      <c r="Q3194" t="str">
        <f>LEFT($N3194,FIND("/",$N3194)-1)</f>
        <v>theater</v>
      </c>
      <c r="R3194" t="str">
        <f>RIGHT($N3194,LEN($N3194)-FIND("/",$N3194))</f>
        <v>musical</v>
      </c>
      <c r="S3194" s="10">
        <f>((($I3194/60)/60)/24)+DATE(1970,1,1)</f>
        <v>42162.58048611111</v>
      </c>
      <c r="T3194" s="10">
        <f>((($J3194/60)/60)/24)+DATE(1970,1,1)</f>
        <v>42132.58048611111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 s="6">
        <v>3495</v>
      </c>
      <c r="E3195" s="6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8270</v>
      </c>
      <c r="O3195" s="5">
        <f>$E3195/$D3195</f>
        <v>0.01</v>
      </c>
      <c r="P3195" s="6">
        <f>ROUND(E3195/L3195,2)</f>
        <v>34.950000000000003</v>
      </c>
      <c r="Q3195" t="str">
        <f>LEFT($N3195,FIND("/",$N3195)-1)</f>
        <v>theater</v>
      </c>
      <c r="R3195" t="str">
        <f>RIGHT($N3195,LEN($N3195)-FIND("/",$N3195))</f>
        <v>plays</v>
      </c>
      <c r="S3195" s="10">
        <f>((($I3195/60)/60)/24)+DATE(1970,1,1)</f>
        <v>42748.961805555555</v>
      </c>
      <c r="T3195" s="10">
        <f>((($J3195/60)/60)/24)+DATE(1970,1,1)</f>
        <v>42718.963599537034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 s="6">
        <v>9041</v>
      </c>
      <c r="E3196" s="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8283</v>
      </c>
      <c r="O3196" s="5">
        <f>$E3196/$D3196</f>
        <v>9.9546510341776348E-3</v>
      </c>
      <c r="P3196" s="6">
        <f>ROUND(E3196/L3196,2)</f>
        <v>18</v>
      </c>
      <c r="Q3196" t="str">
        <f>LEFT($N3196,FIND("/",$N3196)-1)</f>
        <v>food</v>
      </c>
      <c r="R3196" t="str">
        <f>RIGHT($N3196,LEN($N3196)-FIND("/",$N3196))</f>
        <v>food trucks</v>
      </c>
      <c r="S3196" s="10">
        <f>((($I3196/60)/60)/24)+DATE(1970,1,1)</f>
        <v>41854.754016203704</v>
      </c>
      <c r="T3196" s="10">
        <f>((($J3196/60)/60)/24)+DATE(1970,1,1)</f>
        <v>41809.754016203704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 s="6">
        <v>100000</v>
      </c>
      <c r="E3197" s="6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5">
        <f>$E3197/$D3197</f>
        <v>9.7699999999999992E-3</v>
      </c>
      <c r="P3197" s="6">
        <f>ROUND(E3197/L3197,2)</f>
        <v>195.4</v>
      </c>
      <c r="Q3197" t="str">
        <f>LEFT($N3197,FIND("/",$N3197)-1)</f>
        <v>technology</v>
      </c>
      <c r="R3197" t="str">
        <f>RIGHT($N3197,LEN($N3197)-FIND("/",$N3197))</f>
        <v>wearables</v>
      </c>
      <c r="S3197" s="10">
        <f>((($I3197/60)/60)/24)+DATE(1970,1,1)</f>
        <v>42756.491643518515</v>
      </c>
      <c r="T3197" s="10">
        <f>((($J3197/60)/60)/24)+DATE(1970,1,1)</f>
        <v>42726.491643518515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 s="6">
        <v>150000</v>
      </c>
      <c r="E3198" s="6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8271</v>
      </c>
      <c r="O3198" s="5">
        <f>$E3198/$D3198</f>
        <v>9.7400000000000004E-3</v>
      </c>
      <c r="P3198" s="6">
        <f>ROUND(E3198/L3198,2)</f>
        <v>292.2</v>
      </c>
      <c r="Q3198" t="str">
        <f>LEFT($N3198,FIND("/",$N3198)-1)</f>
        <v>technology</v>
      </c>
      <c r="R3198" t="str">
        <f>RIGHT($N3198,LEN($N3198)-FIND("/",$N3198))</f>
        <v>web</v>
      </c>
      <c r="S3198" s="10">
        <f>((($I3198/60)/60)/24)+DATE(1970,1,1)</f>
        <v>42170.921064814815</v>
      </c>
      <c r="T3198" s="10">
        <f>((($J3198/60)/60)/24)+DATE(1970,1,1)</f>
        <v>42140.921064814815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 s="6">
        <v>14000</v>
      </c>
      <c r="E3199" s="6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8270</v>
      </c>
      <c r="O3199" s="5">
        <f>$E3199/$D3199</f>
        <v>9.7142857142857135E-3</v>
      </c>
      <c r="P3199" s="6">
        <f>ROUND(E3199/L3199,2)</f>
        <v>22.67</v>
      </c>
      <c r="Q3199" t="str">
        <f>LEFT($N3199,FIND("/",$N3199)-1)</f>
        <v>theater</v>
      </c>
      <c r="R3199" t="str">
        <f>RIGHT($N3199,LEN($N3199)-FIND("/",$N3199))</f>
        <v>plays</v>
      </c>
      <c r="S3199" s="10">
        <f>((($I3199/60)/60)/24)+DATE(1970,1,1)</f>
        <v>41841.536180555559</v>
      </c>
      <c r="T3199" s="10">
        <f>((($J3199/60)/60)/24)+DATE(1970,1,1)</f>
        <v>41811.536180555559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 s="6">
        <v>10000</v>
      </c>
      <c r="E3200" s="6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5">
        <f>$E3200/$D3200</f>
        <v>9.5999999999999992E-3</v>
      </c>
      <c r="P3200" s="6">
        <f>ROUND(E3200/L3200,2)</f>
        <v>24</v>
      </c>
      <c r="Q3200" t="str">
        <f>LEFT($N3200,FIND("/",$N3200)-1)</f>
        <v>theater</v>
      </c>
      <c r="R3200" t="str">
        <f>RIGHT($N3200,LEN($N3200)-FIND("/",$N3200))</f>
        <v>plays</v>
      </c>
      <c r="S3200" s="10">
        <f>((($I3200/60)/60)/24)+DATE(1970,1,1)</f>
        <v>42832.677118055552</v>
      </c>
      <c r="T3200" s="10">
        <f>((($J3200/60)/60)/24)+DATE(1970,1,1)</f>
        <v>42802.718784722223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 s="6">
        <v>10000</v>
      </c>
      <c r="E3201" s="6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8272</v>
      </c>
      <c r="O3201" s="5">
        <f>$E3201/$D3201</f>
        <v>9.4999999999999998E-3</v>
      </c>
      <c r="P3201" s="6">
        <f>ROUND(E3201/L3201,2)</f>
        <v>10.56</v>
      </c>
      <c r="Q3201" t="str">
        <f>LEFT($N3201,FIND("/",$N3201)-1)</f>
        <v>technology</v>
      </c>
      <c r="R3201" t="str">
        <f>RIGHT($N3201,LEN($N3201)-FIND("/",$N3201))</f>
        <v>wearables</v>
      </c>
      <c r="S3201" s="10">
        <f>((($I3201/60)/60)/24)+DATE(1970,1,1)</f>
        <v>42666.645358796297</v>
      </c>
      <c r="T3201" s="10">
        <f>((($J3201/60)/60)/24)+DATE(1970,1,1)</f>
        <v>42636.645358796297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 s="6">
        <v>10000</v>
      </c>
      <c r="E3202" s="6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8266</v>
      </c>
      <c r="O3202" s="5">
        <f>$E3202/$D3202</f>
        <v>9.1999999999999998E-3</v>
      </c>
      <c r="P3202" s="6">
        <f>ROUND(E3202/L3202,2)</f>
        <v>15.33</v>
      </c>
      <c r="Q3202" t="str">
        <f>LEFT($N3202,FIND("/",$N3202)-1)</f>
        <v>film &amp; video</v>
      </c>
      <c r="R3202" t="str">
        <f>RIGHT($N3202,LEN($N3202)-FIND("/",$N3202))</f>
        <v>science fiction</v>
      </c>
      <c r="S3202" s="10">
        <f>((($I3202/60)/60)/24)+DATE(1970,1,1)</f>
        <v>41998.333333333328</v>
      </c>
      <c r="T3202" s="10">
        <f>((($J3202/60)/60)/24)+DATE(1970,1,1)</f>
        <v>41968.172106481477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 s="6">
        <v>150000</v>
      </c>
      <c r="E3203" s="6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5">
        <f>$E3203/$D3203</f>
        <v>9.1066666666666674E-3</v>
      </c>
      <c r="P3203" s="6">
        <f>ROUND(E3203/L3203,2)</f>
        <v>68.3</v>
      </c>
      <c r="Q3203" t="str">
        <f>LEFT($N3203,FIND("/",$N3203)-1)</f>
        <v>technology</v>
      </c>
      <c r="R3203" t="str">
        <f>RIGHT($N3203,LEN($N3203)-FIND("/",$N3203))</f>
        <v>web</v>
      </c>
      <c r="S3203" s="10">
        <f>((($I3203/60)/60)/24)+DATE(1970,1,1)</f>
        <v>42706.983831018515</v>
      </c>
      <c r="T3203" s="10">
        <f>((($J3203/60)/60)/24)+DATE(1970,1,1)</f>
        <v>42676.942164351851</v>
      </c>
    </row>
    <row r="3204" spans="1:20" ht="48" x14ac:dyDescent="0.2">
      <c r="A3204">
        <v>3941</v>
      </c>
      <c r="B3204" s="3" t="s">
        <v>3938</v>
      </c>
      <c r="C3204" s="3" t="s">
        <v>8049</v>
      </c>
      <c r="D3204" s="6">
        <v>5500</v>
      </c>
      <c r="E3204" s="6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8270</v>
      </c>
      <c r="O3204" s="5">
        <f>$E3204/$D3204</f>
        <v>9.0909090909090905E-3</v>
      </c>
      <c r="P3204" s="6">
        <f>ROUND(E3204/L3204,2)</f>
        <v>25</v>
      </c>
      <c r="Q3204" t="str">
        <f>LEFT($N3204,FIND("/",$N3204)-1)</f>
        <v>theater</v>
      </c>
      <c r="R3204" t="str">
        <f>RIGHT($N3204,LEN($N3204)-FIND("/",$N3204))</f>
        <v>plays</v>
      </c>
      <c r="S3204" s="10">
        <f>((($I3204/60)/60)/24)+DATE(1970,1,1)</f>
        <v>41968.041666666672</v>
      </c>
      <c r="T3204" s="10">
        <f>((($J3204/60)/60)/24)+DATE(1970,1,1)</f>
        <v>41940.587233796294</v>
      </c>
    </row>
    <row r="3205" spans="1:20" ht="48" x14ac:dyDescent="0.2">
      <c r="A3205">
        <v>1229</v>
      </c>
      <c r="B3205" s="3" t="s">
        <v>1230</v>
      </c>
      <c r="C3205" s="3" t="s">
        <v>5339</v>
      </c>
      <c r="D3205" s="6">
        <v>2750</v>
      </c>
      <c r="E3205" s="6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8285</v>
      </c>
      <c r="O3205" s="5">
        <f>$E3205/$D3205</f>
        <v>9.0909090909090905E-3</v>
      </c>
      <c r="P3205" s="6">
        <f>ROUND(E3205/L3205,2)</f>
        <v>25</v>
      </c>
      <c r="Q3205" t="str">
        <f>LEFT($N3205,FIND("/",$N3205)-1)</f>
        <v>music</v>
      </c>
      <c r="R3205" t="str">
        <f>RIGHT($N3205,LEN($N3205)-FIND("/",$N3205))</f>
        <v>world music</v>
      </c>
      <c r="S3205" s="10">
        <f>((($I3205/60)/60)/24)+DATE(1970,1,1)</f>
        <v>41015.666666666664</v>
      </c>
      <c r="T3205" s="10">
        <f>((($J3205/60)/60)/24)+DATE(1970,1,1)</f>
        <v>40985.459803240738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 s="6">
        <v>5000</v>
      </c>
      <c r="E3206" s="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8270</v>
      </c>
      <c r="O3206" s="5">
        <f>$E3206/$D3206</f>
        <v>8.9999999999999993E-3</v>
      </c>
      <c r="P3206" s="6">
        <f>ROUND(E3206/L3206,2)</f>
        <v>22.5</v>
      </c>
      <c r="Q3206" t="str">
        <f>LEFT($N3206,FIND("/",$N3206)-1)</f>
        <v>theater</v>
      </c>
      <c r="R3206" t="str">
        <f>RIGHT($N3206,LEN($N3206)-FIND("/",$N3206))</f>
        <v>plays</v>
      </c>
      <c r="S3206" s="10">
        <f>((($I3206/60)/60)/24)+DATE(1970,1,1)</f>
        <v>42657.916666666672</v>
      </c>
      <c r="T3206" s="10">
        <f>((($J3206/60)/60)/24)+DATE(1970,1,1)</f>
        <v>42627.955104166671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 s="6">
        <v>100000</v>
      </c>
      <c r="E3207" s="6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8300</v>
      </c>
      <c r="O3207" s="5">
        <f>$E3207/$D3207</f>
        <v>8.8500000000000002E-3</v>
      </c>
      <c r="P3207" s="6">
        <f>ROUND(E3207/L3207,2)</f>
        <v>80.45</v>
      </c>
      <c r="Q3207" t="str">
        <f>LEFT($N3207,FIND("/",$N3207)-1)</f>
        <v>technology</v>
      </c>
      <c r="R3207" t="str">
        <f>RIGHT($N3207,LEN($N3207)-FIND("/",$N3207))</f>
        <v>space exploration</v>
      </c>
      <c r="S3207" s="10">
        <f>((($I3207/60)/60)/24)+DATE(1970,1,1)</f>
        <v>41983.158854166672</v>
      </c>
      <c r="T3207" s="10">
        <f>((($J3207/60)/60)/24)+DATE(1970,1,1)</f>
        <v>41953.158854166672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 s="6">
        <v>20000</v>
      </c>
      <c r="E3208" s="6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8270</v>
      </c>
      <c r="O3208" s="5">
        <f>$E3208/$D3208</f>
        <v>8.8500000000000002E-3</v>
      </c>
      <c r="P3208" s="6">
        <f>ROUND(E3208/L3208,2)</f>
        <v>35.4</v>
      </c>
      <c r="Q3208" t="str">
        <f>LEFT($N3208,FIND("/",$N3208)-1)</f>
        <v>theater</v>
      </c>
      <c r="R3208" t="str">
        <f>RIGHT($N3208,LEN($N3208)-FIND("/",$N3208))</f>
        <v>plays</v>
      </c>
      <c r="S3208" s="10">
        <f>((($I3208/60)/60)/24)+DATE(1970,1,1)</f>
        <v>42570.593530092592</v>
      </c>
      <c r="T3208" s="10">
        <f>((($J3208/60)/60)/24)+DATE(1970,1,1)</f>
        <v>42540.593530092592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 s="6">
        <v>12000</v>
      </c>
      <c r="E3209" s="6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8300</v>
      </c>
      <c r="O3209" s="5">
        <f>$E3209/$D3209</f>
        <v>8.8333333333333337E-3</v>
      </c>
      <c r="P3209" s="6">
        <f>ROUND(E3209/L3209,2)</f>
        <v>17.670000000000002</v>
      </c>
      <c r="Q3209" t="str">
        <f>LEFT($N3209,FIND("/",$N3209)-1)</f>
        <v>technology</v>
      </c>
      <c r="R3209" t="str">
        <f>RIGHT($N3209,LEN($N3209)-FIND("/",$N3209))</f>
        <v>space exploration</v>
      </c>
      <c r="S3209" s="10">
        <f>((($I3209/60)/60)/24)+DATE(1970,1,1)</f>
        <v>42438.714814814812</v>
      </c>
      <c r="T3209" s="10">
        <f>((($J3209/60)/60)/24)+DATE(1970,1,1)</f>
        <v>42408.714814814812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 s="6">
        <v>4000</v>
      </c>
      <c r="E3210" s="6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8292</v>
      </c>
      <c r="O3210" s="5">
        <f>$E3210/$D3210</f>
        <v>8.7500000000000008E-3</v>
      </c>
      <c r="P3210" s="6">
        <f>ROUND(E3210/L3210,2)</f>
        <v>11.67</v>
      </c>
      <c r="Q3210" t="str">
        <f>LEFT($N3210,FIND("/",$N3210)-1)</f>
        <v>music</v>
      </c>
      <c r="R3210" t="str">
        <f>RIGHT($N3210,LEN($N3210)-FIND("/",$N3210))</f>
        <v>faith</v>
      </c>
      <c r="S3210" s="10">
        <f>((($I3210/60)/60)/24)+DATE(1970,1,1)</f>
        <v>41899.534618055557</v>
      </c>
      <c r="T3210" s="10">
        <f>((($J3210/60)/60)/24)+DATE(1970,1,1)</f>
        <v>41869.534618055557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 s="6">
        <v>55000</v>
      </c>
      <c r="E3211" s="6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5">
        <f>$E3211/$D3211</f>
        <v>8.7454545454545458E-3</v>
      </c>
      <c r="P3211" s="6">
        <f>ROUND(E3211/L3211,2)</f>
        <v>120.25</v>
      </c>
      <c r="Q3211" t="str">
        <f>LEFT($N3211,FIND("/",$N3211)-1)</f>
        <v>technology</v>
      </c>
      <c r="R3211" t="str">
        <f>RIGHT($N3211,LEN($N3211)-FIND("/",$N3211))</f>
        <v>wearables</v>
      </c>
      <c r="S3211" s="10">
        <f>((($I3211/60)/60)/24)+DATE(1970,1,1)</f>
        <v>42786.192916666667</v>
      </c>
      <c r="T3211" s="10">
        <f>((($J3211/60)/60)/24)+DATE(1970,1,1)</f>
        <v>42726.192916666667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 s="6">
        <v>32000</v>
      </c>
      <c r="E3212" s="6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5">
        <f>$E3212/$D3212</f>
        <v>8.6250000000000007E-3</v>
      </c>
      <c r="P3212" s="6">
        <f>ROUND(E3212/L3212,2)</f>
        <v>69</v>
      </c>
      <c r="Q3212" t="str">
        <f>LEFT($N3212,FIND("/",$N3212)-1)</f>
        <v>technology</v>
      </c>
      <c r="R3212" t="str">
        <f>RIGHT($N3212,LEN($N3212)-FIND("/",$N3212))</f>
        <v>makerspaces</v>
      </c>
      <c r="S3212" s="10">
        <f>((($I3212/60)/60)/24)+DATE(1970,1,1)</f>
        <v>42466.170034722221</v>
      </c>
      <c r="T3212" s="10">
        <f>((($J3212/60)/60)/24)+DATE(1970,1,1)</f>
        <v>42436.211701388893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 s="6">
        <v>29000</v>
      </c>
      <c r="E3213" s="6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5">
        <f>$E3213/$D3213</f>
        <v>8.6206896551724137E-3</v>
      </c>
      <c r="P3213" s="6">
        <f>ROUND(E3213/L3213,2)</f>
        <v>125</v>
      </c>
      <c r="Q3213" t="str">
        <f>LEFT($N3213,FIND("/",$N3213)-1)</f>
        <v>film &amp; video</v>
      </c>
      <c r="R3213" t="str">
        <f>RIGHT($N3213,LEN($N3213)-FIND("/",$N3213))</f>
        <v>drama</v>
      </c>
      <c r="S3213" s="10">
        <f>((($I3213/60)/60)/24)+DATE(1970,1,1)</f>
        <v>42155.395138888889</v>
      </c>
      <c r="T3213" s="10">
        <f>((($J3213/60)/60)/24)+DATE(1970,1,1)</f>
        <v>42106.666018518517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 s="6">
        <v>3500</v>
      </c>
      <c r="E3214" s="6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8277</v>
      </c>
      <c r="O3214" s="5">
        <f>$E3214/$D3214</f>
        <v>8.5714285714285719E-3</v>
      </c>
      <c r="P3214" s="6">
        <f>ROUND(E3214/L3214,2)</f>
        <v>15</v>
      </c>
      <c r="Q3214" t="str">
        <f>LEFT($N3214,FIND("/",$N3214)-1)</f>
        <v>music</v>
      </c>
      <c r="R3214" t="str">
        <f>RIGHT($N3214,LEN($N3214)-FIND("/",$N3214))</f>
        <v>jazz</v>
      </c>
      <c r="S3214" s="10">
        <f>((($I3214/60)/60)/24)+DATE(1970,1,1)</f>
        <v>41254.151006944441</v>
      </c>
      <c r="T3214" s="10">
        <f>((($J3214/60)/60)/24)+DATE(1970,1,1)</f>
        <v>41194.109340277777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 s="6">
        <v>1750</v>
      </c>
      <c r="E3215" s="6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5">
        <f>$E3215/$D3215</f>
        <v>8.5714285714285719E-3</v>
      </c>
      <c r="P3215" s="6">
        <f>ROUND(E3215/L3215,2)</f>
        <v>15</v>
      </c>
      <c r="Q3215" t="str">
        <f>LEFT($N3215,FIND("/",$N3215)-1)</f>
        <v>publishing</v>
      </c>
      <c r="R3215" t="str">
        <f>RIGHT($N3215,LEN($N3215)-FIND("/",$N3215))</f>
        <v>translations</v>
      </c>
      <c r="S3215" s="10">
        <f>((($I3215/60)/60)/24)+DATE(1970,1,1)</f>
        <v>42484.915972222225</v>
      </c>
      <c r="T3215" s="10">
        <f>((($J3215/60)/60)/24)+DATE(1970,1,1)</f>
        <v>42463.866666666669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 s="6">
        <v>35000</v>
      </c>
      <c r="E3216" s="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8272</v>
      </c>
      <c r="O3216" s="5">
        <f>$E3216/$D3216</f>
        <v>8.5142857142857138E-3</v>
      </c>
      <c r="P3216" s="6">
        <f>ROUND(E3216/L3216,2)</f>
        <v>99.33</v>
      </c>
      <c r="Q3216" t="str">
        <f>LEFT($N3216,FIND("/",$N3216)-1)</f>
        <v>technology</v>
      </c>
      <c r="R3216" t="str">
        <f>RIGHT($N3216,LEN($N3216)-FIND("/",$N3216))</f>
        <v>wearables</v>
      </c>
      <c r="S3216" s="10">
        <f>((($I3216/60)/60)/24)+DATE(1970,1,1)</f>
        <v>42674.900046296301</v>
      </c>
      <c r="T3216" s="10">
        <f>((($J3216/60)/60)/24)+DATE(1970,1,1)</f>
        <v>42634.900046296301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 s="6">
        <v>3759</v>
      </c>
      <c r="E3217" s="6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5">
        <f>$E3217/$D3217</f>
        <v>8.5129023676509714E-3</v>
      </c>
      <c r="P3217" s="6">
        <f>ROUND(E3217/L3217,2)</f>
        <v>16</v>
      </c>
      <c r="Q3217" t="str">
        <f>LEFT($N3217,FIND("/",$N3217)-1)</f>
        <v>publishing</v>
      </c>
      <c r="R3217" t="str">
        <f>RIGHT($N3217,LEN($N3217)-FIND("/",$N3217))</f>
        <v>fiction</v>
      </c>
      <c r="S3217" s="10">
        <f>((($I3217/60)/60)/24)+DATE(1970,1,1)</f>
        <v>42134.959027777775</v>
      </c>
      <c r="T3217" s="10">
        <f>((($J3217/60)/60)/24)+DATE(1970,1,1)</f>
        <v>42100.735937499994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 s="6">
        <v>10000</v>
      </c>
      <c r="E3218" s="6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8281</v>
      </c>
      <c r="O3218" s="5">
        <f>$E3218/$D3218</f>
        <v>8.5000000000000006E-3</v>
      </c>
      <c r="P3218" s="6">
        <f>ROUND(E3218/L3218,2)</f>
        <v>5.31</v>
      </c>
      <c r="Q3218" t="str">
        <f>LEFT($N3218,FIND("/",$N3218)-1)</f>
        <v>games</v>
      </c>
      <c r="R3218" t="str">
        <f>RIGHT($N3218,LEN($N3218)-FIND("/",$N3218))</f>
        <v>video games</v>
      </c>
      <c r="S3218" s="10">
        <f>((($I3218/60)/60)/24)+DATE(1970,1,1)</f>
        <v>41048.711863425924</v>
      </c>
      <c r="T3218" s="10">
        <f>((($J3218/60)/60)/24)+DATE(1970,1,1)</f>
        <v>41018.711863425924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 s="6">
        <v>4000</v>
      </c>
      <c r="E3219" s="6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5">
        <f>$E3219/$D3219</f>
        <v>8.5000000000000006E-3</v>
      </c>
      <c r="P3219" s="6">
        <f>ROUND(E3219/L3219,2)</f>
        <v>11.33</v>
      </c>
      <c r="Q3219" t="str">
        <f>LEFT($N3219,FIND("/",$N3219)-1)</f>
        <v>publishing</v>
      </c>
      <c r="R3219" t="str">
        <f>RIGHT($N3219,LEN($N3219)-FIND("/",$N3219))</f>
        <v>children's books</v>
      </c>
      <c r="S3219" s="10">
        <f>((($I3219/60)/60)/24)+DATE(1970,1,1)</f>
        <v>42232.958912037036</v>
      </c>
      <c r="T3219" s="10">
        <f>((($J3219/60)/60)/24)+DATE(1970,1,1)</f>
        <v>42172.958912037036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 s="6">
        <v>7000</v>
      </c>
      <c r="E3220" s="6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8283</v>
      </c>
      <c r="O3220" s="5">
        <f>$E3220/$D3220</f>
        <v>8.4285714285714294E-3</v>
      </c>
      <c r="P3220" s="6">
        <f>ROUND(E3220/L3220,2)</f>
        <v>29.5</v>
      </c>
      <c r="Q3220" t="str">
        <f>LEFT($N3220,FIND("/",$N3220)-1)</f>
        <v>food</v>
      </c>
      <c r="R3220" t="str">
        <f>RIGHT($N3220,LEN($N3220)-FIND("/",$N3220))</f>
        <v>food trucks</v>
      </c>
      <c r="S3220" s="10">
        <f>((($I3220/60)/60)/24)+DATE(1970,1,1)</f>
        <v>42774.903182870374</v>
      </c>
      <c r="T3220" s="10">
        <f>((($J3220/60)/60)/24)+DATE(1970,1,1)</f>
        <v>42744.903182870374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 s="6">
        <v>1333666</v>
      </c>
      <c r="E3221" s="6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8302</v>
      </c>
      <c r="O3221" s="5">
        <f>$E3221/$D3221</f>
        <v>8.4173998587352451E-3</v>
      </c>
      <c r="P3221" s="6">
        <f>ROUND(E3221/L3221,2)</f>
        <v>415.78</v>
      </c>
      <c r="Q3221" t="str">
        <f>LEFT($N3221,FIND("/",$N3221)-1)</f>
        <v>theater</v>
      </c>
      <c r="R3221" t="str">
        <f>RIGHT($N3221,LEN($N3221)-FIND("/",$N3221))</f>
        <v>spaces</v>
      </c>
      <c r="S3221" s="10">
        <f>((($I3221/60)/60)/24)+DATE(1970,1,1)</f>
        <v>42085.671701388885</v>
      </c>
      <c r="T3221" s="10">
        <f>((($J3221/60)/60)/24)+DATE(1970,1,1)</f>
        <v>42055.713368055556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 s="6">
        <v>3333</v>
      </c>
      <c r="E3222" s="6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8289</v>
      </c>
      <c r="O3222" s="5">
        <f>$E3222/$D3222</f>
        <v>8.4008400840084006E-3</v>
      </c>
      <c r="P3222" s="6">
        <f>ROUND(E3222/L3222,2)</f>
        <v>14</v>
      </c>
      <c r="Q3222" t="str">
        <f>LEFT($N3222,FIND("/",$N3222)-1)</f>
        <v>publishing</v>
      </c>
      <c r="R3222" t="str">
        <f>RIGHT($N3222,LEN($N3222)-FIND("/",$N3222))</f>
        <v>art books</v>
      </c>
      <c r="S3222" s="10">
        <f>((($I3222/60)/60)/24)+DATE(1970,1,1)</f>
        <v>41514.996423611112</v>
      </c>
      <c r="T3222" s="10">
        <f>((($J3222/60)/60)/24)+DATE(1970,1,1)</f>
        <v>41481.996423611112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 s="6">
        <v>15000</v>
      </c>
      <c r="E3223" s="6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8272</v>
      </c>
      <c r="O3223" s="5">
        <f>$E3223/$D3223</f>
        <v>8.3999999999999995E-3</v>
      </c>
      <c r="P3223" s="6">
        <f>ROUND(E3223/L3223,2)</f>
        <v>25.2</v>
      </c>
      <c r="Q3223" t="str">
        <f>LEFT($N3223,FIND("/",$N3223)-1)</f>
        <v>technology</v>
      </c>
      <c r="R3223" t="str">
        <f>RIGHT($N3223,LEN($N3223)-FIND("/",$N3223))</f>
        <v>wearables</v>
      </c>
      <c r="S3223" s="10">
        <f>((($I3223/60)/60)/24)+DATE(1970,1,1)</f>
        <v>42029.164340277777</v>
      </c>
      <c r="T3223" s="10">
        <f>((($J3223/60)/60)/24)+DATE(1970,1,1)</f>
        <v>41999.164340277777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 s="6">
        <v>3000</v>
      </c>
      <c r="E3224" s="6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8283</v>
      </c>
      <c r="O3224" s="5">
        <f>$E3224/$D3224</f>
        <v>8.3333333333333332E-3</v>
      </c>
      <c r="P3224" s="6">
        <f>ROUND(E3224/L3224,2)</f>
        <v>8.33</v>
      </c>
      <c r="Q3224" t="str">
        <f>LEFT($N3224,FIND("/",$N3224)-1)</f>
        <v>food</v>
      </c>
      <c r="R3224" t="str">
        <f>RIGHT($N3224,LEN($N3224)-FIND("/",$N3224))</f>
        <v>food trucks</v>
      </c>
      <c r="S3224" s="10">
        <f>((($I3224/60)/60)/24)+DATE(1970,1,1)</f>
        <v>41790.979166666664</v>
      </c>
      <c r="T3224" s="10">
        <f>((($J3224/60)/60)/24)+DATE(1970,1,1)</f>
        <v>41760.10974537037</v>
      </c>
    </row>
    <row r="3225" spans="1:20" ht="48" x14ac:dyDescent="0.2">
      <c r="A3225">
        <v>4021</v>
      </c>
      <c r="B3225" s="3" t="s">
        <v>4017</v>
      </c>
      <c r="C3225" s="3" t="s">
        <v>8126</v>
      </c>
      <c r="D3225" s="6">
        <v>15000</v>
      </c>
      <c r="E3225" s="6">
        <v>125</v>
      </c>
      <c r="F3225" t="s">
        <v>8221</v>
      </c>
      <c r="G3225" t="s">
        <v>8224</v>
      </c>
      <c r="H3225" t="s">
        <v>8246</v>
      </c>
      <c r="I3225">
        <v>1414360358</v>
      </c>
      <c r="J3225">
        <v>1409176358</v>
      </c>
      <c r="K3225" t="b">
        <v>0</v>
      </c>
      <c r="L3225">
        <v>2</v>
      </c>
      <c r="M3225" t="b">
        <v>0</v>
      </c>
      <c r="N3225" t="s">
        <v>8270</v>
      </c>
      <c r="O3225" s="5">
        <f>$E3225/$D3225</f>
        <v>8.3333333333333332E-3</v>
      </c>
      <c r="P3225" s="6">
        <f>ROUND(E3225/L3225,2)</f>
        <v>62.5</v>
      </c>
      <c r="Q3225" t="str">
        <f>LEFT($N3225,FIND("/",$N3225)-1)</f>
        <v>theater</v>
      </c>
      <c r="R3225" t="str">
        <f>RIGHT($N3225,LEN($N3225)-FIND("/",$N3225))</f>
        <v>plays</v>
      </c>
      <c r="S3225" s="10">
        <f>((($I3225/60)/60)/24)+DATE(1970,1,1)</f>
        <v>41938.911550925928</v>
      </c>
      <c r="T3225" s="10">
        <f>((($J3225/60)/60)/24)+DATE(1970,1,1)</f>
        <v>41878.911550925928</v>
      </c>
    </row>
    <row r="3226" spans="1:20" ht="48" x14ac:dyDescent="0.2">
      <c r="A3226">
        <v>3901</v>
      </c>
      <c r="B3226" s="3" t="s">
        <v>3898</v>
      </c>
      <c r="C3226" s="3" t="s">
        <v>8009</v>
      </c>
      <c r="D3226" s="6">
        <v>3000</v>
      </c>
      <c r="E3226" s="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8270</v>
      </c>
      <c r="O3226" s="5">
        <f>$E3226/$D3226</f>
        <v>8.3333333333333332E-3</v>
      </c>
      <c r="P3226" s="6">
        <f>ROUND(E3226/L3226,2)</f>
        <v>25</v>
      </c>
      <c r="Q3226" t="str">
        <f>LEFT($N3226,FIND("/",$N3226)-1)</f>
        <v>theater</v>
      </c>
      <c r="R3226" t="str">
        <f>RIGHT($N3226,LEN($N3226)-FIND("/",$N3226))</f>
        <v>plays</v>
      </c>
      <c r="S3226" s="10">
        <f>((($I3226/60)/60)/24)+DATE(1970,1,1)</f>
        <v>42357.826377314821</v>
      </c>
      <c r="T3226" s="10">
        <f>((($J3226/60)/60)/24)+DATE(1970,1,1)</f>
        <v>42317.826377314821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 s="6">
        <v>3500</v>
      </c>
      <c r="E3227" s="6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8270</v>
      </c>
      <c r="O3227" s="5">
        <f>$E3227/$D3227</f>
        <v>8.2857142857142851E-3</v>
      </c>
      <c r="P3227" s="6">
        <f>ROUND(E3227/L3227,2)</f>
        <v>7.25</v>
      </c>
      <c r="Q3227" t="str">
        <f>LEFT($N3227,FIND("/",$N3227)-1)</f>
        <v>theater</v>
      </c>
      <c r="R3227" t="str">
        <f>RIGHT($N3227,LEN($N3227)-FIND("/",$N3227))</f>
        <v>plays</v>
      </c>
      <c r="S3227" s="10">
        <f>((($I3227/60)/60)/24)+DATE(1970,1,1)</f>
        <v>42475.686111111107</v>
      </c>
      <c r="T3227" s="10">
        <f>((($J3227/60)/60)/24)+DATE(1970,1,1)</f>
        <v>42417.675879629634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 s="6">
        <v>10000</v>
      </c>
      <c r="E3228" s="6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8269</v>
      </c>
      <c r="O3228" s="5">
        <f>$E3228/$D3228</f>
        <v>8.2000000000000007E-3</v>
      </c>
      <c r="P3228" s="6">
        <f>ROUND(E3228/L3228,2)</f>
        <v>16.399999999999999</v>
      </c>
      <c r="Q3228" t="str">
        <f>LEFT($N3228,FIND("/",$N3228)-1)</f>
        <v>film &amp; video</v>
      </c>
      <c r="R3228" t="str">
        <f>RIGHT($N3228,LEN($N3228)-FIND("/",$N3228))</f>
        <v>animation</v>
      </c>
      <c r="S3228" s="10">
        <f>((($I3228/60)/60)/24)+DATE(1970,1,1)</f>
        <v>41969.551388888889</v>
      </c>
      <c r="T3228" s="10">
        <f>((($J3228/60)/60)/24)+DATE(1970,1,1)</f>
        <v>41938.717256944445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 s="6">
        <v>50000</v>
      </c>
      <c r="E3229" s="6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5">
        <f>$E3229/$D3229</f>
        <v>8.2000000000000007E-3</v>
      </c>
      <c r="P3229" s="6">
        <f>ROUND(E3229/L3229,2)</f>
        <v>410</v>
      </c>
      <c r="Q3229" t="str">
        <f>LEFT($N3229,FIND("/",$N3229)-1)</f>
        <v>games</v>
      </c>
      <c r="R3229" t="str">
        <f>RIGHT($N3229,LEN($N3229)-FIND("/",$N3229))</f>
        <v>video games</v>
      </c>
      <c r="S3229" s="10">
        <f>((($I3229/60)/60)/24)+DATE(1970,1,1)</f>
        <v>41853.659525462965</v>
      </c>
      <c r="T3229" s="10">
        <f>((($J3229/60)/60)/24)+DATE(1970,1,1)</f>
        <v>41793.659525462965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 s="6">
        <v>50000</v>
      </c>
      <c r="E3230" s="6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8272</v>
      </c>
      <c r="O3230" s="5">
        <f>$E3230/$D3230</f>
        <v>8.1600000000000006E-3</v>
      </c>
      <c r="P3230" s="6">
        <f>ROUND(E3230/L3230,2)</f>
        <v>45.33</v>
      </c>
      <c r="Q3230" t="str">
        <f>LEFT($N3230,FIND("/",$N3230)-1)</f>
        <v>technology</v>
      </c>
      <c r="R3230" t="str">
        <f>RIGHT($N3230,LEN($N3230)-FIND("/",$N3230))</f>
        <v>wearables</v>
      </c>
      <c r="S3230" s="10">
        <f>((($I3230/60)/60)/24)+DATE(1970,1,1)</f>
        <v>41975.263252314813</v>
      </c>
      <c r="T3230" s="10">
        <f>((($J3230/60)/60)/24)+DATE(1970,1,1)</f>
        <v>41935.221585648149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 s="6">
        <v>8000</v>
      </c>
      <c r="E3231" s="6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8277</v>
      </c>
      <c r="O3231" s="5">
        <f>$E3231/$D3231</f>
        <v>8.1250000000000003E-3</v>
      </c>
      <c r="P3231" s="6">
        <f>ROUND(E3231/L3231,2)</f>
        <v>32.5</v>
      </c>
      <c r="Q3231" t="str">
        <f>LEFT($N3231,FIND("/",$N3231)-1)</f>
        <v>music</v>
      </c>
      <c r="R3231" t="str">
        <f>RIGHT($N3231,LEN($N3231)-FIND("/",$N3231))</f>
        <v>jazz</v>
      </c>
      <c r="S3231" s="10">
        <f>((($I3231/60)/60)/24)+DATE(1970,1,1)</f>
        <v>40612.825543981482</v>
      </c>
      <c r="T3231" s="10">
        <f>((($J3231/60)/60)/24)+DATE(1970,1,1)</f>
        <v>40567.825543981482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 s="6">
        <v>50000</v>
      </c>
      <c r="E3232" s="6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5">
        <f>$E3232/$D3232</f>
        <v>8.0999999999999996E-3</v>
      </c>
      <c r="P3232" s="6">
        <f>ROUND(E3232/L3232,2)</f>
        <v>101.25</v>
      </c>
      <c r="Q3232" t="str">
        <f>LEFT($N3232,FIND("/",$N3232)-1)</f>
        <v>games</v>
      </c>
      <c r="R3232" t="str">
        <f>RIGHT($N3232,LEN($N3232)-FIND("/",$N3232))</f>
        <v>video games</v>
      </c>
      <c r="S3232" s="10">
        <f>((($I3232/60)/60)/24)+DATE(1970,1,1)</f>
        <v>42564.284710648149</v>
      </c>
      <c r="T3232" s="10">
        <f>((($J3232/60)/60)/24)+DATE(1970,1,1)</f>
        <v>42534.284710648149</v>
      </c>
    </row>
    <row r="3233" spans="1:20" ht="48" x14ac:dyDescent="0.2">
      <c r="A3233">
        <v>2384</v>
      </c>
      <c r="B3233" s="3" t="s">
        <v>2385</v>
      </c>
      <c r="C3233" s="3" t="s">
        <v>6494</v>
      </c>
      <c r="D3233" s="6">
        <v>1000</v>
      </c>
      <c r="E3233" s="6">
        <v>8</v>
      </c>
      <c r="F3233" t="s">
        <v>8220</v>
      </c>
      <c r="G3233" t="s">
        <v>8224</v>
      </c>
      <c r="H3233" t="s">
        <v>8246</v>
      </c>
      <c r="I3233">
        <v>1415932643</v>
      </c>
      <c r="J3233">
        <v>1413337043</v>
      </c>
      <c r="K3233" t="b">
        <v>0</v>
      </c>
      <c r="L3233">
        <v>8</v>
      </c>
      <c r="M3233" t="b">
        <v>0</v>
      </c>
      <c r="N3233" t="s">
        <v>8271</v>
      </c>
      <c r="O3233" s="5">
        <f>$E3233/$D3233</f>
        <v>8.0000000000000002E-3</v>
      </c>
      <c r="P3233" s="6">
        <f>ROUND(E3233/L3233,2)</f>
        <v>1</v>
      </c>
      <c r="Q3233" t="str">
        <f>LEFT($N3233,FIND("/",$N3233)-1)</f>
        <v>technology</v>
      </c>
      <c r="R3233" t="str">
        <f>RIGHT($N3233,LEN($N3233)-FIND("/",$N3233))</f>
        <v>web</v>
      </c>
      <c r="S3233" s="10">
        <f>((($I3233/60)/60)/24)+DATE(1970,1,1)</f>
        <v>41957.109293981484</v>
      </c>
      <c r="T3233" s="10">
        <f>((($J3233/60)/60)/24)+DATE(1970,1,1)</f>
        <v>41927.067627314813</v>
      </c>
    </row>
    <row r="3234" spans="1:20" ht="48" x14ac:dyDescent="0.2">
      <c r="A3234">
        <v>508</v>
      </c>
      <c r="B3234" s="3" t="s">
        <v>509</v>
      </c>
      <c r="C3234" s="3" t="s">
        <v>4618</v>
      </c>
      <c r="D3234" s="6">
        <v>50000</v>
      </c>
      <c r="E3234" s="6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t="b">
        <v>0</v>
      </c>
      <c r="L3234">
        <v>3</v>
      </c>
      <c r="M3234" t="b">
        <v>0</v>
      </c>
      <c r="N3234" t="s">
        <v>8269</v>
      </c>
      <c r="O3234" s="5">
        <f>$E3234/$D3234</f>
        <v>8.0000000000000002E-3</v>
      </c>
      <c r="P3234" s="6">
        <f>ROUND(E3234/L3234,2)</f>
        <v>133.33000000000001</v>
      </c>
      <c r="Q3234" t="str">
        <f>LEFT($N3234,FIND("/",$N3234)-1)</f>
        <v>film &amp; video</v>
      </c>
      <c r="R3234" t="str">
        <f>RIGHT($N3234,LEN($N3234)-FIND("/",$N3234))</f>
        <v>animation</v>
      </c>
      <c r="S3234" s="10">
        <f>((($I3234/60)/60)/24)+DATE(1970,1,1)</f>
        <v>41054.593055555553</v>
      </c>
      <c r="T3234" s="10">
        <f>((($J3234/60)/60)/24)+DATE(1970,1,1)</f>
        <v>40995.024317129632</v>
      </c>
    </row>
    <row r="3235" spans="1:20" ht="48" x14ac:dyDescent="0.2">
      <c r="A3235">
        <v>2693</v>
      </c>
      <c r="B3235" s="3" t="s">
        <v>2693</v>
      </c>
      <c r="C3235" s="3" t="s">
        <v>6803</v>
      </c>
      <c r="D3235" s="6">
        <v>5000</v>
      </c>
      <c r="E3235" s="6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8283</v>
      </c>
      <c r="O3235" s="5">
        <f>$E3235/$D3235</f>
        <v>8.0000000000000002E-3</v>
      </c>
      <c r="P3235" s="6">
        <f>ROUND(E3235/L3235,2)</f>
        <v>13.33</v>
      </c>
      <c r="Q3235" t="str">
        <f>LEFT($N3235,FIND("/",$N3235)-1)</f>
        <v>food</v>
      </c>
      <c r="R3235" t="str">
        <f>RIGHT($N3235,LEN($N3235)-FIND("/",$N3235))</f>
        <v>food trucks</v>
      </c>
      <c r="S3235" s="10">
        <f>((($I3235/60)/60)/24)+DATE(1970,1,1)</f>
        <v>41864.138495370367</v>
      </c>
      <c r="T3235" s="10">
        <f>((($J3235/60)/60)/24)+DATE(1970,1,1)</f>
        <v>41834.138495370367</v>
      </c>
    </row>
    <row r="3236" spans="1:20" ht="32" x14ac:dyDescent="0.2">
      <c r="A3236">
        <v>2154</v>
      </c>
      <c r="B3236" s="3" t="s">
        <v>2155</v>
      </c>
      <c r="C3236" s="3" t="s">
        <v>6264</v>
      </c>
      <c r="D3236" s="6">
        <v>250</v>
      </c>
      <c r="E3236" s="6">
        <v>2</v>
      </c>
      <c r="F3236" t="s">
        <v>8221</v>
      </c>
      <c r="G3236" t="s">
        <v>8224</v>
      </c>
      <c r="H3236" t="s">
        <v>8246</v>
      </c>
      <c r="I3236">
        <v>1390921827</v>
      </c>
      <c r="J3236">
        <v>1389193827</v>
      </c>
      <c r="K3236" t="b">
        <v>0</v>
      </c>
      <c r="L3236">
        <v>2</v>
      </c>
      <c r="M3236" t="b">
        <v>0</v>
      </c>
      <c r="N3236" t="s">
        <v>8281</v>
      </c>
      <c r="O3236" s="5">
        <f>$E3236/$D3236</f>
        <v>8.0000000000000002E-3</v>
      </c>
      <c r="P3236" s="6">
        <f>ROUND(E3236/L3236,2)</f>
        <v>1</v>
      </c>
      <c r="Q3236" t="str">
        <f>LEFT($N3236,FIND("/",$N3236)-1)</f>
        <v>games</v>
      </c>
      <c r="R3236" t="str">
        <f>RIGHT($N3236,LEN($N3236)-FIND("/",$N3236))</f>
        <v>video games</v>
      </c>
      <c r="S3236" s="10">
        <f>((($I3236/60)/60)/24)+DATE(1970,1,1)</f>
        <v>41667.632256944446</v>
      </c>
      <c r="T3236" s="10">
        <f>((($J3236/60)/60)/24)+DATE(1970,1,1)</f>
        <v>41647.632256944446</v>
      </c>
    </row>
    <row r="3237" spans="1:20" ht="48" x14ac:dyDescent="0.2">
      <c r="A3237">
        <v>2901</v>
      </c>
      <c r="B3237" s="3" t="s">
        <v>2901</v>
      </c>
      <c r="C3237" s="3" t="s">
        <v>7011</v>
      </c>
      <c r="D3237" s="6">
        <v>750</v>
      </c>
      <c r="E3237" s="6">
        <v>6</v>
      </c>
      <c r="F3237" t="s">
        <v>8221</v>
      </c>
      <c r="G3237" t="s">
        <v>8224</v>
      </c>
      <c r="H3237" t="s">
        <v>8246</v>
      </c>
      <c r="I3237">
        <v>1423345339</v>
      </c>
      <c r="J3237">
        <v>1418161339</v>
      </c>
      <c r="K3237" t="b">
        <v>0</v>
      </c>
      <c r="L3237">
        <v>2</v>
      </c>
      <c r="M3237" t="b">
        <v>0</v>
      </c>
      <c r="N3237" t="s">
        <v>8270</v>
      </c>
      <c r="O3237" s="5">
        <f>$E3237/$D3237</f>
        <v>8.0000000000000002E-3</v>
      </c>
      <c r="P3237" s="6">
        <f>ROUND(E3237/L3237,2)</f>
        <v>3</v>
      </c>
      <c r="Q3237" t="str">
        <f>LEFT($N3237,FIND("/",$N3237)-1)</f>
        <v>theater</v>
      </c>
      <c r="R3237" t="str">
        <f>RIGHT($N3237,LEN($N3237)-FIND("/",$N3237))</f>
        <v>plays</v>
      </c>
      <c r="S3237" s="10">
        <f>((($I3237/60)/60)/24)+DATE(1970,1,1)</f>
        <v>42042.904386574075</v>
      </c>
      <c r="T3237" s="10">
        <f>((($J3237/60)/60)/24)+DATE(1970,1,1)</f>
        <v>41982.904386574075</v>
      </c>
    </row>
    <row r="3238" spans="1:20" ht="48" x14ac:dyDescent="0.2">
      <c r="A3238">
        <v>569</v>
      </c>
      <c r="B3238" s="3" t="s">
        <v>570</v>
      </c>
      <c r="C3238" s="3" t="s">
        <v>4679</v>
      </c>
      <c r="D3238" s="6">
        <v>2500</v>
      </c>
      <c r="E3238" s="6">
        <v>20</v>
      </c>
      <c r="F3238" t="s">
        <v>8221</v>
      </c>
      <c r="G3238" t="s">
        <v>8229</v>
      </c>
      <c r="H3238" t="s">
        <v>8251</v>
      </c>
      <c r="I3238">
        <v>1451679612</v>
      </c>
      <c r="J3238">
        <v>1449087612</v>
      </c>
      <c r="K3238" t="b">
        <v>0</v>
      </c>
      <c r="L3238">
        <v>1</v>
      </c>
      <c r="M3238" t="b">
        <v>0</v>
      </c>
      <c r="N3238" t="s">
        <v>8271</v>
      </c>
      <c r="O3238" s="5">
        <f>$E3238/$D3238</f>
        <v>8.0000000000000002E-3</v>
      </c>
      <c r="P3238" s="6">
        <f>ROUND(E3238/L3238,2)</f>
        <v>20</v>
      </c>
      <c r="Q3238" t="str">
        <f>LEFT($N3238,FIND("/",$N3238)-1)</f>
        <v>technology</v>
      </c>
      <c r="R3238" t="str">
        <f>RIGHT($N3238,LEN($N3238)-FIND("/",$N3238))</f>
        <v>web</v>
      </c>
      <c r="S3238" s="10">
        <f>((($I3238/60)/60)/24)+DATE(1970,1,1)</f>
        <v>42370.847361111111</v>
      </c>
      <c r="T3238" s="10">
        <f>((($J3238/60)/60)/24)+DATE(1970,1,1)</f>
        <v>42340.847361111111</v>
      </c>
    </row>
    <row r="3239" spans="1:20" ht="48" x14ac:dyDescent="0.2">
      <c r="A3239">
        <v>881</v>
      </c>
      <c r="B3239" s="3" t="s">
        <v>882</v>
      </c>
      <c r="C3239" s="3" t="s">
        <v>4991</v>
      </c>
      <c r="D3239" s="6">
        <v>3750</v>
      </c>
      <c r="E3239" s="6">
        <v>30</v>
      </c>
      <c r="F3239" t="s">
        <v>8221</v>
      </c>
      <c r="G3239" t="s">
        <v>8224</v>
      </c>
      <c r="H3239" t="s">
        <v>8246</v>
      </c>
      <c r="I3239">
        <v>1326520886</v>
      </c>
      <c r="J3239">
        <v>1322632886</v>
      </c>
      <c r="K3239" t="b">
        <v>0</v>
      </c>
      <c r="L3239">
        <v>1</v>
      </c>
      <c r="M3239" t="b">
        <v>0</v>
      </c>
      <c r="N3239" t="s">
        <v>8278</v>
      </c>
      <c r="O3239" s="5">
        <f>$E3239/$D3239</f>
        <v>8.0000000000000002E-3</v>
      </c>
      <c r="P3239" s="6">
        <f>ROUND(E3239/L3239,2)</f>
        <v>30</v>
      </c>
      <c r="Q3239" t="str">
        <f>LEFT($N3239,FIND("/",$N3239)-1)</f>
        <v>music</v>
      </c>
      <c r="R3239" t="str">
        <f>RIGHT($N3239,LEN($N3239)-FIND("/",$N3239))</f>
        <v>indie rock</v>
      </c>
      <c r="S3239" s="10">
        <f>((($I3239/60)/60)/24)+DATE(1970,1,1)</f>
        <v>40922.25099537037</v>
      </c>
      <c r="T3239" s="10">
        <f>((($J3239/60)/60)/24)+DATE(1970,1,1)</f>
        <v>40877.25099537037</v>
      </c>
    </row>
    <row r="3240" spans="1:20" ht="48" x14ac:dyDescent="0.2">
      <c r="A3240">
        <v>1232</v>
      </c>
      <c r="B3240" s="3" t="s">
        <v>1233</v>
      </c>
      <c r="C3240" s="3" t="s">
        <v>5342</v>
      </c>
      <c r="D3240" s="6">
        <v>5000</v>
      </c>
      <c r="E3240" s="6">
        <v>40</v>
      </c>
      <c r="F3240" t="s">
        <v>8220</v>
      </c>
      <c r="G3240" t="s">
        <v>8224</v>
      </c>
      <c r="H3240" t="s">
        <v>8246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8285</v>
      </c>
      <c r="O3240" s="5">
        <f>$E3240/$D3240</f>
        <v>8.0000000000000002E-3</v>
      </c>
      <c r="P3240" s="6">
        <f>ROUND(E3240/L3240,2)</f>
        <v>40</v>
      </c>
      <c r="Q3240" t="str">
        <f>LEFT($N3240,FIND("/",$N3240)-1)</f>
        <v>music</v>
      </c>
      <c r="R3240" t="str">
        <f>RIGHT($N3240,LEN($N3240)-FIND("/",$N3240))</f>
        <v>world music</v>
      </c>
      <c r="S3240" s="10">
        <f>((($I3240/60)/60)/24)+DATE(1970,1,1)</f>
        <v>41553.848032407412</v>
      </c>
      <c r="T3240" s="10">
        <f>((($J3240/60)/60)/24)+DATE(1970,1,1)</f>
        <v>41506.848032407412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 s="6">
        <v>1250</v>
      </c>
      <c r="E3241" s="6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8270</v>
      </c>
      <c r="O3241" s="5">
        <f>$E3241/$D3241</f>
        <v>8.0000000000000002E-3</v>
      </c>
      <c r="P3241" s="6">
        <f>ROUND(E3241/L3241,2)</f>
        <v>10</v>
      </c>
      <c r="Q3241" t="str">
        <f>LEFT($N3241,FIND("/",$N3241)-1)</f>
        <v>theater</v>
      </c>
      <c r="R3241" t="str">
        <f>RIGHT($N3241,LEN($N3241)-FIND("/",$N3241))</f>
        <v>plays</v>
      </c>
      <c r="S3241" s="10">
        <f>((($I3241/60)/60)/24)+DATE(1970,1,1)</f>
        <v>42843.801145833335</v>
      </c>
      <c r="T3241" s="10">
        <f>((($J3241/60)/60)/24)+DATE(1970,1,1)</f>
        <v>42803.842812499999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 s="6">
        <v>110000</v>
      </c>
      <c r="E3242" s="6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5">
        <f>$E3242/$D3242</f>
        <v>7.9909090909090902E-3</v>
      </c>
      <c r="P3242" s="6">
        <f>ROUND(E3242/L3242,2)</f>
        <v>30.31</v>
      </c>
      <c r="Q3242" t="str">
        <f>LEFT($N3242,FIND("/",$N3242)-1)</f>
        <v>technology</v>
      </c>
      <c r="R3242" t="str">
        <f>RIGHT($N3242,LEN($N3242)-FIND("/",$N3242))</f>
        <v>wearables</v>
      </c>
      <c r="S3242" s="10">
        <f>((($I3242/60)/60)/24)+DATE(1970,1,1)</f>
        <v>42248.628692129627</v>
      </c>
      <c r="T3242" s="10">
        <f>((($J3242/60)/60)/24)+DATE(1970,1,1)</f>
        <v>42208.628692129627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 s="6">
        <v>25000</v>
      </c>
      <c r="E3243" s="6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5">
        <f>$E3243/$D3243</f>
        <v>7.9600000000000001E-3</v>
      </c>
      <c r="P3243" s="6">
        <f>ROUND(E3243/L3243,2)</f>
        <v>199</v>
      </c>
      <c r="Q3243" t="str">
        <f>LEFT($N3243,FIND("/",$N3243)-1)</f>
        <v>technology</v>
      </c>
      <c r="R3243" t="str">
        <f>RIGHT($N3243,LEN($N3243)-FIND("/",$N3243))</f>
        <v>wearables</v>
      </c>
      <c r="S3243" s="10">
        <f>((($I3243/60)/60)/24)+DATE(1970,1,1)</f>
        <v>42526.529305555552</v>
      </c>
      <c r="T3243" s="10">
        <f>((($J3243/60)/60)/24)+DATE(1970,1,1)</f>
        <v>42496.529305555552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 s="6">
        <v>50000</v>
      </c>
      <c r="E3244" s="6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8269</v>
      </c>
      <c r="O3244" s="5">
        <f>$E3244/$D3244</f>
        <v>7.92E-3</v>
      </c>
      <c r="P3244" s="6">
        <f>ROUND(E3244/L3244,2)</f>
        <v>56.57</v>
      </c>
      <c r="Q3244" t="str">
        <f>LEFT($N3244,FIND("/",$N3244)-1)</f>
        <v>film &amp; video</v>
      </c>
      <c r="R3244" t="str">
        <f>RIGHT($N3244,LEN($N3244)-FIND("/",$N3244))</f>
        <v>animation</v>
      </c>
      <c r="S3244" s="10">
        <f>((($I3244/60)/60)/24)+DATE(1970,1,1)</f>
        <v>41684.946759259255</v>
      </c>
      <c r="T3244" s="10">
        <f>((($J3244/60)/60)/24)+DATE(1970,1,1)</f>
        <v>41654.946759259255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 s="6">
        <v>5000</v>
      </c>
      <c r="E3245" s="6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8270</v>
      </c>
      <c r="O3245" s="5">
        <f>$E3245/$D3245</f>
        <v>7.7999999999999996E-3</v>
      </c>
      <c r="P3245" s="6">
        <f>ROUND(E3245/L3245,2)</f>
        <v>9.75</v>
      </c>
      <c r="Q3245" t="str">
        <f>LEFT($N3245,FIND("/",$N3245)-1)</f>
        <v>theater</v>
      </c>
      <c r="R3245" t="str">
        <f>RIGHT($N3245,LEN($N3245)-FIND("/",$N3245))</f>
        <v>plays</v>
      </c>
      <c r="S3245" s="10">
        <f>((($I3245/60)/60)/24)+DATE(1970,1,1)</f>
        <v>42256.166874999995</v>
      </c>
      <c r="T3245" s="10">
        <f>((($J3245/60)/60)/24)+DATE(1970,1,1)</f>
        <v>42196.166874999995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 s="6">
        <v>10000</v>
      </c>
      <c r="E3246" s="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5">
        <f>$E3246/$D3246</f>
        <v>7.7000000000000002E-3</v>
      </c>
      <c r="P3246" s="6">
        <f>ROUND(E3246/L3246,2)</f>
        <v>38.5</v>
      </c>
      <c r="Q3246" t="str">
        <f>LEFT($N3246,FIND("/",$N3246)-1)</f>
        <v>publishing</v>
      </c>
      <c r="R3246" t="str">
        <f>RIGHT($N3246,LEN($N3246)-FIND("/",$N3246))</f>
        <v>translations</v>
      </c>
      <c r="S3246" s="10">
        <f>((($I3246/60)/60)/24)+DATE(1970,1,1)</f>
        <v>42421.35019675926</v>
      </c>
      <c r="T3246" s="10">
        <f>((($J3246/60)/60)/24)+DATE(1970,1,1)</f>
        <v>42391.35019675926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 s="6">
        <v>3250</v>
      </c>
      <c r="E3247" s="6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8303</v>
      </c>
      <c r="O3247" s="5">
        <f>$E3247/$D3247</f>
        <v>7.6923076923076927E-3</v>
      </c>
      <c r="P3247" s="6">
        <f>ROUND(E3247/L3247,2)</f>
        <v>25</v>
      </c>
      <c r="Q3247" t="str">
        <f>LEFT($N3247,FIND("/",$N3247)-1)</f>
        <v>publishing</v>
      </c>
      <c r="R3247" t="str">
        <f>RIGHT($N3247,LEN($N3247)-FIND("/",$N3247))</f>
        <v>children's books</v>
      </c>
      <c r="S3247" s="10">
        <f>((($I3247/60)/60)/24)+DATE(1970,1,1)</f>
        <v>40986.995312500003</v>
      </c>
      <c r="T3247" s="10">
        <f>((($J3247/60)/60)/24)+DATE(1970,1,1)</f>
        <v>40927.036979166667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 s="6">
        <v>20000</v>
      </c>
      <c r="E3248" s="6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8269</v>
      </c>
      <c r="O3248" s="5">
        <f>$E3248/$D3248</f>
        <v>7.6499999999999997E-3</v>
      </c>
      <c r="P3248" s="6">
        <f>ROUND(E3248/L3248,2)</f>
        <v>11.77</v>
      </c>
      <c r="Q3248" t="str">
        <f>LEFT($N3248,FIND("/",$N3248)-1)</f>
        <v>film &amp; video</v>
      </c>
      <c r="R3248" t="str">
        <f>RIGHT($N3248,LEN($N3248)-FIND("/",$N3248))</f>
        <v>animation</v>
      </c>
      <c r="S3248" s="10">
        <f>((($I3248/60)/60)/24)+DATE(1970,1,1)</f>
        <v>41430.92627314815</v>
      </c>
      <c r="T3248" s="10">
        <f>((($J3248/60)/60)/24)+DATE(1970,1,1)</f>
        <v>41400.92627314815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 s="6">
        <v>31000</v>
      </c>
      <c r="E3249" s="6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5">
        <f>$E3249/$D3249</f>
        <v>7.6129032258064515E-3</v>
      </c>
      <c r="P3249" s="6">
        <f>ROUND(E3249/L3249,2)</f>
        <v>33.71</v>
      </c>
      <c r="Q3249" t="str">
        <f>LEFT($N3249,FIND("/",$N3249)-1)</f>
        <v>photography</v>
      </c>
      <c r="R3249" t="str">
        <f>RIGHT($N3249,LEN($N3249)-FIND("/",$N3249))</f>
        <v>people</v>
      </c>
      <c r="S3249" s="10">
        <f>((($I3249/60)/60)/24)+DATE(1970,1,1)</f>
        <v>41956.524398148147</v>
      </c>
      <c r="T3249" s="10">
        <f>((($J3249/60)/60)/24)+DATE(1970,1,1)</f>
        <v>41926.482731481483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 s="6">
        <v>10000</v>
      </c>
      <c r="E3250" s="6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8269</v>
      </c>
      <c r="O3250" s="5">
        <f>$E3250/$D3250</f>
        <v>7.6E-3</v>
      </c>
      <c r="P3250" s="6">
        <f>ROUND(E3250/L3250,2)</f>
        <v>15.2</v>
      </c>
      <c r="Q3250" t="str">
        <f>LEFT($N3250,FIND("/",$N3250)-1)</f>
        <v>film &amp; video</v>
      </c>
      <c r="R3250" t="str">
        <f>RIGHT($N3250,LEN($N3250)-FIND("/",$N3250))</f>
        <v>animation</v>
      </c>
      <c r="S3250" s="10">
        <f>((($I3250/60)/60)/24)+DATE(1970,1,1)</f>
        <v>41159.942870370374</v>
      </c>
      <c r="T3250" s="10">
        <f>((($J3250/60)/60)/24)+DATE(1970,1,1)</f>
        <v>41129.942870370374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 s="6">
        <v>25000</v>
      </c>
      <c r="E3251" s="6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8283</v>
      </c>
      <c r="O3251" s="5">
        <f>$E3251/$D3251</f>
        <v>7.5199999999999998E-3</v>
      </c>
      <c r="P3251" s="6">
        <f>ROUND(E3251/L3251,2)</f>
        <v>23.5</v>
      </c>
      <c r="Q3251" t="str">
        <f>LEFT($N3251,FIND("/",$N3251)-1)</f>
        <v>food</v>
      </c>
      <c r="R3251" t="str">
        <f>RIGHT($N3251,LEN($N3251)-FIND("/",$N3251))</f>
        <v>food trucks</v>
      </c>
      <c r="S3251" s="10">
        <f>((($I3251/60)/60)/24)+DATE(1970,1,1)</f>
        <v>41865.763981481483</v>
      </c>
      <c r="T3251" s="10">
        <f>((($J3251/60)/60)/24)+DATE(1970,1,1)</f>
        <v>41835.763981481483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 s="6">
        <v>12000</v>
      </c>
      <c r="E3252" s="6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8272</v>
      </c>
      <c r="O3252" s="5">
        <f>$E3252/$D3252</f>
        <v>7.4999999999999997E-3</v>
      </c>
      <c r="P3252" s="6">
        <f>ROUND(E3252/L3252,2)</f>
        <v>22.5</v>
      </c>
      <c r="Q3252" t="str">
        <f>LEFT($N3252,FIND("/",$N3252)-1)</f>
        <v>technology</v>
      </c>
      <c r="R3252" t="str">
        <f>RIGHT($N3252,LEN($N3252)-FIND("/",$N3252))</f>
        <v>wearables</v>
      </c>
      <c r="S3252" s="10">
        <f>((($I3252/60)/60)/24)+DATE(1970,1,1)</f>
        <v>42784.249305555553</v>
      </c>
      <c r="T3252" s="10">
        <f>((($J3252/60)/60)/24)+DATE(1970,1,1)</f>
        <v>42752.845451388886</v>
      </c>
    </row>
    <row r="3253" spans="1:20" ht="48" x14ac:dyDescent="0.2">
      <c r="A3253">
        <v>2562</v>
      </c>
      <c r="B3253" s="3" t="s">
        <v>2562</v>
      </c>
      <c r="C3253" s="3" t="s">
        <v>6672</v>
      </c>
      <c r="D3253" s="6">
        <v>10000</v>
      </c>
      <c r="E3253" s="6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8283</v>
      </c>
      <c r="O3253" s="5">
        <f>$E3253/$D3253</f>
        <v>7.4999999999999997E-3</v>
      </c>
      <c r="P3253" s="6">
        <f>ROUND(E3253/L3253,2)</f>
        <v>25</v>
      </c>
      <c r="Q3253" t="str">
        <f>LEFT($N3253,FIND("/",$N3253)-1)</f>
        <v>food</v>
      </c>
      <c r="R3253" t="str">
        <f>RIGHT($N3253,LEN($N3253)-FIND("/",$N3253))</f>
        <v>food trucks</v>
      </c>
      <c r="S3253" s="10">
        <f>((($I3253/60)/60)/24)+DATE(1970,1,1)</f>
        <v>42654.524756944447</v>
      </c>
      <c r="T3253" s="10">
        <f>((($J3253/60)/60)/24)+DATE(1970,1,1)</f>
        <v>42594.524756944447</v>
      </c>
    </row>
    <row r="3254" spans="1:20" ht="48" x14ac:dyDescent="0.2">
      <c r="A3254">
        <v>1492</v>
      </c>
      <c r="B3254" s="3" t="s">
        <v>1493</v>
      </c>
      <c r="C3254" s="3" t="s">
        <v>5602</v>
      </c>
      <c r="D3254" s="6">
        <v>4000</v>
      </c>
      <c r="E3254" s="6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8274</v>
      </c>
      <c r="O3254" s="5">
        <f>$E3254/$D3254</f>
        <v>7.4999999999999997E-3</v>
      </c>
      <c r="P3254" s="6">
        <f>ROUND(E3254/L3254,2)</f>
        <v>15</v>
      </c>
      <c r="Q3254" t="str">
        <f>LEFT($N3254,FIND("/",$N3254)-1)</f>
        <v>publishing</v>
      </c>
      <c r="R3254" t="str">
        <f>RIGHT($N3254,LEN($N3254)-FIND("/",$N3254))</f>
        <v>fiction</v>
      </c>
      <c r="S3254" s="10">
        <f>((($I3254/60)/60)/24)+DATE(1970,1,1)</f>
        <v>40712.884791666671</v>
      </c>
      <c r="T3254" s="10">
        <f>((($J3254/60)/60)/24)+DATE(1970,1,1)</f>
        <v>40682.884791666671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 s="6">
        <v>3000</v>
      </c>
      <c r="E3255" s="6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8292</v>
      </c>
      <c r="O3255" s="5">
        <f>$E3255/$D3255</f>
        <v>7.3333333333333332E-3</v>
      </c>
      <c r="P3255" s="6">
        <f>ROUND(E3255/L3255,2)</f>
        <v>22</v>
      </c>
      <c r="Q3255" t="str">
        <f>LEFT($N3255,FIND("/",$N3255)-1)</f>
        <v>music</v>
      </c>
      <c r="R3255" t="str">
        <f>RIGHT($N3255,LEN($N3255)-FIND("/",$N3255))</f>
        <v>faith</v>
      </c>
      <c r="S3255" s="10">
        <f>((($I3255/60)/60)/24)+DATE(1970,1,1)</f>
        <v>42316.90315972222</v>
      </c>
      <c r="T3255" s="10">
        <f>((($J3255/60)/60)/24)+DATE(1970,1,1)</f>
        <v>42286.861493055556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 s="6">
        <v>3600</v>
      </c>
      <c r="E3256" s="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5">
        <f>$E3256/$D3256</f>
        <v>7.2222222222222219E-3</v>
      </c>
      <c r="P3256" s="6">
        <f>ROUND(E3256/L3256,2)</f>
        <v>13</v>
      </c>
      <c r="Q3256" t="str">
        <f>LEFT($N3256,FIND("/",$N3256)-1)</f>
        <v>games</v>
      </c>
      <c r="R3256" t="str">
        <f>RIGHT($N3256,LEN($N3256)-FIND("/",$N3256))</f>
        <v>video games</v>
      </c>
      <c r="S3256" s="10">
        <f>((($I3256/60)/60)/24)+DATE(1970,1,1)</f>
        <v>40740.731180555551</v>
      </c>
      <c r="T3256" s="10">
        <f>((($J3256/60)/60)/24)+DATE(1970,1,1)</f>
        <v>40710.731180555551</v>
      </c>
    </row>
    <row r="3257" spans="1:20" ht="32" x14ac:dyDescent="0.2">
      <c r="A3257">
        <v>2761</v>
      </c>
      <c r="B3257" s="3" t="s">
        <v>2761</v>
      </c>
      <c r="C3257" s="3" t="s">
        <v>6871</v>
      </c>
      <c r="D3257" s="6">
        <v>5000</v>
      </c>
      <c r="E3257" s="6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t="b">
        <v>0</v>
      </c>
      <c r="L3257">
        <v>4</v>
      </c>
      <c r="M3257" t="b">
        <v>0</v>
      </c>
      <c r="N3257" t="s">
        <v>8303</v>
      </c>
      <c r="O3257" s="5">
        <f>$E3257/$D3257</f>
        <v>7.1999999999999998E-3</v>
      </c>
      <c r="P3257" s="6">
        <f>ROUND(E3257/L3257,2)</f>
        <v>9</v>
      </c>
      <c r="Q3257" t="str">
        <f>LEFT($N3257,FIND("/",$N3257)-1)</f>
        <v>publishing</v>
      </c>
      <c r="R3257" t="str">
        <f>RIGHT($N3257,LEN($N3257)-FIND("/",$N3257))</f>
        <v>children's books</v>
      </c>
      <c r="S3257" s="10">
        <f>((($I3257/60)/60)/24)+DATE(1970,1,1)</f>
        <v>41277.063576388886</v>
      </c>
      <c r="T3257" s="10">
        <f>((($J3257/60)/60)/24)+DATE(1970,1,1)</f>
        <v>41247.063576388886</v>
      </c>
    </row>
    <row r="3258" spans="1:20" ht="48" x14ac:dyDescent="0.2">
      <c r="A3258">
        <v>220</v>
      </c>
      <c r="B3258" s="3" t="s">
        <v>222</v>
      </c>
      <c r="C3258" s="3" t="s">
        <v>4330</v>
      </c>
      <c r="D3258" s="6">
        <v>50000</v>
      </c>
      <c r="E3258" s="6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t="b">
        <v>0</v>
      </c>
      <c r="L3258">
        <v>3</v>
      </c>
      <c r="M3258" t="b">
        <v>0</v>
      </c>
      <c r="N3258" t="s">
        <v>8267</v>
      </c>
      <c r="O3258" s="5">
        <f>$E3258/$D3258</f>
        <v>7.1999999999999998E-3</v>
      </c>
      <c r="P3258" s="6">
        <f>ROUND(E3258/L3258,2)</f>
        <v>120</v>
      </c>
      <c r="Q3258" t="str">
        <f>LEFT($N3258,FIND("/",$N3258)-1)</f>
        <v>film &amp; video</v>
      </c>
      <c r="R3258" t="str">
        <f>RIGHT($N3258,LEN($N3258)-FIND("/",$N3258))</f>
        <v>drama</v>
      </c>
      <c r="S3258" s="10">
        <f>((($I3258/60)/60)/24)+DATE(1970,1,1)</f>
        <v>42236.837499999994</v>
      </c>
      <c r="T3258" s="10">
        <f>((($J3258/60)/60)/24)+DATE(1970,1,1)</f>
        <v>42195.643865740742</v>
      </c>
    </row>
    <row r="3259" spans="1:20" ht="48" x14ac:dyDescent="0.2">
      <c r="A3259">
        <v>2326</v>
      </c>
      <c r="B3259" s="3" t="s">
        <v>2327</v>
      </c>
      <c r="C3259" s="3" t="s">
        <v>6436</v>
      </c>
      <c r="D3259" s="6">
        <v>15000</v>
      </c>
      <c r="E3259" s="6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8297</v>
      </c>
      <c r="O3259" s="5">
        <f>$E3259/$D3259</f>
        <v>7.1999999999999998E-3</v>
      </c>
      <c r="P3259" s="6">
        <f>ROUND(E3259/L3259,2)</f>
        <v>108</v>
      </c>
      <c r="Q3259" t="str">
        <f>LEFT($N3259,FIND("/",$N3259)-1)</f>
        <v>food</v>
      </c>
      <c r="R3259" t="str">
        <f>RIGHT($N3259,LEN($N3259)-FIND("/",$N3259))</f>
        <v>small batch</v>
      </c>
      <c r="S3259" s="10">
        <f>((($I3259/60)/60)/24)+DATE(1970,1,1)</f>
        <v>42855.708333333328</v>
      </c>
      <c r="T3259" s="10">
        <f>((($J3259/60)/60)/24)+DATE(1970,1,1)</f>
        <v>42804.034120370372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 s="6">
        <v>50000</v>
      </c>
      <c r="E3260" s="6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8266</v>
      </c>
      <c r="O3260" s="5">
        <f>$E3260/$D3260</f>
        <v>7.1799999999999998E-3</v>
      </c>
      <c r="P3260" s="6">
        <f>ROUND(E3260/L3260,2)</f>
        <v>35.9</v>
      </c>
      <c r="Q3260" t="str">
        <f>LEFT($N3260,FIND("/",$N3260)-1)</f>
        <v>film &amp; video</v>
      </c>
      <c r="R3260" t="str">
        <f>RIGHT($N3260,LEN($N3260)-FIND("/",$N3260))</f>
        <v>science fiction</v>
      </c>
      <c r="S3260" s="10">
        <f>((($I3260/60)/60)/24)+DATE(1970,1,1)</f>
        <v>41975.627824074079</v>
      </c>
      <c r="T3260" s="10">
        <f>((($J3260/60)/60)/24)+DATE(1970,1,1)</f>
        <v>41933.586157407408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 s="6">
        <v>28000</v>
      </c>
      <c r="E3261" s="6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8283</v>
      </c>
      <c r="O3261" s="5">
        <f>$E3261/$D3261</f>
        <v>7.1785714285714283E-3</v>
      </c>
      <c r="P3261" s="6">
        <f>ROUND(E3261/L3261,2)</f>
        <v>22.33</v>
      </c>
      <c r="Q3261" t="str">
        <f>LEFT($N3261,FIND("/",$N3261)-1)</f>
        <v>food</v>
      </c>
      <c r="R3261" t="str">
        <f>RIGHT($N3261,LEN($N3261)-FIND("/",$N3261))</f>
        <v>food trucks</v>
      </c>
      <c r="S3261" s="10">
        <f>((($I3261/60)/60)/24)+DATE(1970,1,1)</f>
        <v>42434.822870370372</v>
      </c>
      <c r="T3261" s="10">
        <f>((($J3261/60)/60)/24)+DATE(1970,1,1)</f>
        <v>42374.822870370372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 s="6">
        <v>11180</v>
      </c>
      <c r="E3262" s="6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5">
        <f>$E3262/$D3262</f>
        <v>7.1556350626118068E-3</v>
      </c>
      <c r="P3262" s="6">
        <f>ROUND(E3262/L3262,2)</f>
        <v>20</v>
      </c>
      <c r="Q3262" t="str">
        <f>LEFT($N3262,FIND("/",$N3262)-1)</f>
        <v>technology</v>
      </c>
      <c r="R3262" t="str">
        <f>RIGHT($N3262,LEN($N3262)-FIND("/",$N3262))</f>
        <v>web</v>
      </c>
      <c r="S3262" s="10">
        <f>((($I3262/60)/60)/24)+DATE(1970,1,1)</f>
        <v>42662.443368055552</v>
      </c>
      <c r="T3262" s="10">
        <f>((($J3262/60)/60)/24)+DATE(1970,1,1)</f>
        <v>42632.443368055552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 s="6">
        <v>7000</v>
      </c>
      <c r="E3263" s="6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8274</v>
      </c>
      <c r="O3263" s="5">
        <f>$E3263/$D3263</f>
        <v>7.1428571428571426E-3</v>
      </c>
      <c r="P3263" s="6">
        <f>ROUND(E3263/L3263,2)</f>
        <v>25</v>
      </c>
      <c r="Q3263" t="str">
        <f>LEFT($N3263,FIND("/",$N3263)-1)</f>
        <v>publishing</v>
      </c>
      <c r="R3263" t="str">
        <f>RIGHT($N3263,LEN($N3263)-FIND("/",$N3263))</f>
        <v>fiction</v>
      </c>
      <c r="S3263" s="10">
        <f>((($I3263/60)/60)/24)+DATE(1970,1,1)</f>
        <v>42573.192997685182</v>
      </c>
      <c r="T3263" s="10">
        <f>((($J3263/60)/60)/24)+DATE(1970,1,1)</f>
        <v>42548.192997685182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 s="6">
        <v>3500</v>
      </c>
      <c r="E3264" s="6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8283</v>
      </c>
      <c r="O3264" s="5">
        <f>$E3264/$D3264</f>
        <v>7.1428571428571426E-3</v>
      </c>
      <c r="P3264" s="6">
        <f>ROUND(E3264/L3264,2)</f>
        <v>25</v>
      </c>
      <c r="Q3264" t="str">
        <f>LEFT($N3264,FIND("/",$N3264)-1)</f>
        <v>food</v>
      </c>
      <c r="R3264" t="str">
        <f>RIGHT($N3264,LEN($N3264)-FIND("/",$N3264))</f>
        <v>food trucks</v>
      </c>
      <c r="S3264" s="10">
        <f>((($I3264/60)/60)/24)+DATE(1970,1,1)</f>
        <v>42088.292361111111</v>
      </c>
      <c r="T3264" s="10">
        <f>((($J3264/60)/60)/24)+DATE(1970,1,1)</f>
        <v>42058.334027777775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 s="6">
        <v>9999</v>
      </c>
      <c r="E3265" s="6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8283</v>
      </c>
      <c r="O3265" s="5">
        <f>$E3265/$D3265</f>
        <v>7.0007000700070005E-3</v>
      </c>
      <c r="P3265" s="6">
        <f>ROUND(E3265/L3265,2)</f>
        <v>17.5</v>
      </c>
      <c r="Q3265" t="str">
        <f>LEFT($N3265,FIND("/",$N3265)-1)</f>
        <v>food</v>
      </c>
      <c r="R3265" t="str">
        <f>RIGHT($N3265,LEN($N3265)-FIND("/",$N3265))</f>
        <v>food trucks</v>
      </c>
      <c r="S3265" s="10">
        <f>((($I3265/60)/60)/24)+DATE(1970,1,1)</f>
        <v>41900.87467592593</v>
      </c>
      <c r="T3265" s="10">
        <f>((($J3265/60)/60)/24)+DATE(1970,1,1)</f>
        <v>41870.87467592593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 s="6">
        <v>5000</v>
      </c>
      <c r="E3266" s="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8271</v>
      </c>
      <c r="O3266" s="5">
        <f>$E3266/$D3266</f>
        <v>7.0000000000000001E-3</v>
      </c>
      <c r="P3266" s="6">
        <f>ROUND(E3266/L3266,2)</f>
        <v>8.75</v>
      </c>
      <c r="Q3266" t="str">
        <f>LEFT($N3266,FIND("/",$N3266)-1)</f>
        <v>technology</v>
      </c>
      <c r="R3266" t="str">
        <f>RIGHT($N3266,LEN($N3266)-FIND("/",$N3266))</f>
        <v>web</v>
      </c>
      <c r="S3266" s="10">
        <f>((($I3266/60)/60)/24)+DATE(1970,1,1)</f>
        <v>42766.208333333328</v>
      </c>
      <c r="T3266" s="10">
        <f>((($J3266/60)/60)/24)+DATE(1970,1,1)</f>
        <v>42753.678761574076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 s="6">
        <v>3000</v>
      </c>
      <c r="E3267" s="6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8274</v>
      </c>
      <c r="O3267" s="5">
        <f>$E3267/$D3267</f>
        <v>7.0000000000000001E-3</v>
      </c>
      <c r="P3267" s="6">
        <f>ROUND(E3267/L3267,2)</f>
        <v>7</v>
      </c>
      <c r="Q3267" t="str">
        <f>LEFT($N3267,FIND("/",$N3267)-1)</f>
        <v>publishing</v>
      </c>
      <c r="R3267" t="str">
        <f>RIGHT($N3267,LEN($N3267)-FIND("/",$N3267))</f>
        <v>fiction</v>
      </c>
      <c r="S3267" s="10">
        <f>((($I3267/60)/60)/24)+DATE(1970,1,1)</f>
        <v>41486.981215277774</v>
      </c>
      <c r="T3267" s="10">
        <f>((($J3267/60)/60)/24)+DATE(1970,1,1)</f>
        <v>41456.981215277774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 s="6">
        <v>10000</v>
      </c>
      <c r="E3268" s="6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8281</v>
      </c>
      <c r="O3268" s="5">
        <f>$E3268/$D3268</f>
        <v>7.0000000000000001E-3</v>
      </c>
      <c r="P3268" s="6">
        <f>ROUND(E3268/L3268,2)</f>
        <v>35</v>
      </c>
      <c r="Q3268" t="str">
        <f>LEFT($N3268,FIND("/",$N3268)-1)</f>
        <v>games</v>
      </c>
      <c r="R3268" t="str">
        <f>RIGHT($N3268,LEN($N3268)-FIND("/",$N3268))</f>
        <v>video games</v>
      </c>
      <c r="S3268" s="10">
        <f>((($I3268/60)/60)/24)+DATE(1970,1,1)</f>
        <v>41183.011828703704</v>
      </c>
      <c r="T3268" s="10">
        <f>((($J3268/60)/60)/24)+DATE(1970,1,1)</f>
        <v>41163.011828703704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 s="6">
        <v>3000</v>
      </c>
      <c r="E3269" s="6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8283</v>
      </c>
      <c r="O3269" s="5">
        <f>$E3269/$D3269</f>
        <v>7.0000000000000001E-3</v>
      </c>
      <c r="P3269" s="6">
        <f>ROUND(E3269/L3269,2)</f>
        <v>10.5</v>
      </c>
      <c r="Q3269" t="str">
        <f>LEFT($N3269,FIND("/",$N3269)-1)</f>
        <v>food</v>
      </c>
      <c r="R3269" t="str">
        <f>RIGHT($N3269,LEN($N3269)-FIND("/",$N3269))</f>
        <v>food trucks</v>
      </c>
      <c r="S3269" s="10">
        <f>((($I3269/60)/60)/24)+DATE(1970,1,1)</f>
        <v>42412.130833333329</v>
      </c>
      <c r="T3269" s="10">
        <f>((($J3269/60)/60)/24)+DATE(1970,1,1)</f>
        <v>42382.130833333329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 s="6">
        <v>390000</v>
      </c>
      <c r="E3270" s="6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8281</v>
      </c>
      <c r="O3270" s="5">
        <f>$E3270/$D3270</f>
        <v>6.9641025641025639E-3</v>
      </c>
      <c r="P3270" s="6">
        <f>ROUND(E3270/L3270,2)</f>
        <v>49.38</v>
      </c>
      <c r="Q3270" t="str">
        <f>LEFT($N3270,FIND("/",$N3270)-1)</f>
        <v>games</v>
      </c>
      <c r="R3270" t="str">
        <f>RIGHT($N3270,LEN($N3270)-FIND("/",$N3270))</f>
        <v>video games</v>
      </c>
      <c r="S3270" s="10">
        <f>((($I3270/60)/60)/24)+DATE(1970,1,1)</f>
        <v>41959.337361111116</v>
      </c>
      <c r="T3270" s="10">
        <f>((($J3270/60)/60)/24)+DATE(1970,1,1)</f>
        <v>41927.295694444445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 s="6">
        <v>8000</v>
      </c>
      <c r="E3271" s="6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8271</v>
      </c>
      <c r="O3271" s="5">
        <f>$E3271/$D3271</f>
        <v>6.875E-3</v>
      </c>
      <c r="P3271" s="6">
        <f>ROUND(E3271/L3271,2)</f>
        <v>27.5</v>
      </c>
      <c r="Q3271" t="str">
        <f>LEFT($N3271,FIND("/",$N3271)-1)</f>
        <v>technology</v>
      </c>
      <c r="R3271" t="str">
        <f>RIGHT($N3271,LEN($N3271)-FIND("/",$N3271))</f>
        <v>web</v>
      </c>
      <c r="S3271" s="10">
        <f>((($I3271/60)/60)/24)+DATE(1970,1,1)</f>
        <v>42126.918240740735</v>
      </c>
      <c r="T3271" s="10">
        <f>((($J3271/60)/60)/24)+DATE(1970,1,1)</f>
        <v>42096.918240740735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 s="6">
        <v>8000</v>
      </c>
      <c r="E3272" s="6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8283</v>
      </c>
      <c r="O3272" s="5">
        <f>$E3272/$D3272</f>
        <v>6.875E-3</v>
      </c>
      <c r="P3272" s="6">
        <f>ROUND(E3272/L3272,2)</f>
        <v>27.5</v>
      </c>
      <c r="Q3272" t="str">
        <f>LEFT($N3272,FIND("/",$N3272)-1)</f>
        <v>food</v>
      </c>
      <c r="R3272" t="str">
        <f>RIGHT($N3272,LEN($N3272)-FIND("/",$N3272))</f>
        <v>food trucks</v>
      </c>
      <c r="S3272" s="10">
        <f>((($I3272/60)/60)/24)+DATE(1970,1,1)</f>
        <v>41830.895254629628</v>
      </c>
      <c r="T3272" s="10">
        <f>((($J3272/60)/60)/24)+DATE(1970,1,1)</f>
        <v>41805.895254629628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 s="6">
        <v>8888</v>
      </c>
      <c r="E3273" s="6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8269</v>
      </c>
      <c r="O3273" s="5">
        <f>$E3273/$D3273</f>
        <v>6.8631863186318634E-3</v>
      </c>
      <c r="P3273" s="6">
        <f>ROUND(E3273/L3273,2)</f>
        <v>20.329999999999998</v>
      </c>
      <c r="Q3273" t="str">
        <f>LEFT($N3273,FIND("/",$N3273)-1)</f>
        <v>film &amp; video</v>
      </c>
      <c r="R3273" t="str">
        <f>RIGHT($N3273,LEN($N3273)-FIND("/",$N3273))</f>
        <v>animation</v>
      </c>
      <c r="S3273" s="10">
        <f>((($I3273/60)/60)/24)+DATE(1970,1,1)</f>
        <v>41569.165972222225</v>
      </c>
      <c r="T3273" s="10">
        <f>((($J3273/60)/60)/24)+DATE(1970,1,1)</f>
        <v>41547.694456018515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 s="6">
        <v>150000</v>
      </c>
      <c r="E3274" s="6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8271</v>
      </c>
      <c r="O3274" s="5">
        <f>$E3274/$D3274</f>
        <v>6.8399999999999997E-3</v>
      </c>
      <c r="P3274" s="6">
        <f>ROUND(E3274/L3274,2)</f>
        <v>342</v>
      </c>
      <c r="Q3274" t="str">
        <f>LEFT($N3274,FIND("/",$N3274)-1)</f>
        <v>technology</v>
      </c>
      <c r="R3274" t="str">
        <f>RIGHT($N3274,LEN($N3274)-FIND("/",$N3274))</f>
        <v>web</v>
      </c>
      <c r="S3274" s="10">
        <f>((($I3274/60)/60)/24)+DATE(1970,1,1)</f>
        <v>42573.626620370371</v>
      </c>
      <c r="T3274" s="10">
        <f>((($J3274/60)/60)/24)+DATE(1970,1,1)</f>
        <v>42528.626620370371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 s="6">
        <v>5000</v>
      </c>
      <c r="E3275" s="6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5">
        <f>$E3275/$D3275</f>
        <v>6.7999999999999996E-3</v>
      </c>
      <c r="P3275" s="6">
        <f>ROUND(E3275/L3275,2)</f>
        <v>34</v>
      </c>
      <c r="Q3275" t="str">
        <f>LEFT($N3275,FIND("/",$N3275)-1)</f>
        <v>music</v>
      </c>
      <c r="R3275" t="str">
        <f>RIGHT($N3275,LEN($N3275)-FIND("/",$N3275))</f>
        <v>faith</v>
      </c>
      <c r="S3275" s="10">
        <f>((($I3275/60)/60)/24)+DATE(1970,1,1)</f>
        <v>42387.541666666672</v>
      </c>
      <c r="T3275" s="10">
        <f>((($J3275/60)/60)/24)+DATE(1970,1,1)</f>
        <v>42341.59129629629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 s="6">
        <v>4000</v>
      </c>
      <c r="E3276" s="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8270</v>
      </c>
      <c r="O3276" s="5">
        <f>$E3276/$D3276</f>
        <v>6.7499999999999999E-3</v>
      </c>
      <c r="P3276" s="6">
        <f>ROUND(E3276/L3276,2)</f>
        <v>6.75</v>
      </c>
      <c r="Q3276" t="str">
        <f>LEFT($N3276,FIND("/",$N3276)-1)</f>
        <v>theater</v>
      </c>
      <c r="R3276" t="str">
        <f>RIGHT($N3276,LEN($N3276)-FIND("/",$N3276))</f>
        <v>plays</v>
      </c>
      <c r="S3276" s="10">
        <f>((($I3276/60)/60)/24)+DATE(1970,1,1)</f>
        <v>41863.951516203706</v>
      </c>
      <c r="T3276" s="10">
        <f>((($J3276/60)/60)/24)+DATE(1970,1,1)</f>
        <v>41833.951516203706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 s="6">
        <v>10000</v>
      </c>
      <c r="E3277" s="6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8289</v>
      </c>
      <c r="O3277" s="5">
        <f>$E3277/$D3277</f>
        <v>6.7000000000000002E-3</v>
      </c>
      <c r="P3277" s="6">
        <f>ROUND(E3277/L3277,2)</f>
        <v>67</v>
      </c>
      <c r="Q3277" t="str">
        <f>LEFT($N3277,FIND("/",$N3277)-1)</f>
        <v>publishing</v>
      </c>
      <c r="R3277" t="str">
        <f>RIGHT($N3277,LEN($N3277)-FIND("/",$N3277))</f>
        <v>art books</v>
      </c>
      <c r="S3277" s="10">
        <f>((($I3277/60)/60)/24)+DATE(1970,1,1)</f>
        <v>41585.083368055559</v>
      </c>
      <c r="T3277" s="10">
        <f>((($J3277/60)/60)/24)+DATE(1970,1,1)</f>
        <v>41555.041701388887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 s="6">
        <v>4480</v>
      </c>
      <c r="E3278" s="6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8269</v>
      </c>
      <c r="O3278" s="5">
        <f>$E3278/$D3278</f>
        <v>6.6964285714285711E-3</v>
      </c>
      <c r="P3278" s="6">
        <f>ROUND(E3278/L3278,2)</f>
        <v>10</v>
      </c>
      <c r="Q3278" t="str">
        <f>LEFT($N3278,FIND("/",$N3278)-1)</f>
        <v>film &amp; video</v>
      </c>
      <c r="R3278" t="str">
        <f>RIGHT($N3278,LEN($N3278)-FIND("/",$N3278))</f>
        <v>animation</v>
      </c>
      <c r="S3278" s="10">
        <f>((($I3278/60)/60)/24)+DATE(1970,1,1)</f>
        <v>41998.208333333328</v>
      </c>
      <c r="T3278" s="10">
        <f>((($J3278/60)/60)/24)+DATE(1970,1,1)</f>
        <v>41945.037789351853</v>
      </c>
    </row>
    <row r="3279" spans="1:20" ht="32" x14ac:dyDescent="0.2">
      <c r="A3279">
        <v>2757</v>
      </c>
      <c r="B3279" s="3" t="s">
        <v>2757</v>
      </c>
      <c r="C3279" s="3" t="s">
        <v>6867</v>
      </c>
      <c r="D3279" s="6">
        <v>1500</v>
      </c>
      <c r="E3279" s="6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8303</v>
      </c>
      <c r="O3279" s="5">
        <f>$E3279/$D3279</f>
        <v>6.6666666666666671E-3</v>
      </c>
      <c r="P3279" s="6">
        <f>ROUND(E3279/L3279,2)</f>
        <v>5</v>
      </c>
      <c r="Q3279" t="str">
        <f>LEFT($N3279,FIND("/",$N3279)-1)</f>
        <v>publishing</v>
      </c>
      <c r="R3279" t="str">
        <f>RIGHT($N3279,LEN($N3279)-FIND("/",$N3279))</f>
        <v>children's books</v>
      </c>
      <c r="S3279" s="10">
        <f>((($I3279/60)/60)/24)+DATE(1970,1,1)</f>
        <v>42588.65662037037</v>
      </c>
      <c r="T3279" s="10">
        <f>((($J3279/60)/60)/24)+DATE(1970,1,1)</f>
        <v>42573.65662037037</v>
      </c>
    </row>
    <row r="3280" spans="1:20" ht="48" x14ac:dyDescent="0.2">
      <c r="A3280">
        <v>1133</v>
      </c>
      <c r="B3280" s="3" t="s">
        <v>1134</v>
      </c>
      <c r="C3280" s="3" t="s">
        <v>5243</v>
      </c>
      <c r="D3280" s="6">
        <v>3000</v>
      </c>
      <c r="E3280" s="6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8282</v>
      </c>
      <c r="O3280" s="5">
        <f>$E3280/$D3280</f>
        <v>6.6666666666666671E-3</v>
      </c>
      <c r="P3280" s="6">
        <f>ROUND(E3280/L3280,2)</f>
        <v>20</v>
      </c>
      <c r="Q3280" t="str">
        <f>LEFT($N3280,FIND("/",$N3280)-1)</f>
        <v>games</v>
      </c>
      <c r="R3280" t="str">
        <f>RIGHT($N3280,LEN($N3280)-FIND("/",$N3280))</f>
        <v>mobile games</v>
      </c>
      <c r="S3280" s="10">
        <f>((($I3280/60)/60)/24)+DATE(1970,1,1)</f>
        <v>41851.407187500001</v>
      </c>
      <c r="T3280" s="10">
        <f>((($J3280/60)/60)/24)+DATE(1970,1,1)</f>
        <v>41821.407187500001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 s="6">
        <v>1500</v>
      </c>
      <c r="E3281" s="6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8302</v>
      </c>
      <c r="O3281" s="5">
        <f>$E3281/$D3281</f>
        <v>6.6666666666666671E-3</v>
      </c>
      <c r="P3281" s="6">
        <f>ROUND(E3281/L3281,2)</f>
        <v>10</v>
      </c>
      <c r="Q3281" t="str">
        <f>LEFT($N3281,FIND("/",$N3281)-1)</f>
        <v>theater</v>
      </c>
      <c r="R3281" t="str">
        <f>RIGHT($N3281,LEN($N3281)-FIND("/",$N3281))</f>
        <v>spaces</v>
      </c>
      <c r="S3281" s="10">
        <f>((($I3281/60)/60)/24)+DATE(1970,1,1)</f>
        <v>41908.679803240739</v>
      </c>
      <c r="T3281" s="10">
        <f>((($J3281/60)/60)/24)+DATE(1970,1,1)</f>
        <v>41848.679803240739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 s="6">
        <v>1500</v>
      </c>
      <c r="E3282" s="6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8270</v>
      </c>
      <c r="O3282" s="5">
        <f>$E3282/$D3282</f>
        <v>6.6666666666666671E-3</v>
      </c>
      <c r="P3282" s="6">
        <f>ROUND(E3282/L3282,2)</f>
        <v>10</v>
      </c>
      <c r="Q3282" t="str">
        <f>LEFT($N3282,FIND("/",$N3282)-1)</f>
        <v>theater</v>
      </c>
      <c r="R3282" t="str">
        <f>RIGHT($N3282,LEN($N3282)-FIND("/",$N3282))</f>
        <v>plays</v>
      </c>
      <c r="S3282" s="10">
        <f>((($I3282/60)/60)/24)+DATE(1970,1,1)</f>
        <v>42086.75</v>
      </c>
      <c r="T3282" s="10">
        <f>((($J3282/60)/60)/24)+DATE(1970,1,1)</f>
        <v>42048.711724537032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 s="6">
        <v>75000</v>
      </c>
      <c r="E3283" s="6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8304</v>
      </c>
      <c r="O3283" s="5">
        <f>$E3283/$D3283</f>
        <v>6.6666666666666671E-3</v>
      </c>
      <c r="P3283" s="6">
        <f>ROUND(E3283/L3283,2)</f>
        <v>500</v>
      </c>
      <c r="Q3283" t="str">
        <f>LEFT($N3283,FIND("/",$N3283)-1)</f>
        <v>theater</v>
      </c>
      <c r="R3283" t="str">
        <f>RIGHT($N3283,LEN($N3283)-FIND("/",$N3283))</f>
        <v>musical</v>
      </c>
      <c r="S3283" s="10">
        <f>((($I3283/60)/60)/24)+DATE(1970,1,1)</f>
        <v>42361.679166666669</v>
      </c>
      <c r="T3283" s="10">
        <f>((($J3283/60)/60)/24)+DATE(1970,1,1)</f>
        <v>42333.695821759262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 s="6">
        <v>12100</v>
      </c>
      <c r="E3284" s="6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5">
        <f>$E3284/$D3284</f>
        <v>6.6115702479338841E-3</v>
      </c>
      <c r="P3284" s="6">
        <f>ROUND(E3284/L3284,2)</f>
        <v>20</v>
      </c>
      <c r="Q3284" t="str">
        <f>LEFT($N3284,FIND("/",$N3284)-1)</f>
        <v>publishing</v>
      </c>
      <c r="R3284" t="str">
        <f>RIGHT($N3284,LEN($N3284)-FIND("/",$N3284))</f>
        <v>art books</v>
      </c>
      <c r="S3284" s="10">
        <f>((($I3284/60)/60)/24)+DATE(1970,1,1)</f>
        <v>42174.769479166673</v>
      </c>
      <c r="T3284" s="10">
        <f>((($J3284/60)/60)/24)+DATE(1970,1,1)</f>
        <v>42144.769479166673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 s="6">
        <v>780</v>
      </c>
      <c r="E3285" s="6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5">
        <f>$E3285/$D3285</f>
        <v>6.41025641025641E-3</v>
      </c>
      <c r="P3285" s="6">
        <f>ROUND(E3285/L3285,2)</f>
        <v>5</v>
      </c>
      <c r="Q3285" t="str">
        <f>LEFT($N3285,FIND("/",$N3285)-1)</f>
        <v>technology</v>
      </c>
      <c r="R3285" t="str">
        <f>RIGHT($N3285,LEN($N3285)-FIND("/",$N3285))</f>
        <v>web</v>
      </c>
      <c r="S3285" s="10">
        <f>((($I3285/60)/60)/24)+DATE(1970,1,1)</f>
        <v>42337.075740740736</v>
      </c>
      <c r="T3285" s="10">
        <f>((($J3285/60)/60)/24)+DATE(1970,1,1)</f>
        <v>42307.034074074079</v>
      </c>
    </row>
    <row r="3286" spans="1:20" ht="48" x14ac:dyDescent="0.2">
      <c r="A3286">
        <v>3087</v>
      </c>
      <c r="B3286" s="3" t="s">
        <v>3087</v>
      </c>
      <c r="C3286" s="3" t="s">
        <v>7197</v>
      </c>
      <c r="D3286" s="6">
        <v>20000</v>
      </c>
      <c r="E3286" s="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8302</v>
      </c>
      <c r="O3286" s="5">
        <f>$E3286/$D3286</f>
        <v>6.2500000000000003E-3</v>
      </c>
      <c r="P3286" s="6">
        <f>ROUND(E3286/L3286,2)</f>
        <v>62.5</v>
      </c>
      <c r="Q3286" t="str">
        <f>LEFT($N3286,FIND("/",$N3286)-1)</f>
        <v>theater</v>
      </c>
      <c r="R3286" t="str">
        <f>RIGHT($N3286,LEN($N3286)-FIND("/",$N3286))</f>
        <v>spaces</v>
      </c>
      <c r="S3286" s="10">
        <f>((($I3286/60)/60)/24)+DATE(1970,1,1)</f>
        <v>42725.192013888889</v>
      </c>
      <c r="T3286" s="10">
        <f>((($J3286/60)/60)/24)+DATE(1970,1,1)</f>
        <v>42665.150347222225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8283</v>
      </c>
      <c r="O3287" s="5">
        <f>$E3287/$D3287</f>
        <v>6.2500000000000003E-3</v>
      </c>
      <c r="P3287" s="6">
        <f>ROUND(E3287/L3287,2)</f>
        <v>50</v>
      </c>
      <c r="Q3287" t="str">
        <f>LEFT($N3287,FIND("/",$N3287)-1)</f>
        <v>food</v>
      </c>
      <c r="R3287" t="str">
        <f>RIGHT($N3287,LEN($N3287)-FIND("/",$N3287))</f>
        <v>food trucks</v>
      </c>
      <c r="S3287" s="10">
        <f>((($I3287/60)/60)/24)+DATE(1970,1,1)</f>
        <v>42173.714178240742</v>
      </c>
      <c r="T3287" s="10">
        <f>((($J3287/60)/60)/24)+DATE(1970,1,1)</f>
        <v>42143.714178240742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 s="6">
        <v>4000</v>
      </c>
      <c r="E3288" s="6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8270</v>
      </c>
      <c r="O3288" s="5">
        <f>$E3288/$D3288</f>
        <v>6.2500000000000003E-3</v>
      </c>
      <c r="P3288" s="6">
        <f>ROUND(E3288/L3288,2)</f>
        <v>25</v>
      </c>
      <c r="Q3288" t="str">
        <f>LEFT($N3288,FIND("/",$N3288)-1)</f>
        <v>theater</v>
      </c>
      <c r="R3288" t="str">
        <f>RIGHT($N3288,LEN($N3288)-FIND("/",$N3288))</f>
        <v>plays</v>
      </c>
      <c r="S3288" s="10">
        <f>((($I3288/60)/60)/24)+DATE(1970,1,1)</f>
        <v>42468.774305555555</v>
      </c>
      <c r="T3288" s="10">
        <f>((($J3288/60)/60)/24)+DATE(1970,1,1)</f>
        <v>42439.702314814815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 s="6">
        <v>4600</v>
      </c>
      <c r="E3289" s="6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8272</v>
      </c>
      <c r="O3289" s="5">
        <f>$E3289/$D3289</f>
        <v>6.0869565217391303E-3</v>
      </c>
      <c r="P3289" s="6">
        <f>ROUND(E3289/L3289,2)</f>
        <v>28</v>
      </c>
      <c r="Q3289" t="str">
        <f>LEFT($N3289,FIND("/",$N3289)-1)</f>
        <v>technology</v>
      </c>
      <c r="R3289" t="str">
        <f>RIGHT($N3289,LEN($N3289)-FIND("/",$N3289))</f>
        <v>wearables</v>
      </c>
      <c r="S3289" s="10">
        <f>((($I3289/60)/60)/24)+DATE(1970,1,1)</f>
        <v>42112.702800925923</v>
      </c>
      <c r="T3289" s="10">
        <f>((($J3289/60)/60)/24)+DATE(1970,1,1)</f>
        <v>42082.702800925923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 s="6">
        <v>25000</v>
      </c>
      <c r="E3290" s="6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8283</v>
      </c>
      <c r="O3290" s="5">
        <f>$E3290/$D3290</f>
        <v>6.0400000000000002E-3</v>
      </c>
      <c r="P3290" s="6">
        <f>ROUND(E3290/L3290,2)</f>
        <v>50.33</v>
      </c>
      <c r="Q3290" t="str">
        <f>LEFT($N3290,FIND("/",$N3290)-1)</f>
        <v>food</v>
      </c>
      <c r="R3290" t="str">
        <f>RIGHT($N3290,LEN($N3290)-FIND("/",$N3290))</f>
        <v>food trucks</v>
      </c>
      <c r="S3290" s="10">
        <f>((($I3290/60)/60)/24)+DATE(1970,1,1)</f>
        <v>42241.732430555552</v>
      </c>
      <c r="T3290" s="10">
        <f>((($J3290/60)/60)/24)+DATE(1970,1,1)</f>
        <v>42211.732430555552</v>
      </c>
    </row>
    <row r="3291" spans="1:20" ht="48" x14ac:dyDescent="0.2">
      <c r="A3291">
        <v>2506</v>
      </c>
      <c r="B3291" s="3" t="s">
        <v>2506</v>
      </c>
      <c r="C3291" s="3" t="s">
        <v>6616</v>
      </c>
      <c r="D3291" s="6">
        <v>5000</v>
      </c>
      <c r="E3291" s="6">
        <v>30</v>
      </c>
      <c r="F3291" t="s">
        <v>8221</v>
      </c>
      <c r="G3291" t="s">
        <v>8225</v>
      </c>
      <c r="H3291" t="s">
        <v>8247</v>
      </c>
      <c r="I3291">
        <v>1443906000</v>
      </c>
      <c r="J3291">
        <v>1441955269</v>
      </c>
      <c r="K3291" t="b">
        <v>0</v>
      </c>
      <c r="L3291">
        <v>2</v>
      </c>
      <c r="M3291" t="b">
        <v>0</v>
      </c>
      <c r="N3291" t="s">
        <v>8298</v>
      </c>
      <c r="O3291" s="5">
        <f>$E3291/$D3291</f>
        <v>6.0000000000000001E-3</v>
      </c>
      <c r="P3291" s="6">
        <f>ROUND(E3291/L3291,2)</f>
        <v>15</v>
      </c>
      <c r="Q3291" t="str">
        <f>LEFT($N3291,FIND("/",$N3291)-1)</f>
        <v>food</v>
      </c>
      <c r="R3291" t="str">
        <f>RIGHT($N3291,LEN($N3291)-FIND("/",$N3291))</f>
        <v>restaurants</v>
      </c>
      <c r="S3291" s="10">
        <f>((($I3291/60)/60)/24)+DATE(1970,1,1)</f>
        <v>42280.875</v>
      </c>
      <c r="T3291" s="10">
        <f>((($J3291/60)/60)/24)+DATE(1970,1,1)</f>
        <v>42258.297094907408</v>
      </c>
    </row>
    <row r="3292" spans="1:20" ht="48" x14ac:dyDescent="0.2">
      <c r="A3292">
        <v>2580</v>
      </c>
      <c r="B3292" s="3" t="s">
        <v>2580</v>
      </c>
      <c r="C3292" s="3" t="s">
        <v>6690</v>
      </c>
      <c r="D3292" s="6">
        <v>8500</v>
      </c>
      <c r="E3292" s="6">
        <v>51</v>
      </c>
      <c r="F3292" t="s">
        <v>8220</v>
      </c>
      <c r="G3292" t="s">
        <v>8224</v>
      </c>
      <c r="H3292" t="s">
        <v>8246</v>
      </c>
      <c r="I3292">
        <v>1431745200</v>
      </c>
      <c r="J3292">
        <v>1429170603</v>
      </c>
      <c r="K3292" t="b">
        <v>0</v>
      </c>
      <c r="L3292">
        <v>2</v>
      </c>
      <c r="M3292" t="b">
        <v>0</v>
      </c>
      <c r="N3292" t="s">
        <v>8283</v>
      </c>
      <c r="O3292" s="5">
        <f>$E3292/$D3292</f>
        <v>6.0000000000000001E-3</v>
      </c>
      <c r="P3292" s="6">
        <f>ROUND(E3292/L3292,2)</f>
        <v>25.5</v>
      </c>
      <c r="Q3292" t="str">
        <f>LEFT($N3292,FIND("/",$N3292)-1)</f>
        <v>food</v>
      </c>
      <c r="R3292" t="str">
        <f>RIGHT($N3292,LEN($N3292)-FIND("/",$N3292))</f>
        <v>food trucks</v>
      </c>
      <c r="S3292" s="10">
        <f>((($I3292/60)/60)/24)+DATE(1970,1,1)</f>
        <v>42140.125</v>
      </c>
      <c r="T3292" s="10">
        <f>((($J3292/60)/60)/24)+DATE(1970,1,1)</f>
        <v>42110.326423611114</v>
      </c>
    </row>
    <row r="3293" spans="1:20" ht="48" x14ac:dyDescent="0.2">
      <c r="A3293">
        <v>3966</v>
      </c>
      <c r="B3293" s="3" t="s">
        <v>3963</v>
      </c>
      <c r="C3293" s="3" t="s">
        <v>8073</v>
      </c>
      <c r="D3293" s="6">
        <v>7500</v>
      </c>
      <c r="E3293" s="6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t="b">
        <v>0</v>
      </c>
      <c r="L3293">
        <v>2</v>
      </c>
      <c r="M3293" t="b">
        <v>0</v>
      </c>
      <c r="N3293" t="s">
        <v>8270</v>
      </c>
      <c r="O3293" s="5">
        <f>$E3293/$D3293</f>
        <v>6.0000000000000001E-3</v>
      </c>
      <c r="P3293" s="6">
        <f>ROUND(E3293/L3293,2)</f>
        <v>22.5</v>
      </c>
      <c r="Q3293" t="str">
        <f>LEFT($N3293,FIND("/",$N3293)-1)</f>
        <v>theater</v>
      </c>
      <c r="R3293" t="str">
        <f>RIGHT($N3293,LEN($N3293)-FIND("/",$N3293))</f>
        <v>plays</v>
      </c>
      <c r="S3293" s="10">
        <f>((($I3293/60)/60)/24)+DATE(1970,1,1)</f>
        <v>41844.124305555553</v>
      </c>
      <c r="T3293" s="10">
        <f>((($J3293/60)/60)/24)+DATE(1970,1,1)</f>
        <v>41801.711550925924</v>
      </c>
    </row>
    <row r="3294" spans="1:20" ht="48" x14ac:dyDescent="0.2">
      <c r="A3294">
        <v>917</v>
      </c>
      <c r="B3294" s="3" t="s">
        <v>918</v>
      </c>
      <c r="C3294" s="3" t="s">
        <v>5027</v>
      </c>
      <c r="D3294" s="6">
        <v>5000</v>
      </c>
      <c r="E3294" s="6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8277</v>
      </c>
      <c r="O3294" s="5">
        <f>$E3294/$D3294</f>
        <v>6.0000000000000001E-3</v>
      </c>
      <c r="P3294" s="6">
        <f>ROUND(E3294/L3294,2)</f>
        <v>30</v>
      </c>
      <c r="Q3294" t="str">
        <f>LEFT($N3294,FIND("/",$N3294)-1)</f>
        <v>music</v>
      </c>
      <c r="R3294" t="str">
        <f>RIGHT($N3294,LEN($N3294)-FIND("/",$N3294))</f>
        <v>jazz</v>
      </c>
      <c r="S3294" s="10">
        <f>((($I3294/60)/60)/24)+DATE(1970,1,1)</f>
        <v>41834.104166666664</v>
      </c>
      <c r="T3294" s="10">
        <f>((($J3294/60)/60)/24)+DATE(1970,1,1)</f>
        <v>41802.94363425926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 s="6">
        <v>60000</v>
      </c>
      <c r="E3295" s="6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8300</v>
      </c>
      <c r="O3295" s="5">
        <f>$E3295/$D3295</f>
        <v>5.966666666666667E-3</v>
      </c>
      <c r="P3295" s="6">
        <f>ROUND(E3295/L3295,2)</f>
        <v>71.599999999999994</v>
      </c>
      <c r="Q3295" t="str">
        <f>LEFT($N3295,FIND("/",$N3295)-1)</f>
        <v>technology</v>
      </c>
      <c r="R3295" t="str">
        <f>RIGHT($N3295,LEN($N3295)-FIND("/",$N3295))</f>
        <v>space exploration</v>
      </c>
      <c r="S3295" s="10">
        <f>((($I3295/60)/60)/24)+DATE(1970,1,1)</f>
        <v>42725.624340277776</v>
      </c>
      <c r="T3295" s="10">
        <f>((($J3295/60)/60)/24)+DATE(1970,1,1)</f>
        <v>42695.624340277776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 s="6">
        <v>6000</v>
      </c>
      <c r="E3296" s="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8292</v>
      </c>
      <c r="O3296" s="5">
        <f>$E3296/$D3296</f>
        <v>5.8333333333333336E-3</v>
      </c>
      <c r="P3296" s="6">
        <f>ROUND(E3296/L3296,2)</f>
        <v>8.75</v>
      </c>
      <c r="Q3296" t="str">
        <f>LEFT($N3296,FIND("/",$N3296)-1)</f>
        <v>music</v>
      </c>
      <c r="R3296" t="str">
        <f>RIGHT($N3296,LEN($N3296)-FIND("/",$N3296))</f>
        <v>faith</v>
      </c>
      <c r="S3296" s="10">
        <f>((($I3296/60)/60)/24)+DATE(1970,1,1)</f>
        <v>41942.932430555556</v>
      </c>
      <c r="T3296" s="10">
        <f>((($J3296/60)/60)/24)+DATE(1970,1,1)</f>
        <v>41912.932430555556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 s="6">
        <v>20000</v>
      </c>
      <c r="E3297" s="6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8266</v>
      </c>
      <c r="O3297" s="5">
        <f>$E3297/$D3297</f>
        <v>5.7499999999999999E-3</v>
      </c>
      <c r="P3297" s="6">
        <f>ROUND(E3297/L3297,2)</f>
        <v>38.33</v>
      </c>
      <c r="Q3297" t="str">
        <f>LEFT($N3297,FIND("/",$N3297)-1)</f>
        <v>film &amp; video</v>
      </c>
      <c r="R3297" t="str">
        <f>RIGHT($N3297,LEN($N3297)-FIND("/",$N3297))</f>
        <v>science fiction</v>
      </c>
      <c r="S3297" s="10">
        <f>((($I3297/60)/60)/24)+DATE(1970,1,1)</f>
        <v>42753.016180555554</v>
      </c>
      <c r="T3297" s="10">
        <f>((($J3297/60)/60)/24)+DATE(1970,1,1)</f>
        <v>42693.016180555554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 s="6">
        <v>18900</v>
      </c>
      <c r="E3298" s="6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5">
        <f>$E3298/$D3298</f>
        <v>5.7142857142857143E-3</v>
      </c>
      <c r="P3298" s="6">
        <f>ROUND(E3298/L3298,2)</f>
        <v>15.43</v>
      </c>
      <c r="Q3298" t="str">
        <f>LEFT($N3298,FIND("/",$N3298)-1)</f>
        <v>technology</v>
      </c>
      <c r="R3298" t="str">
        <f>RIGHT($N3298,LEN($N3298)-FIND("/",$N3298))</f>
        <v>web</v>
      </c>
      <c r="S3298" s="10">
        <f>((($I3298/60)/60)/24)+DATE(1970,1,1)</f>
        <v>42124.101145833338</v>
      </c>
      <c r="T3298" s="10">
        <f>((($J3298/60)/60)/24)+DATE(1970,1,1)</f>
        <v>42094.101145833338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 s="6">
        <v>50000</v>
      </c>
      <c r="E3299" s="6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5">
        <f>$E3299/$D3299</f>
        <v>5.6800000000000002E-3</v>
      </c>
      <c r="P3299" s="6">
        <f>ROUND(E3299/L3299,2)</f>
        <v>28.4</v>
      </c>
      <c r="Q3299" t="str">
        <f>LEFT($N3299,FIND("/",$N3299)-1)</f>
        <v>games</v>
      </c>
      <c r="R3299" t="str">
        <f>RIGHT($N3299,LEN($N3299)-FIND("/",$N3299))</f>
        <v>video games</v>
      </c>
      <c r="S3299" s="10">
        <f>((($I3299/60)/60)/24)+DATE(1970,1,1)</f>
        <v>42746.7424537037</v>
      </c>
      <c r="T3299" s="10">
        <f>((($J3299/60)/60)/24)+DATE(1970,1,1)</f>
        <v>42716.7424537037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 s="6">
        <v>10000</v>
      </c>
      <c r="E3300" s="6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8271</v>
      </c>
      <c r="O3300" s="5">
        <f>$E3300/$D3300</f>
        <v>5.5999999999999999E-3</v>
      </c>
      <c r="P3300" s="6">
        <f>ROUND(E3300/L3300,2)</f>
        <v>14</v>
      </c>
      <c r="Q3300" t="str">
        <f>LEFT($N3300,FIND("/",$N3300)-1)</f>
        <v>technology</v>
      </c>
      <c r="R3300" t="str">
        <f>RIGHT($N3300,LEN($N3300)-FIND("/",$N3300))</f>
        <v>web</v>
      </c>
      <c r="S3300" s="10">
        <f>((($I3300/60)/60)/24)+DATE(1970,1,1)</f>
        <v>42050.854247685187</v>
      </c>
      <c r="T3300" s="10">
        <f>((($J3300/60)/60)/24)+DATE(1970,1,1)</f>
        <v>42020.854247685187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 s="6">
        <v>50000</v>
      </c>
      <c r="E3301" s="6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8272</v>
      </c>
      <c r="O3301" s="5">
        <f>$E3301/$D3301</f>
        <v>5.5999999999999999E-3</v>
      </c>
      <c r="P3301" s="6">
        <f>ROUND(E3301/L3301,2)</f>
        <v>93.33</v>
      </c>
      <c r="Q3301" t="str">
        <f>LEFT($N3301,FIND("/",$N3301)-1)</f>
        <v>technology</v>
      </c>
      <c r="R3301" t="str">
        <f>RIGHT($N3301,LEN($N3301)-FIND("/",$N3301))</f>
        <v>wearables</v>
      </c>
      <c r="S3301" s="10">
        <f>((($I3301/60)/60)/24)+DATE(1970,1,1)</f>
        <v>42454.707824074074</v>
      </c>
      <c r="T3301" s="10">
        <f>((($J3301/60)/60)/24)+DATE(1970,1,1)</f>
        <v>42424.749490740738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 s="6">
        <v>10000</v>
      </c>
      <c r="E3302" s="6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8281</v>
      </c>
      <c r="O3302" s="5">
        <f>$E3302/$D3302</f>
        <v>5.5999999999999999E-3</v>
      </c>
      <c r="P3302" s="6">
        <f>ROUND(E3302/L3302,2)</f>
        <v>18.670000000000002</v>
      </c>
      <c r="Q3302" t="str">
        <f>LEFT($N3302,FIND("/",$N3302)-1)</f>
        <v>games</v>
      </c>
      <c r="R3302" t="str">
        <f>RIGHT($N3302,LEN($N3302)-FIND("/",$N3302))</f>
        <v>video games</v>
      </c>
      <c r="S3302" s="10">
        <f>((($I3302/60)/60)/24)+DATE(1970,1,1)</f>
        <v>41131.906111111115</v>
      </c>
      <c r="T3302" s="10">
        <f>((($J3302/60)/60)/24)+DATE(1970,1,1)</f>
        <v>41101.906111111115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 s="6">
        <v>60000</v>
      </c>
      <c r="E3303" s="6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8283</v>
      </c>
      <c r="O3303" s="5">
        <f>$E3303/$D3303</f>
        <v>5.5833333333333334E-3</v>
      </c>
      <c r="P3303" s="6">
        <f>ROUND(E3303/L3303,2)</f>
        <v>55.83</v>
      </c>
      <c r="Q3303" t="str">
        <f>LEFT($N3303,FIND("/",$N3303)-1)</f>
        <v>food</v>
      </c>
      <c r="R3303" t="str">
        <f>RIGHT($N3303,LEN($N3303)-FIND("/",$N3303))</f>
        <v>food trucks</v>
      </c>
      <c r="S3303" s="10">
        <f>((($I3303/60)/60)/24)+DATE(1970,1,1)</f>
        <v>42566.862800925926</v>
      </c>
      <c r="T3303" s="10">
        <f>((($J3303/60)/60)/24)+DATE(1970,1,1)</f>
        <v>42536.862800925926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 s="6">
        <v>4500</v>
      </c>
      <c r="E3304" s="6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8271</v>
      </c>
      <c r="O3304" s="5">
        <f>$E3304/$D3304</f>
        <v>5.5555555555555558E-3</v>
      </c>
      <c r="P3304" s="6">
        <f>ROUND(E3304/L3304,2)</f>
        <v>25</v>
      </c>
      <c r="Q3304" t="str">
        <f>LEFT($N3304,FIND("/",$N3304)-1)</f>
        <v>technology</v>
      </c>
      <c r="R3304" t="str">
        <f>RIGHT($N3304,LEN($N3304)-FIND("/",$N3304))</f>
        <v>web</v>
      </c>
      <c r="S3304" s="10">
        <f>((($I3304/60)/60)/24)+DATE(1970,1,1)</f>
        <v>42306.046689814815</v>
      </c>
      <c r="T3304" s="10">
        <f>((($J3304/60)/60)/24)+DATE(1970,1,1)</f>
        <v>42276.046689814815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 s="6">
        <v>10000</v>
      </c>
      <c r="E3305" s="6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8289</v>
      </c>
      <c r="O3305" s="5">
        <f>$E3305/$D3305</f>
        <v>5.4999999999999997E-3</v>
      </c>
      <c r="P3305" s="6">
        <f>ROUND(E3305/L3305,2)</f>
        <v>27.5</v>
      </c>
      <c r="Q3305" t="str">
        <f>LEFT($N3305,FIND("/",$N3305)-1)</f>
        <v>publishing</v>
      </c>
      <c r="R3305" t="str">
        <f>RIGHT($N3305,LEN($N3305)-FIND("/",$N3305))</f>
        <v>art books</v>
      </c>
      <c r="S3305" s="10">
        <f>((($I3305/60)/60)/24)+DATE(1970,1,1)</f>
        <v>41114.847777777781</v>
      </c>
      <c r="T3305" s="10">
        <f>((($J3305/60)/60)/24)+DATE(1970,1,1)</f>
        <v>41054.847777777781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 s="6">
        <v>2000</v>
      </c>
      <c r="E3306" s="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8270</v>
      </c>
      <c r="O3306" s="5">
        <f>$E3306/$D3306</f>
        <v>5.4999999999999997E-3</v>
      </c>
      <c r="P3306" s="6">
        <f>ROUND(E3306/L3306,2)</f>
        <v>5.5</v>
      </c>
      <c r="Q3306" t="str">
        <f>LEFT($N3306,FIND("/",$N3306)-1)</f>
        <v>theater</v>
      </c>
      <c r="R3306" t="str">
        <f>RIGHT($N3306,LEN($N3306)-FIND("/",$N3306))</f>
        <v>plays</v>
      </c>
      <c r="S3306" s="10">
        <f>((($I3306/60)/60)/24)+DATE(1970,1,1)</f>
        <v>42452.145138888889</v>
      </c>
      <c r="T3306" s="10">
        <f>((($J3306/60)/60)/24)+DATE(1970,1,1)</f>
        <v>42402.947002314817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 s="6">
        <v>911</v>
      </c>
      <c r="E3307" s="6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8285</v>
      </c>
      <c r="O3307" s="5">
        <f>$E3307/$D3307</f>
        <v>5.4884742041712408E-3</v>
      </c>
      <c r="P3307" s="6">
        <f>ROUND(E3307/L3307,2)</f>
        <v>5</v>
      </c>
      <c r="Q3307" t="str">
        <f>LEFT($N3307,FIND("/",$N3307)-1)</f>
        <v>music</v>
      </c>
      <c r="R3307" t="str">
        <f>RIGHT($N3307,LEN($N3307)-FIND("/",$N3307))</f>
        <v>world music</v>
      </c>
      <c r="S3307" s="10">
        <f>((($I3307/60)/60)/24)+DATE(1970,1,1)</f>
        <v>40797.554166666669</v>
      </c>
      <c r="T3307" s="10">
        <f>((($J3307/60)/60)/24)+DATE(1970,1,1)</f>
        <v>40782.165532407409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 s="6">
        <v>120000</v>
      </c>
      <c r="E3308" s="6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8267</v>
      </c>
      <c r="O3308" s="5">
        <f>$E3308/$D3308</f>
        <v>5.3333333333333332E-3</v>
      </c>
      <c r="P3308" s="6">
        <f>ROUND(E3308/L3308,2)</f>
        <v>91.43</v>
      </c>
      <c r="Q3308" t="str">
        <f>LEFT($N3308,FIND("/",$N3308)-1)</f>
        <v>film &amp; video</v>
      </c>
      <c r="R3308" t="str">
        <f>RIGHT($N3308,LEN($N3308)-FIND("/",$N3308))</f>
        <v>drama</v>
      </c>
      <c r="S3308" s="10">
        <f>((($I3308/60)/60)/24)+DATE(1970,1,1)</f>
        <v>41901.762743055559</v>
      </c>
      <c r="T3308" s="10">
        <f>((($J3308/60)/60)/24)+DATE(1970,1,1)</f>
        <v>41841.762743055559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 s="6">
        <v>50000</v>
      </c>
      <c r="E3309" s="6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8272</v>
      </c>
      <c r="O3309" s="5">
        <f>$E3309/$D3309</f>
        <v>5.1999999999999998E-3</v>
      </c>
      <c r="P3309" s="6">
        <f>ROUND(E3309/L3309,2)</f>
        <v>26</v>
      </c>
      <c r="Q3309" t="str">
        <f>LEFT($N3309,FIND("/",$N3309)-1)</f>
        <v>technology</v>
      </c>
      <c r="R3309" t="str">
        <f>RIGHT($N3309,LEN($N3309)-FIND("/",$N3309))</f>
        <v>wearables</v>
      </c>
      <c r="S3309" s="10">
        <f>((($I3309/60)/60)/24)+DATE(1970,1,1)</f>
        <v>42186.028310185182</v>
      </c>
      <c r="T3309" s="10">
        <f>((($J3309/60)/60)/24)+DATE(1970,1,1)</f>
        <v>42158.028310185182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 s="6">
        <v>50000</v>
      </c>
      <c r="E3310" s="6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8281</v>
      </c>
      <c r="O3310" s="5">
        <f>$E3310/$D3310</f>
        <v>5.1000000000000004E-3</v>
      </c>
      <c r="P3310" s="6">
        <f>ROUND(E3310/L3310,2)</f>
        <v>23.18</v>
      </c>
      <c r="Q3310" t="str">
        <f>LEFT($N3310,FIND("/",$N3310)-1)</f>
        <v>games</v>
      </c>
      <c r="R3310" t="str">
        <f>RIGHT($N3310,LEN($N3310)-FIND("/",$N3310))</f>
        <v>video games</v>
      </c>
      <c r="S3310" s="10">
        <f>((($I3310/60)/60)/24)+DATE(1970,1,1)</f>
        <v>41250.933124999996</v>
      </c>
      <c r="T3310" s="10">
        <f>((($J3310/60)/60)/24)+DATE(1970,1,1)</f>
        <v>41220.933124999996</v>
      </c>
    </row>
    <row r="3311" spans="1:20" ht="32" x14ac:dyDescent="0.2">
      <c r="A3311">
        <v>1916</v>
      </c>
      <c r="B3311" s="3" t="s">
        <v>1917</v>
      </c>
      <c r="C3311" s="3" t="s">
        <v>6026</v>
      </c>
      <c r="D3311" s="6">
        <v>20000</v>
      </c>
      <c r="E3311" s="6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8293</v>
      </c>
      <c r="O3311" s="5">
        <f>$E3311/$D3311</f>
        <v>5.1000000000000004E-3</v>
      </c>
      <c r="P3311" s="6">
        <f>ROUND(E3311/L3311,2)</f>
        <v>17</v>
      </c>
      <c r="Q3311" t="str">
        <f>LEFT($N3311,FIND("/",$N3311)-1)</f>
        <v>technology</v>
      </c>
      <c r="R3311" t="str">
        <f>RIGHT($N3311,LEN($N3311)-FIND("/",$N3311))</f>
        <v>gadgets</v>
      </c>
      <c r="S3311" s="10">
        <f>((($I3311/60)/60)/24)+DATE(1970,1,1)</f>
        <v>42681.758969907409</v>
      </c>
      <c r="T3311" s="10">
        <f>((($J3311/60)/60)/24)+DATE(1970,1,1)</f>
        <v>42656.717303240745</v>
      </c>
    </row>
    <row r="3312" spans="1:20" ht="32" x14ac:dyDescent="0.2">
      <c r="A3312">
        <v>1875</v>
      </c>
      <c r="B3312" s="3" t="s">
        <v>1876</v>
      </c>
      <c r="C3312" s="3" t="s">
        <v>5985</v>
      </c>
      <c r="D3312" s="6">
        <v>10000</v>
      </c>
      <c r="E3312" s="6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8282</v>
      </c>
      <c r="O3312" s="5">
        <f>$E3312/$D3312</f>
        <v>5.1000000000000004E-3</v>
      </c>
      <c r="P3312" s="6">
        <f>ROUND(E3312/L3312,2)</f>
        <v>17</v>
      </c>
      <c r="Q3312" t="str">
        <f>LEFT($N3312,FIND("/",$N3312)-1)</f>
        <v>games</v>
      </c>
      <c r="R3312" t="str">
        <f>RIGHT($N3312,LEN($N3312)-FIND("/",$N3312))</f>
        <v>mobile games</v>
      </c>
      <c r="S3312" s="10">
        <f>((($I3312/60)/60)/24)+DATE(1970,1,1)</f>
        <v>42588.899398148147</v>
      </c>
      <c r="T3312" s="10">
        <f>((($J3312/60)/60)/24)+DATE(1970,1,1)</f>
        <v>42528.899398148147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 s="6">
        <v>100000</v>
      </c>
      <c r="E3313" s="6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5">
        <f>$E3313/$D3313</f>
        <v>5.0299999999999997E-3</v>
      </c>
      <c r="P3313" s="6">
        <f>ROUND(E3313/L3313,2)</f>
        <v>167.67</v>
      </c>
      <c r="Q3313" t="str">
        <f>LEFT($N3313,FIND("/",$N3313)-1)</f>
        <v>technology</v>
      </c>
      <c r="R3313" t="str">
        <f>RIGHT($N3313,LEN($N3313)-FIND("/",$N3313))</f>
        <v>wearables</v>
      </c>
      <c r="S3313" s="10">
        <f>((($I3313/60)/60)/24)+DATE(1970,1,1)</f>
        <v>42734.958333333328</v>
      </c>
      <c r="T3313" s="10">
        <f>((($J3313/60)/60)/24)+DATE(1970,1,1)</f>
        <v>42705.690347222218</v>
      </c>
    </row>
    <row r="3314" spans="1:20" ht="32" x14ac:dyDescent="0.2">
      <c r="A3314">
        <v>2583</v>
      </c>
      <c r="B3314" s="3" t="s">
        <v>2583</v>
      </c>
      <c r="C3314" s="3" t="s">
        <v>6693</v>
      </c>
      <c r="D3314" s="6">
        <v>1000</v>
      </c>
      <c r="E3314" s="6">
        <v>5</v>
      </c>
      <c r="F3314" t="s">
        <v>8221</v>
      </c>
      <c r="G3314" t="s">
        <v>8224</v>
      </c>
      <c r="H3314" t="s">
        <v>8246</v>
      </c>
      <c r="I3314">
        <v>1426526880</v>
      </c>
      <c r="J3314">
        <v>1421346480</v>
      </c>
      <c r="K3314" t="b">
        <v>0</v>
      </c>
      <c r="L3314">
        <v>5</v>
      </c>
      <c r="M3314" t="b">
        <v>0</v>
      </c>
      <c r="N3314" t="s">
        <v>8283</v>
      </c>
      <c r="O3314" s="5">
        <f>$E3314/$D3314</f>
        <v>5.0000000000000001E-3</v>
      </c>
      <c r="P3314" s="6">
        <f>ROUND(E3314/L3314,2)</f>
        <v>1</v>
      </c>
      <c r="Q3314" t="str">
        <f>LEFT($N3314,FIND("/",$N3314)-1)</f>
        <v>food</v>
      </c>
      <c r="R3314" t="str">
        <f>RIGHT($N3314,LEN($N3314)-FIND("/",$N3314))</f>
        <v>food trucks</v>
      </c>
      <c r="S3314" s="10">
        <f>((($I3314/60)/60)/24)+DATE(1970,1,1)</f>
        <v>42079.727777777778</v>
      </c>
      <c r="T3314" s="10">
        <f>((($J3314/60)/60)/24)+DATE(1970,1,1)</f>
        <v>42019.76944444445</v>
      </c>
    </row>
    <row r="3315" spans="1:20" ht="48" x14ac:dyDescent="0.2">
      <c r="A3315">
        <v>1789</v>
      </c>
      <c r="B3315" s="3" t="s">
        <v>1790</v>
      </c>
      <c r="C3315" s="3" t="s">
        <v>5899</v>
      </c>
      <c r="D3315" s="6">
        <v>8000</v>
      </c>
      <c r="E3315" s="6">
        <v>40</v>
      </c>
      <c r="F3315" t="s">
        <v>8221</v>
      </c>
      <c r="G3315" t="s">
        <v>8224</v>
      </c>
      <c r="H3315" t="s">
        <v>8246</v>
      </c>
      <c r="I3315">
        <v>1421042403</v>
      </c>
      <c r="J3315">
        <v>1415858403</v>
      </c>
      <c r="K3315" t="b">
        <v>1</v>
      </c>
      <c r="L3315">
        <v>4</v>
      </c>
      <c r="M3315" t="b">
        <v>0</v>
      </c>
      <c r="N3315" t="s">
        <v>8284</v>
      </c>
      <c r="O3315" s="5">
        <f>$E3315/$D3315</f>
        <v>5.0000000000000001E-3</v>
      </c>
      <c r="P3315" s="6">
        <f>ROUND(E3315/L3315,2)</f>
        <v>10</v>
      </c>
      <c r="Q3315" t="str">
        <f>LEFT($N3315,FIND("/",$N3315)-1)</f>
        <v>photography</v>
      </c>
      <c r="R3315" t="str">
        <f>RIGHT($N3315,LEN($N3315)-FIND("/",$N3315))</f>
        <v>photobooks</v>
      </c>
      <c r="S3315" s="10">
        <f>((($I3315/60)/60)/24)+DATE(1970,1,1)</f>
        <v>42016.250034722223</v>
      </c>
      <c r="T3315" s="10">
        <f>((($J3315/60)/60)/24)+DATE(1970,1,1)</f>
        <v>41956.250034722223</v>
      </c>
    </row>
    <row r="3316" spans="1:20" ht="32" x14ac:dyDescent="0.2">
      <c r="A3316">
        <v>1126</v>
      </c>
      <c r="B3316" s="3" t="s">
        <v>1127</v>
      </c>
      <c r="C3316" s="3" t="s">
        <v>5236</v>
      </c>
      <c r="D3316" s="6">
        <v>2000</v>
      </c>
      <c r="E3316" s="6">
        <v>10</v>
      </c>
      <c r="F3316" t="s">
        <v>8221</v>
      </c>
      <c r="G3316" t="s">
        <v>8224</v>
      </c>
      <c r="H3316" t="s">
        <v>8246</v>
      </c>
      <c r="I3316">
        <v>1468482694</v>
      </c>
      <c r="J3316">
        <v>1465890694</v>
      </c>
      <c r="K3316" t="b">
        <v>0</v>
      </c>
      <c r="L3316">
        <v>2</v>
      </c>
      <c r="M3316" t="b">
        <v>0</v>
      </c>
      <c r="N3316" t="s">
        <v>8282</v>
      </c>
      <c r="O3316" s="5">
        <f>$E3316/$D3316</f>
        <v>5.0000000000000001E-3</v>
      </c>
      <c r="P3316" s="6">
        <f>ROUND(E3316/L3316,2)</f>
        <v>5</v>
      </c>
      <c r="Q3316" t="str">
        <f>LEFT($N3316,FIND("/",$N3316)-1)</f>
        <v>games</v>
      </c>
      <c r="R3316" t="str">
        <f>RIGHT($N3316,LEN($N3316)-FIND("/",$N3316))</f>
        <v>mobile games</v>
      </c>
      <c r="S3316" s="10">
        <f>((($I3316/60)/60)/24)+DATE(1970,1,1)</f>
        <v>42565.327476851846</v>
      </c>
      <c r="T3316" s="10">
        <f>((($J3316/60)/60)/24)+DATE(1970,1,1)</f>
        <v>42535.327476851846</v>
      </c>
    </row>
    <row r="3317" spans="1:20" ht="48" x14ac:dyDescent="0.2">
      <c r="A3317">
        <v>1407</v>
      </c>
      <c r="B3317" s="3" t="s">
        <v>1408</v>
      </c>
      <c r="C3317" s="3" t="s">
        <v>5517</v>
      </c>
      <c r="D3317" s="6">
        <v>3000</v>
      </c>
      <c r="E3317" s="6">
        <v>15</v>
      </c>
      <c r="F3317" t="s">
        <v>8221</v>
      </c>
      <c r="G3317" t="s">
        <v>8224</v>
      </c>
      <c r="H3317" t="s">
        <v>8246</v>
      </c>
      <c r="I3317">
        <v>1407847978</v>
      </c>
      <c r="J3317">
        <v>1405687978</v>
      </c>
      <c r="K3317" t="b">
        <v>0</v>
      </c>
      <c r="L3317">
        <v>2</v>
      </c>
      <c r="M3317" t="b">
        <v>0</v>
      </c>
      <c r="N3317" t="s">
        <v>8286</v>
      </c>
      <c r="O3317" s="5">
        <f>$E3317/$D3317</f>
        <v>5.0000000000000001E-3</v>
      </c>
      <c r="P3317" s="6">
        <f>ROUND(E3317/L3317,2)</f>
        <v>7.5</v>
      </c>
      <c r="Q3317" t="str">
        <f>LEFT($N3317,FIND("/",$N3317)-1)</f>
        <v>publishing</v>
      </c>
      <c r="R3317" t="str">
        <f>RIGHT($N3317,LEN($N3317)-FIND("/",$N3317))</f>
        <v>translations</v>
      </c>
      <c r="S3317" s="10">
        <f>((($I3317/60)/60)/24)+DATE(1970,1,1)</f>
        <v>41863.536782407406</v>
      </c>
      <c r="T3317" s="10">
        <f>((($J3317/60)/60)/24)+DATE(1970,1,1)</f>
        <v>41838.536782407406</v>
      </c>
    </row>
    <row r="3318" spans="1:20" ht="48" x14ac:dyDescent="0.2">
      <c r="A3318">
        <v>1866</v>
      </c>
      <c r="B3318" s="3" t="s">
        <v>1867</v>
      </c>
      <c r="C3318" s="3" t="s">
        <v>5976</v>
      </c>
      <c r="D3318" s="6">
        <v>25000</v>
      </c>
      <c r="E3318" s="6">
        <v>125</v>
      </c>
      <c r="F3318" t="s">
        <v>8221</v>
      </c>
      <c r="G3318" t="s">
        <v>8224</v>
      </c>
      <c r="H3318" t="s">
        <v>8246</v>
      </c>
      <c r="I3318">
        <v>1488340800</v>
      </c>
      <c r="J3318">
        <v>1483768497</v>
      </c>
      <c r="K3318" t="b">
        <v>0</v>
      </c>
      <c r="L3318">
        <v>2</v>
      </c>
      <c r="M3318" t="b">
        <v>0</v>
      </c>
      <c r="N3318" t="s">
        <v>8282</v>
      </c>
      <c r="O3318" s="5">
        <f>$E3318/$D3318</f>
        <v>5.0000000000000001E-3</v>
      </c>
      <c r="P3318" s="6">
        <f>ROUND(E3318/L3318,2)</f>
        <v>62.5</v>
      </c>
      <c r="Q3318" t="str">
        <f>LEFT($N3318,FIND("/",$N3318)-1)</f>
        <v>games</v>
      </c>
      <c r="R3318" t="str">
        <f>RIGHT($N3318,LEN($N3318)-FIND("/",$N3318))</f>
        <v>mobile games</v>
      </c>
      <c r="S3318" s="10">
        <f>((($I3318/60)/60)/24)+DATE(1970,1,1)</f>
        <v>42795.166666666672</v>
      </c>
      <c r="T3318" s="10">
        <f>((($J3318/60)/60)/24)+DATE(1970,1,1)</f>
        <v>42742.246493055558</v>
      </c>
    </row>
    <row r="3319" spans="1:20" ht="16" x14ac:dyDescent="0.2">
      <c r="A3319">
        <v>2893</v>
      </c>
      <c r="B3319" s="3" t="s">
        <v>2893</v>
      </c>
      <c r="C3319" s="3" t="s">
        <v>7003</v>
      </c>
      <c r="D3319" s="6">
        <v>5000</v>
      </c>
      <c r="E3319" s="6">
        <v>25</v>
      </c>
      <c r="F3319" t="s">
        <v>8221</v>
      </c>
      <c r="G3319" t="s">
        <v>8224</v>
      </c>
      <c r="H3319" t="s">
        <v>8246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8270</v>
      </c>
      <c r="O3319" s="5">
        <f>$E3319/$D3319</f>
        <v>5.0000000000000001E-3</v>
      </c>
      <c r="P3319" s="6">
        <f>ROUND(E3319/L3319,2)</f>
        <v>12.5</v>
      </c>
      <c r="Q3319" t="str">
        <f>LEFT($N3319,FIND("/",$N3319)-1)</f>
        <v>theater</v>
      </c>
      <c r="R3319" t="str">
        <f>RIGHT($N3319,LEN($N3319)-FIND("/",$N3319))</f>
        <v>plays</v>
      </c>
      <c r="S3319" s="10">
        <f>((($I3319/60)/60)/24)+DATE(1970,1,1)</f>
        <v>42013.083333333328</v>
      </c>
      <c r="T3319" s="10">
        <f>((($J3319/60)/60)/24)+DATE(1970,1,1)</f>
        <v>41953.773090277777</v>
      </c>
    </row>
    <row r="3320" spans="1:20" ht="16" x14ac:dyDescent="0.2">
      <c r="A3320">
        <v>919</v>
      </c>
      <c r="B3320" s="3" t="s">
        <v>920</v>
      </c>
      <c r="C3320" s="3" t="s">
        <v>5029</v>
      </c>
      <c r="D3320" s="6">
        <v>20000</v>
      </c>
      <c r="E3320" s="6">
        <v>100</v>
      </c>
      <c r="F3320" t="s">
        <v>8221</v>
      </c>
      <c r="G3320" t="s">
        <v>8224</v>
      </c>
      <c r="H3320" t="s">
        <v>8246</v>
      </c>
      <c r="I3320">
        <v>1355930645</v>
      </c>
      <c r="J3320">
        <v>1352906645</v>
      </c>
      <c r="K3320" t="b">
        <v>0</v>
      </c>
      <c r="L3320">
        <v>1</v>
      </c>
      <c r="M3320" t="b">
        <v>0</v>
      </c>
      <c r="N3320" t="s">
        <v>8277</v>
      </c>
      <c r="O3320" s="5">
        <f>$E3320/$D3320</f>
        <v>5.0000000000000001E-3</v>
      </c>
      <c r="P3320" s="6">
        <f>ROUND(E3320/L3320,2)</f>
        <v>100</v>
      </c>
      <c r="Q3320" t="str">
        <f>LEFT($N3320,FIND("/",$N3320)-1)</f>
        <v>music</v>
      </c>
      <c r="R3320" t="str">
        <f>RIGHT($N3320,LEN($N3320)-FIND("/",$N3320))</f>
        <v>jazz</v>
      </c>
      <c r="S3320" s="10">
        <f>((($I3320/60)/60)/24)+DATE(1970,1,1)</f>
        <v>41262.641724537039</v>
      </c>
      <c r="T3320" s="10">
        <f>((($J3320/60)/60)/24)+DATE(1970,1,1)</f>
        <v>41227.641724537039</v>
      </c>
    </row>
    <row r="3321" spans="1:20" ht="48" x14ac:dyDescent="0.2">
      <c r="A3321">
        <v>1099</v>
      </c>
      <c r="B3321" s="3" t="s">
        <v>1100</v>
      </c>
      <c r="C3321" s="3" t="s">
        <v>5209</v>
      </c>
      <c r="D3321" s="6">
        <v>5000</v>
      </c>
      <c r="E3321" s="6">
        <v>25</v>
      </c>
      <c r="F3321" t="s">
        <v>8221</v>
      </c>
      <c r="G3321" t="s">
        <v>8225</v>
      </c>
      <c r="H3321" t="s">
        <v>8247</v>
      </c>
      <c r="I3321">
        <v>1431547468</v>
      </c>
      <c r="J3321">
        <v>1428955468</v>
      </c>
      <c r="K3321" t="b">
        <v>0</v>
      </c>
      <c r="L3321">
        <v>1</v>
      </c>
      <c r="M3321" t="b">
        <v>0</v>
      </c>
      <c r="N3321" t="s">
        <v>8281</v>
      </c>
      <c r="O3321" s="5">
        <f>$E3321/$D3321</f>
        <v>5.0000000000000001E-3</v>
      </c>
      <c r="P3321" s="6">
        <f>ROUND(E3321/L3321,2)</f>
        <v>25</v>
      </c>
      <c r="Q3321" t="str">
        <f>LEFT($N3321,FIND("/",$N3321)-1)</f>
        <v>games</v>
      </c>
      <c r="R3321" t="str">
        <f>RIGHT($N3321,LEN($N3321)-FIND("/",$N3321))</f>
        <v>video games</v>
      </c>
      <c r="S3321" s="10">
        <f>((($I3321/60)/60)/24)+DATE(1970,1,1)</f>
        <v>42137.836435185185</v>
      </c>
      <c r="T3321" s="10">
        <f>((($J3321/60)/60)/24)+DATE(1970,1,1)</f>
        <v>42107.836435185185</v>
      </c>
    </row>
    <row r="3322" spans="1:20" ht="48" x14ac:dyDescent="0.2">
      <c r="A3322">
        <v>1113</v>
      </c>
      <c r="B3322" s="3" t="s">
        <v>1114</v>
      </c>
      <c r="C3322" s="3" t="s">
        <v>5223</v>
      </c>
      <c r="D3322" s="6">
        <v>1000</v>
      </c>
      <c r="E3322" s="6">
        <v>5</v>
      </c>
      <c r="F3322" t="s">
        <v>8221</v>
      </c>
      <c r="G3322" t="s">
        <v>8225</v>
      </c>
      <c r="H3322" t="s">
        <v>8247</v>
      </c>
      <c r="I3322">
        <v>1408058820</v>
      </c>
      <c r="J3322">
        <v>1405466820</v>
      </c>
      <c r="K3322" t="b">
        <v>0</v>
      </c>
      <c r="L3322">
        <v>1</v>
      </c>
      <c r="M3322" t="b">
        <v>0</v>
      </c>
      <c r="N3322" t="s">
        <v>8281</v>
      </c>
      <c r="O3322" s="5">
        <f>$E3322/$D3322</f>
        <v>5.0000000000000001E-3</v>
      </c>
      <c r="P3322" s="6">
        <f>ROUND(E3322/L3322,2)</f>
        <v>5</v>
      </c>
      <c r="Q3322" t="str">
        <f>LEFT($N3322,FIND("/",$N3322)-1)</f>
        <v>games</v>
      </c>
      <c r="R3322" t="str">
        <f>RIGHT($N3322,LEN($N3322)-FIND("/",$N3322))</f>
        <v>video games</v>
      </c>
      <c r="S3322" s="10">
        <f>((($I3322/60)/60)/24)+DATE(1970,1,1)</f>
        <v>41865.977083333331</v>
      </c>
      <c r="T3322" s="10">
        <f>((($J3322/60)/60)/24)+DATE(1970,1,1)</f>
        <v>41835.977083333331</v>
      </c>
    </row>
    <row r="3323" spans="1:20" ht="48" x14ac:dyDescent="0.2">
      <c r="A3323">
        <v>1581</v>
      </c>
      <c r="B3323" s="3" t="s">
        <v>1582</v>
      </c>
      <c r="C3323" s="3" t="s">
        <v>5691</v>
      </c>
      <c r="D3323" s="6">
        <v>1000</v>
      </c>
      <c r="E3323" s="6">
        <v>5</v>
      </c>
      <c r="F3323" t="s">
        <v>8221</v>
      </c>
      <c r="G3323" t="s">
        <v>8225</v>
      </c>
      <c r="H3323" t="s">
        <v>8247</v>
      </c>
      <c r="I3323">
        <v>1450521990</v>
      </c>
      <c r="J3323">
        <v>1447757190</v>
      </c>
      <c r="K3323" t="b">
        <v>0</v>
      </c>
      <c r="L3323">
        <v>1</v>
      </c>
      <c r="M3323" t="b">
        <v>0</v>
      </c>
      <c r="N3323" t="s">
        <v>8290</v>
      </c>
      <c r="O3323" s="5">
        <f>$E3323/$D3323</f>
        <v>5.0000000000000001E-3</v>
      </c>
      <c r="P3323" s="6">
        <f>ROUND(E3323/L3323,2)</f>
        <v>5</v>
      </c>
      <c r="Q3323" t="str">
        <f>LEFT($N3323,FIND("/",$N3323)-1)</f>
        <v>photography</v>
      </c>
      <c r="R3323" t="str">
        <f>RIGHT($N3323,LEN($N3323)-FIND("/",$N3323))</f>
        <v>places</v>
      </c>
      <c r="S3323" s="10">
        <f>((($I3323/60)/60)/24)+DATE(1970,1,1)</f>
        <v>42357.448958333334</v>
      </c>
      <c r="T3323" s="10">
        <f>((($J3323/60)/60)/24)+DATE(1970,1,1)</f>
        <v>42325.448958333334</v>
      </c>
    </row>
    <row r="3324" spans="1:20" ht="48" x14ac:dyDescent="0.2">
      <c r="A3324">
        <v>2568</v>
      </c>
      <c r="B3324" s="3" t="s">
        <v>2568</v>
      </c>
      <c r="C3324" s="3" t="s">
        <v>6678</v>
      </c>
      <c r="D3324" s="6">
        <v>10000</v>
      </c>
      <c r="E3324" s="6">
        <v>50</v>
      </c>
      <c r="F3324" t="s">
        <v>8220</v>
      </c>
      <c r="G3324" t="s">
        <v>8225</v>
      </c>
      <c r="H3324" t="s">
        <v>8247</v>
      </c>
      <c r="I3324">
        <v>1472745594</v>
      </c>
      <c r="J3324">
        <v>1470153594</v>
      </c>
      <c r="K3324" t="b">
        <v>0</v>
      </c>
      <c r="L3324">
        <v>1</v>
      </c>
      <c r="M3324" t="b">
        <v>0</v>
      </c>
      <c r="N3324" t="s">
        <v>8283</v>
      </c>
      <c r="O3324" s="5">
        <f>$E3324/$D3324</f>
        <v>5.0000000000000001E-3</v>
      </c>
      <c r="P3324" s="6">
        <f>ROUND(E3324/L3324,2)</f>
        <v>50</v>
      </c>
      <c r="Q3324" t="str">
        <f>LEFT($N3324,FIND("/",$N3324)-1)</f>
        <v>food</v>
      </c>
      <c r="R3324" t="str">
        <f>RIGHT($N3324,LEN($N3324)-FIND("/",$N3324))</f>
        <v>food trucks</v>
      </c>
      <c r="S3324" s="10">
        <f>((($I3324/60)/60)/24)+DATE(1970,1,1)</f>
        <v>42614.666597222225</v>
      </c>
      <c r="T3324" s="10">
        <f>((($J3324/60)/60)/24)+DATE(1970,1,1)</f>
        <v>42584.666597222225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 s="6">
        <v>25000</v>
      </c>
      <c r="E3325" s="6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8271</v>
      </c>
      <c r="O3325" s="5">
        <f>$E3325/$D3325</f>
        <v>4.9199999999999999E-3</v>
      </c>
      <c r="P3325" s="6">
        <f>ROUND(E3325/L3325,2)</f>
        <v>20.5</v>
      </c>
      <c r="Q3325" t="str">
        <f>LEFT($N3325,FIND("/",$N3325)-1)</f>
        <v>technology</v>
      </c>
      <c r="R3325" t="str">
        <f>RIGHT($N3325,LEN($N3325)-FIND("/",$N3325))</f>
        <v>web</v>
      </c>
      <c r="S3325" s="10">
        <f>((($I3325/60)/60)/24)+DATE(1970,1,1)</f>
        <v>41957.761469907404</v>
      </c>
      <c r="T3325" s="10">
        <f>((($J3325/60)/60)/24)+DATE(1970,1,1)</f>
        <v>41927.71980324074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 s="6">
        <v>250000</v>
      </c>
      <c r="E3326" s="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5">
        <f>$E3326/$D3326</f>
        <v>4.8960000000000002E-3</v>
      </c>
      <c r="P3326" s="6">
        <f>ROUND(E3326/L3326,2)</f>
        <v>306</v>
      </c>
      <c r="Q3326" t="str">
        <f>LEFT($N3326,FIND("/",$N3326)-1)</f>
        <v>food</v>
      </c>
      <c r="R3326" t="str">
        <f>RIGHT($N3326,LEN($N3326)-FIND("/",$N3326))</f>
        <v>food trucks</v>
      </c>
      <c r="S3326" s="10">
        <f>((($I3326/60)/60)/24)+DATE(1970,1,1)</f>
        <v>42282.277615740735</v>
      </c>
      <c r="T3326" s="10">
        <f>((($J3326/60)/60)/24)+DATE(1970,1,1)</f>
        <v>42252.277615740735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 s="6">
        <v>15000</v>
      </c>
      <c r="E3327" s="6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8283</v>
      </c>
      <c r="O3327" s="5">
        <f>$E3327/$D3327</f>
        <v>4.8666666666666667E-3</v>
      </c>
      <c r="P3327" s="6">
        <f>ROUND(E3327/L3327,2)</f>
        <v>24.33</v>
      </c>
      <c r="Q3327" t="str">
        <f>LEFT($N3327,FIND("/",$N3327)-1)</f>
        <v>food</v>
      </c>
      <c r="R3327" t="str">
        <f>RIGHT($N3327,LEN($N3327)-FIND("/",$N3327))</f>
        <v>food trucks</v>
      </c>
      <c r="S3327" s="10">
        <f>((($I3327/60)/60)/24)+DATE(1970,1,1)</f>
        <v>42705.212743055556</v>
      </c>
      <c r="T3327" s="10">
        <f>((($J3327/60)/60)/24)+DATE(1970,1,1)</f>
        <v>42675.171076388884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 s="6">
        <v>22000</v>
      </c>
      <c r="E3328" s="6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5">
        <f>$E3328/$D3328</f>
        <v>4.7727272727272731E-3</v>
      </c>
      <c r="P3328" s="6">
        <f>ROUND(E3328/L3328,2)</f>
        <v>52.5</v>
      </c>
      <c r="Q3328" t="str">
        <f>LEFT($N3328,FIND("/",$N3328)-1)</f>
        <v>theater</v>
      </c>
      <c r="R3328" t="str">
        <f>RIGHT($N3328,LEN($N3328)-FIND("/",$N3328))</f>
        <v>spaces</v>
      </c>
      <c r="S3328" s="10">
        <f>((($I3328/60)/60)/24)+DATE(1970,1,1)</f>
        <v>42796.956921296296</v>
      </c>
      <c r="T3328" s="10">
        <f>((($J3328/60)/60)/24)+DATE(1970,1,1)</f>
        <v>42766.956921296296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 s="6">
        <v>15000</v>
      </c>
      <c r="E3329" s="6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8283</v>
      </c>
      <c r="O3329" s="5">
        <f>$E3329/$D3329</f>
        <v>4.7333333333333333E-3</v>
      </c>
      <c r="P3329" s="6">
        <f>ROUND(E3329/L3329,2)</f>
        <v>23.67</v>
      </c>
      <c r="Q3329" t="str">
        <f>LEFT($N3329,FIND("/",$N3329)-1)</f>
        <v>food</v>
      </c>
      <c r="R3329" t="str">
        <f>RIGHT($N3329,LEN($N3329)-FIND("/",$N3329))</f>
        <v>food trucks</v>
      </c>
      <c r="S3329" s="10">
        <f>((($I3329/60)/60)/24)+DATE(1970,1,1)</f>
        <v>42108.14025462963</v>
      </c>
      <c r="T3329" s="10">
        <f>((($J3329/60)/60)/24)+DATE(1970,1,1)</f>
        <v>42048.181921296295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 s="6">
        <v>90000</v>
      </c>
      <c r="E3330" s="6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8282</v>
      </c>
      <c r="O3330" s="5">
        <f>$E3330/$D3330</f>
        <v>4.7222222222222223E-3</v>
      </c>
      <c r="P3330" s="6">
        <f>ROUND(E3330/L3330,2)</f>
        <v>60.71</v>
      </c>
      <c r="Q3330" t="str">
        <f>LEFT($N3330,FIND("/",$N3330)-1)</f>
        <v>games</v>
      </c>
      <c r="R3330" t="str">
        <f>RIGHT($N3330,LEN($N3330)-FIND("/",$N3330))</f>
        <v>mobile games</v>
      </c>
      <c r="S3330" s="10">
        <f>((($I3330/60)/60)/24)+DATE(1970,1,1)</f>
        <v>42124.667256944449</v>
      </c>
      <c r="T3330" s="10">
        <f>((($J3330/60)/60)/24)+DATE(1970,1,1)</f>
        <v>42094.667256944449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 s="6">
        <v>100000</v>
      </c>
      <c r="E3331" s="6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8272</v>
      </c>
      <c r="O3331" s="5">
        <f>$E3331/$D3331</f>
        <v>4.6699999999999997E-3</v>
      </c>
      <c r="P3331" s="6">
        <f>ROUND(E3331/L3331,2)</f>
        <v>116.75</v>
      </c>
      <c r="Q3331" t="str">
        <f>LEFT($N3331,FIND("/",$N3331)-1)</f>
        <v>technology</v>
      </c>
      <c r="R3331" t="str">
        <f>RIGHT($N3331,LEN($N3331)-FIND("/",$N3331))</f>
        <v>wearables</v>
      </c>
      <c r="S3331" s="10">
        <f>((($I3331/60)/60)/24)+DATE(1970,1,1)</f>
        <v>42497.883321759262</v>
      </c>
      <c r="T3331" s="10">
        <f>((($J3331/60)/60)/24)+DATE(1970,1,1)</f>
        <v>42437.924988425926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 s="6">
        <v>7500</v>
      </c>
      <c r="E3332" s="6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8283</v>
      </c>
      <c r="O3332" s="5">
        <f>$E3332/$D3332</f>
        <v>4.6666666666666671E-3</v>
      </c>
      <c r="P3332" s="6">
        <f>ROUND(E3332/L3332,2)</f>
        <v>11.67</v>
      </c>
      <c r="Q3332" t="str">
        <f>LEFT($N3332,FIND("/",$N3332)-1)</f>
        <v>food</v>
      </c>
      <c r="R3332" t="str">
        <f>RIGHT($N3332,LEN($N3332)-FIND("/",$N3332))</f>
        <v>food trucks</v>
      </c>
      <c r="S3332" s="10">
        <f>((($I3332/60)/60)/24)+DATE(1970,1,1)</f>
        <v>41982.09175925926</v>
      </c>
      <c r="T3332" s="10">
        <f>((($J3332/60)/60)/24)+DATE(1970,1,1)</f>
        <v>41952.09175925926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 s="6">
        <v>10000</v>
      </c>
      <c r="E3333" s="6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8281</v>
      </c>
      <c r="O3333" s="5">
        <f>$E3333/$D3333</f>
        <v>4.4999999999999997E-3</v>
      </c>
      <c r="P3333" s="6">
        <f>ROUND(E3333/L3333,2)</f>
        <v>15</v>
      </c>
      <c r="Q3333" t="str">
        <f>LEFT($N3333,FIND("/",$N3333)-1)</f>
        <v>games</v>
      </c>
      <c r="R3333" t="str">
        <f>RIGHT($N3333,LEN($N3333)-FIND("/",$N3333))</f>
        <v>video games</v>
      </c>
      <c r="S3333" s="10">
        <f>((($I3333/60)/60)/24)+DATE(1970,1,1)</f>
        <v>42692.793865740736</v>
      </c>
      <c r="T3333" s="10">
        <f>((($J3333/60)/60)/24)+DATE(1970,1,1)</f>
        <v>42662.752199074079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 s="6">
        <v>8000</v>
      </c>
      <c r="E3334" s="6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8282</v>
      </c>
      <c r="O3334" s="5">
        <f>$E3334/$D3334</f>
        <v>4.4999999999999997E-3</v>
      </c>
      <c r="P3334" s="6">
        <f>ROUND(E3334/L3334,2)</f>
        <v>18</v>
      </c>
      <c r="Q3334" t="str">
        <f>LEFT($N3334,FIND("/",$N3334)-1)</f>
        <v>games</v>
      </c>
      <c r="R3334" t="str">
        <f>RIGHT($N3334,LEN($N3334)-FIND("/",$N3334))</f>
        <v>mobile games</v>
      </c>
      <c r="S3334" s="10">
        <f>((($I3334/60)/60)/24)+DATE(1970,1,1)</f>
        <v>42193.697916666672</v>
      </c>
      <c r="T3334" s="10">
        <f>((($J3334/60)/60)/24)+DATE(1970,1,1)</f>
        <v>42164.615856481483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 s="6">
        <v>2250</v>
      </c>
      <c r="E3335" s="6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8288</v>
      </c>
      <c r="O3335" s="5">
        <f>$E3335/$D3335</f>
        <v>4.4444444444444444E-3</v>
      </c>
      <c r="P3335" s="6">
        <f>ROUND(E3335/L3335,2)</f>
        <v>10</v>
      </c>
      <c r="Q3335" t="str">
        <f>LEFT($N3335,FIND("/",$N3335)-1)</f>
        <v>photography</v>
      </c>
      <c r="R3335" t="str">
        <f>RIGHT($N3335,LEN($N3335)-FIND("/",$N3335))</f>
        <v>nature</v>
      </c>
      <c r="S3335" s="10">
        <f>((($I3335/60)/60)/24)+DATE(1970,1,1)</f>
        <v>41965.551319444443</v>
      </c>
      <c r="T3335" s="10">
        <f>((($J3335/60)/60)/24)+DATE(1970,1,1)</f>
        <v>41935.509652777779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 s="6">
        <v>3300</v>
      </c>
      <c r="E3336" s="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8269</v>
      </c>
      <c r="O3336" s="5">
        <f>$E3336/$D3336</f>
        <v>4.3939393939393936E-3</v>
      </c>
      <c r="P3336" s="6">
        <f>ROUND(E3336/L3336,2)</f>
        <v>4.83</v>
      </c>
      <c r="Q3336" t="str">
        <f>LEFT($N3336,FIND("/",$N3336)-1)</f>
        <v>film &amp; video</v>
      </c>
      <c r="R3336" t="str">
        <f>RIGHT($N3336,LEN($N3336)-FIND("/",$N3336))</f>
        <v>animation</v>
      </c>
      <c r="S3336" s="10">
        <f>((($I3336/60)/60)/24)+DATE(1970,1,1)</f>
        <v>41712.194803240738</v>
      </c>
      <c r="T3336" s="10">
        <f>((($J3336/60)/60)/24)+DATE(1970,1,1)</f>
        <v>41682.23646990741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 s="6">
        <v>8000</v>
      </c>
      <c r="E3337" s="6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8303</v>
      </c>
      <c r="O3337" s="5">
        <f>$E3337/$D3337</f>
        <v>4.3750000000000004E-3</v>
      </c>
      <c r="P3337" s="6">
        <f>ROUND(E3337/L3337,2)</f>
        <v>8.75</v>
      </c>
      <c r="Q3337" t="str">
        <f>LEFT($N3337,FIND("/",$N3337)-1)</f>
        <v>publishing</v>
      </c>
      <c r="R3337" t="str">
        <f>RIGHT($N3337,LEN($N3337)-FIND("/",$N3337))</f>
        <v>children's books</v>
      </c>
      <c r="S3337" s="10">
        <f>((($I3337/60)/60)/24)+DATE(1970,1,1)</f>
        <v>41932.088194444441</v>
      </c>
      <c r="T3337" s="10">
        <f>((($J3337/60)/60)/24)+DATE(1970,1,1)</f>
        <v>41911.657430555555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 s="6">
        <v>12000</v>
      </c>
      <c r="E3338" s="6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8269</v>
      </c>
      <c r="O3338" s="5">
        <f>$E3338/$D3338</f>
        <v>4.3333333333333331E-3</v>
      </c>
      <c r="P3338" s="6">
        <f>ROUND(E3338/L3338,2)</f>
        <v>3.71</v>
      </c>
      <c r="Q3338" t="str">
        <f>LEFT($N3338,FIND("/",$N3338)-1)</f>
        <v>film &amp; video</v>
      </c>
      <c r="R3338" t="str">
        <f>RIGHT($N3338,LEN($N3338)-FIND("/",$N3338))</f>
        <v>animation</v>
      </c>
      <c r="S3338" s="10">
        <f>((($I3338/60)/60)/24)+DATE(1970,1,1)</f>
        <v>42363.098217592589</v>
      </c>
      <c r="T3338" s="10">
        <f>((($J3338/60)/60)/24)+DATE(1970,1,1)</f>
        <v>42318.098217592589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 s="6">
        <v>12000</v>
      </c>
      <c r="E3339" s="6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8283</v>
      </c>
      <c r="O3339" s="5">
        <f>$E3339/$D3339</f>
        <v>4.3333333333333331E-3</v>
      </c>
      <c r="P3339" s="6">
        <f>ROUND(E3339/L3339,2)</f>
        <v>52</v>
      </c>
      <c r="Q3339" t="str">
        <f>LEFT($N3339,FIND("/",$N3339)-1)</f>
        <v>food</v>
      </c>
      <c r="R3339" t="str">
        <f>RIGHT($N3339,LEN($N3339)-FIND("/",$N3339))</f>
        <v>food trucks</v>
      </c>
      <c r="S3339" s="10">
        <f>((($I3339/60)/60)/24)+DATE(1970,1,1)</f>
        <v>42137.679756944446</v>
      </c>
      <c r="T3339" s="10">
        <f>((($J3339/60)/60)/24)+DATE(1970,1,1)</f>
        <v>42107.679756944446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 s="6">
        <v>12700</v>
      </c>
      <c r="E3340" s="6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8270</v>
      </c>
      <c r="O3340" s="5">
        <f>$E3340/$D3340</f>
        <v>4.3307086614173228E-3</v>
      </c>
      <c r="P3340" s="6">
        <f>ROUND(E3340/L3340,2)</f>
        <v>18.329999999999998</v>
      </c>
      <c r="Q3340" t="str">
        <f>LEFT($N3340,FIND("/",$N3340)-1)</f>
        <v>theater</v>
      </c>
      <c r="R3340" t="str">
        <f>RIGHT($N3340,LEN($N3340)-FIND("/",$N3340))</f>
        <v>plays</v>
      </c>
      <c r="S3340" s="10">
        <f>((($I3340/60)/60)/24)+DATE(1970,1,1)</f>
        <v>41814.789687500001</v>
      </c>
      <c r="T3340" s="10">
        <f>((($J3340/60)/60)/24)+DATE(1970,1,1)</f>
        <v>41784.789687500001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 s="6">
        <v>60000</v>
      </c>
      <c r="E3341" s="6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5">
        <f>$E3341/$D3341</f>
        <v>4.3166666666666666E-3</v>
      </c>
      <c r="P3341" s="6">
        <f>ROUND(E3341/L3341,2)</f>
        <v>64.75</v>
      </c>
      <c r="Q3341" t="str">
        <f>LEFT($N3341,FIND("/",$N3341)-1)</f>
        <v>technology</v>
      </c>
      <c r="R3341" t="str">
        <f>RIGHT($N3341,LEN($N3341)-FIND("/",$N3341))</f>
        <v>web</v>
      </c>
      <c r="S3341" s="10">
        <f>((($I3341/60)/60)/24)+DATE(1970,1,1)</f>
        <v>42168.692627314813</v>
      </c>
      <c r="T3341" s="10">
        <f>((($J3341/60)/60)/24)+DATE(1970,1,1)</f>
        <v>42138.692627314813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 s="6">
        <v>100000</v>
      </c>
      <c r="E3342" s="6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8271</v>
      </c>
      <c r="O3342" s="5">
        <f>$E3342/$D3342</f>
        <v>4.2599999999999999E-3</v>
      </c>
      <c r="P3342" s="6">
        <f>ROUND(E3342/L3342,2)</f>
        <v>53.25</v>
      </c>
      <c r="Q3342" t="str">
        <f>LEFT($N3342,FIND("/",$N3342)-1)</f>
        <v>technology</v>
      </c>
      <c r="R3342" t="str">
        <f>RIGHT($N3342,LEN($N3342)-FIND("/",$N3342))</f>
        <v>web</v>
      </c>
      <c r="S3342" s="10">
        <f>((($I3342/60)/60)/24)+DATE(1970,1,1)</f>
        <v>42128.069884259254</v>
      </c>
      <c r="T3342" s="10">
        <f>((($J3342/60)/60)/24)+DATE(1970,1,1)</f>
        <v>42083.069884259254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 s="6">
        <v>25000</v>
      </c>
      <c r="E3343" s="6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8271</v>
      </c>
      <c r="O3343" s="5">
        <f>$E3343/$D3343</f>
        <v>4.2399999999999998E-3</v>
      </c>
      <c r="P3343" s="6">
        <f>ROUND(E3343/L3343,2)</f>
        <v>53</v>
      </c>
      <c r="Q3343" t="str">
        <f>LEFT($N3343,FIND("/",$N3343)-1)</f>
        <v>technology</v>
      </c>
      <c r="R3343" t="str">
        <f>RIGHT($N3343,LEN($N3343)-FIND("/",$N3343))</f>
        <v>web</v>
      </c>
      <c r="S3343" s="10">
        <f>((($I3343/60)/60)/24)+DATE(1970,1,1)</f>
        <v>42212.165972222225</v>
      </c>
      <c r="T3343" s="10">
        <f>((($J3343/60)/60)/24)+DATE(1970,1,1)</f>
        <v>42192.816238425927</v>
      </c>
    </row>
    <row r="3344" spans="1:20" ht="32" x14ac:dyDescent="0.2">
      <c r="A3344">
        <v>1405</v>
      </c>
      <c r="B3344" s="3" t="s">
        <v>1406</v>
      </c>
      <c r="C3344" s="3" t="s">
        <v>5515</v>
      </c>
      <c r="D3344" s="6">
        <v>25000</v>
      </c>
      <c r="E3344" s="6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8286</v>
      </c>
      <c r="O3344" s="5">
        <f>$E3344/$D3344</f>
        <v>4.1999999999999997E-3</v>
      </c>
      <c r="P3344" s="6">
        <f>ROUND(E3344/L3344,2)</f>
        <v>6.18</v>
      </c>
      <c r="Q3344" t="str">
        <f>LEFT($N3344,FIND("/",$N3344)-1)</f>
        <v>publishing</v>
      </c>
      <c r="R3344" t="str">
        <f>RIGHT($N3344,LEN($N3344)-FIND("/",$N3344))</f>
        <v>translations</v>
      </c>
      <c r="S3344" s="10">
        <f>((($I3344/60)/60)/24)+DATE(1970,1,1)</f>
        <v>41971.722233796296</v>
      </c>
      <c r="T3344" s="10">
        <f>((($J3344/60)/60)/24)+DATE(1970,1,1)</f>
        <v>41941.680567129632</v>
      </c>
    </row>
    <row r="3345" spans="1:20" ht="32" x14ac:dyDescent="0.2">
      <c r="A3345">
        <v>900</v>
      </c>
      <c r="B3345" s="3" t="s">
        <v>901</v>
      </c>
      <c r="C3345" s="3" t="s">
        <v>5010</v>
      </c>
      <c r="D3345" s="6">
        <v>5000</v>
      </c>
      <c r="E3345" s="6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8277</v>
      </c>
      <c r="O3345" s="5">
        <f>$E3345/$D3345</f>
        <v>4.1999999999999997E-3</v>
      </c>
      <c r="P3345" s="6">
        <f>ROUND(E3345/L3345,2)</f>
        <v>10.5</v>
      </c>
      <c r="Q3345" t="str">
        <f>LEFT($N3345,FIND("/",$N3345)-1)</f>
        <v>music</v>
      </c>
      <c r="R3345" t="str">
        <f>RIGHT($N3345,LEN($N3345)-FIND("/",$N3345))</f>
        <v>jazz</v>
      </c>
      <c r="S3345" s="10">
        <f>((($I3345/60)/60)/24)+DATE(1970,1,1)</f>
        <v>42459.807893518519</v>
      </c>
      <c r="T3345" s="10">
        <f>((($J3345/60)/60)/24)+DATE(1970,1,1)</f>
        <v>42429.84956018519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 s="6">
        <v>5000</v>
      </c>
      <c r="E3346" s="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5">
        <f>$E3346/$D3346</f>
        <v>4.1999999999999997E-3</v>
      </c>
      <c r="P3346" s="6">
        <f>ROUND(E3346/L3346,2)</f>
        <v>10.5</v>
      </c>
      <c r="Q3346" t="str">
        <f>LEFT($N3346,FIND("/",$N3346)-1)</f>
        <v>theater</v>
      </c>
      <c r="R3346" t="str">
        <f>RIGHT($N3346,LEN($N3346)-FIND("/",$N3346))</f>
        <v>plays</v>
      </c>
      <c r="S3346" s="10">
        <f>((($I3346/60)/60)/24)+DATE(1970,1,1)</f>
        <v>41767.891319444447</v>
      </c>
      <c r="T3346" s="10">
        <f>((($J3346/60)/60)/24)+DATE(1970,1,1)</f>
        <v>41745.891319444447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 s="6">
        <v>5000</v>
      </c>
      <c r="E3347" s="6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5">
        <f>$E3347/$D3347</f>
        <v>4.1999999999999997E-3</v>
      </c>
      <c r="P3347" s="6">
        <f>ROUND(E3347/L3347,2)</f>
        <v>10.5</v>
      </c>
      <c r="Q3347" t="str">
        <f>LEFT($N3347,FIND("/",$N3347)-1)</f>
        <v>theater</v>
      </c>
      <c r="R3347" t="str">
        <f>RIGHT($N3347,LEN($N3347)-FIND("/",$N3347))</f>
        <v>plays</v>
      </c>
      <c r="S3347" s="10">
        <f>((($I3347/60)/60)/24)+DATE(1970,1,1)</f>
        <v>42619.474004629628</v>
      </c>
      <c r="T3347" s="10">
        <f>((($J3347/60)/60)/24)+DATE(1970,1,1)</f>
        <v>42559.474004629628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 s="6">
        <v>12000</v>
      </c>
      <c r="E3348" s="6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8267</v>
      </c>
      <c r="O3348" s="5">
        <f>$E3348/$D3348</f>
        <v>4.1666666666666666E-3</v>
      </c>
      <c r="P3348" s="6">
        <f>ROUND(E3348/L3348,2)</f>
        <v>50</v>
      </c>
      <c r="Q3348" t="str">
        <f>LEFT($N3348,FIND("/",$N3348)-1)</f>
        <v>film &amp; video</v>
      </c>
      <c r="R3348" t="str">
        <f>RIGHT($N3348,LEN($N3348)-FIND("/",$N3348))</f>
        <v>drama</v>
      </c>
      <c r="S3348" s="10">
        <f>((($I3348/60)/60)/24)+DATE(1970,1,1)</f>
        <v>42537.650995370372</v>
      </c>
      <c r="T3348" s="10">
        <f>((($J3348/60)/60)/24)+DATE(1970,1,1)</f>
        <v>42527.650995370372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 s="6">
        <v>6000</v>
      </c>
      <c r="E3349" s="6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8295</v>
      </c>
      <c r="O3349" s="5">
        <f>$E3349/$D3349</f>
        <v>4.1666666666666666E-3</v>
      </c>
      <c r="P3349" s="6">
        <f>ROUND(E3349/L3349,2)</f>
        <v>25</v>
      </c>
      <c r="Q3349" t="str">
        <f>LEFT($N3349,FIND("/",$N3349)-1)</f>
        <v>photography</v>
      </c>
      <c r="R3349" t="str">
        <f>RIGHT($N3349,LEN($N3349)-FIND("/",$N3349))</f>
        <v>people</v>
      </c>
      <c r="S3349" s="10">
        <f>((($I3349/60)/60)/24)+DATE(1970,1,1)</f>
        <v>42236.763217592597</v>
      </c>
      <c r="T3349" s="10">
        <f>((($J3349/60)/60)/24)+DATE(1970,1,1)</f>
        <v>42206.763217592597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 s="6">
        <v>45000</v>
      </c>
      <c r="E3350" s="6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8282</v>
      </c>
      <c r="O3350" s="5">
        <f>$E3350/$D3350</f>
        <v>4.1333333333333335E-3</v>
      </c>
      <c r="P3350" s="6">
        <f>ROUND(E3350/L3350,2)</f>
        <v>23.25</v>
      </c>
      <c r="Q3350" t="str">
        <f>LEFT($N3350,FIND("/",$N3350)-1)</f>
        <v>games</v>
      </c>
      <c r="R3350" t="str">
        <f>RIGHT($N3350,LEN($N3350)-FIND("/",$N3350))</f>
        <v>mobile games</v>
      </c>
      <c r="S3350" s="10">
        <f>((($I3350/60)/60)/24)+DATE(1970,1,1)</f>
        <v>42355.19358796296</v>
      </c>
      <c r="T3350" s="10">
        <f>((($J3350/60)/60)/24)+DATE(1970,1,1)</f>
        <v>42325.19358796296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 s="6">
        <v>45000</v>
      </c>
      <c r="E3351" s="6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8270</v>
      </c>
      <c r="O3351" s="5">
        <f>$E3351/$D3351</f>
        <v>4.1111111111111114E-3</v>
      </c>
      <c r="P3351" s="6">
        <f>ROUND(E3351/L3351,2)</f>
        <v>46.25</v>
      </c>
      <c r="Q3351" t="str">
        <f>LEFT($N3351,FIND("/",$N3351)-1)</f>
        <v>theater</v>
      </c>
      <c r="R3351" t="str">
        <f>RIGHT($N3351,LEN($N3351)-FIND("/",$N3351))</f>
        <v>plays</v>
      </c>
      <c r="S3351" s="10">
        <f>((($I3351/60)/60)/24)+DATE(1970,1,1)</f>
        <v>41978.727256944447</v>
      </c>
      <c r="T3351" s="10">
        <f>((($J3351/60)/60)/24)+DATE(1970,1,1)</f>
        <v>41948.727256944447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 s="6">
        <v>15000</v>
      </c>
      <c r="E3352" s="6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8272</v>
      </c>
      <c r="O3352" s="5">
        <f>$E3352/$D3352</f>
        <v>4.0666666666666663E-3</v>
      </c>
      <c r="P3352" s="6">
        <f>ROUND(E3352/L3352,2)</f>
        <v>30.5</v>
      </c>
      <c r="Q3352" t="str">
        <f>LEFT($N3352,FIND("/",$N3352)-1)</f>
        <v>technology</v>
      </c>
      <c r="R3352" t="str">
        <f>RIGHT($N3352,LEN($N3352)-FIND("/",$N3352))</f>
        <v>wearables</v>
      </c>
      <c r="S3352" s="10">
        <f>((($I3352/60)/60)/24)+DATE(1970,1,1)</f>
        <v>41978.041192129633</v>
      </c>
      <c r="T3352" s="10">
        <f>((($J3352/60)/60)/24)+DATE(1970,1,1)</f>
        <v>41948.041192129633</v>
      </c>
    </row>
    <row r="3353" spans="1:20" ht="32" x14ac:dyDescent="0.2">
      <c r="A3353">
        <v>662</v>
      </c>
      <c r="B3353" s="3" t="s">
        <v>663</v>
      </c>
      <c r="C3353" s="3" t="s">
        <v>4772</v>
      </c>
      <c r="D3353" s="6">
        <v>39000</v>
      </c>
      <c r="E3353" s="6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8272</v>
      </c>
      <c r="O3353" s="5">
        <f>$E3353/$D3353</f>
        <v>4.0000000000000001E-3</v>
      </c>
      <c r="P3353" s="6">
        <f>ROUND(E3353/L3353,2)</f>
        <v>39</v>
      </c>
      <c r="Q3353" t="str">
        <f>LEFT($N3353,FIND("/",$N3353)-1)</f>
        <v>technology</v>
      </c>
      <c r="R3353" t="str">
        <f>RIGHT($N3353,LEN($N3353)-FIND("/",$N3353))</f>
        <v>wearables</v>
      </c>
      <c r="S3353" s="10">
        <f>((($I3353/60)/60)/24)+DATE(1970,1,1)</f>
        <v>42020.438043981485</v>
      </c>
      <c r="T3353" s="10">
        <f>((($J3353/60)/60)/24)+DATE(1970,1,1)</f>
        <v>41990.438043981485</v>
      </c>
    </row>
    <row r="3354" spans="1:20" ht="48" x14ac:dyDescent="0.2">
      <c r="A3354">
        <v>3053</v>
      </c>
      <c r="B3354" s="3" t="s">
        <v>3053</v>
      </c>
      <c r="C3354" s="3" t="s">
        <v>7163</v>
      </c>
      <c r="D3354" s="6">
        <v>10000</v>
      </c>
      <c r="E3354" s="6">
        <v>40</v>
      </c>
      <c r="F3354" t="s">
        <v>8221</v>
      </c>
      <c r="G3354" t="s">
        <v>8224</v>
      </c>
      <c r="H3354" t="s">
        <v>8246</v>
      </c>
      <c r="I3354">
        <v>1412222340</v>
      </c>
      <c r="J3354">
        <v>1407781013</v>
      </c>
      <c r="K3354" t="b">
        <v>0</v>
      </c>
      <c r="L3354">
        <v>3</v>
      </c>
      <c r="M3354" t="b">
        <v>0</v>
      </c>
      <c r="N3354" t="s">
        <v>8302</v>
      </c>
      <c r="O3354" s="5">
        <f>$E3354/$D3354</f>
        <v>4.0000000000000001E-3</v>
      </c>
      <c r="P3354" s="6">
        <f>ROUND(E3354/L3354,2)</f>
        <v>13.33</v>
      </c>
      <c r="Q3354" t="str">
        <f>LEFT($N3354,FIND("/",$N3354)-1)</f>
        <v>theater</v>
      </c>
      <c r="R3354" t="str">
        <f>RIGHT($N3354,LEN($N3354)-FIND("/",$N3354))</f>
        <v>spaces</v>
      </c>
      <c r="S3354" s="10">
        <f>((($I3354/60)/60)/24)+DATE(1970,1,1)</f>
        <v>41914.165972222225</v>
      </c>
      <c r="T3354" s="10">
        <f>((($J3354/60)/60)/24)+DATE(1970,1,1)</f>
        <v>41862.761724537035</v>
      </c>
    </row>
    <row r="3355" spans="1:20" ht="48" x14ac:dyDescent="0.2">
      <c r="A3355">
        <v>230</v>
      </c>
      <c r="B3355" s="3" t="s">
        <v>232</v>
      </c>
      <c r="C3355" s="3" t="s">
        <v>4340</v>
      </c>
      <c r="D3355" s="6">
        <v>15000</v>
      </c>
      <c r="E3355" s="6">
        <v>60</v>
      </c>
      <c r="F3355" t="s">
        <v>8221</v>
      </c>
      <c r="G3355" t="s">
        <v>8224</v>
      </c>
      <c r="H3355" t="s">
        <v>8246</v>
      </c>
      <c r="I3355">
        <v>1433443151</v>
      </c>
      <c r="J3355">
        <v>1430851151</v>
      </c>
      <c r="K3355" t="b">
        <v>0</v>
      </c>
      <c r="L3355">
        <v>2</v>
      </c>
      <c r="M3355" t="b">
        <v>0</v>
      </c>
      <c r="N3355" t="s">
        <v>8267</v>
      </c>
      <c r="O3355" s="5">
        <f>$E3355/$D3355</f>
        <v>4.0000000000000001E-3</v>
      </c>
      <c r="P3355" s="6">
        <f>ROUND(E3355/L3355,2)</f>
        <v>30</v>
      </c>
      <c r="Q3355" t="str">
        <f>LEFT($N3355,FIND("/",$N3355)-1)</f>
        <v>film &amp; video</v>
      </c>
      <c r="R3355" t="str">
        <f>RIGHT($N3355,LEN($N3355)-FIND("/",$N3355))</f>
        <v>drama</v>
      </c>
      <c r="S3355" s="10">
        <f>((($I3355/60)/60)/24)+DATE(1970,1,1)</f>
        <v>42159.777210648142</v>
      </c>
      <c r="T3355" s="10">
        <f>((($J3355/60)/60)/24)+DATE(1970,1,1)</f>
        <v>42129.777210648142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 s="6">
        <v>25000</v>
      </c>
      <c r="E3356" s="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8283</v>
      </c>
      <c r="O3356" s="5">
        <f>$E3356/$D3356</f>
        <v>4.0000000000000001E-3</v>
      </c>
      <c r="P3356" s="6">
        <f>ROUND(E3356/L3356,2)</f>
        <v>50</v>
      </c>
      <c r="Q3356" t="str">
        <f>LEFT($N3356,FIND("/",$N3356)-1)</f>
        <v>food</v>
      </c>
      <c r="R3356" t="str">
        <f>RIGHT($N3356,LEN($N3356)-FIND("/",$N3356))</f>
        <v>food trucks</v>
      </c>
      <c r="S3356" s="10">
        <f>((($I3356/60)/60)/24)+DATE(1970,1,1)</f>
        <v>42154.893182870372</v>
      </c>
      <c r="T3356" s="10">
        <f>((($J3356/60)/60)/24)+DATE(1970,1,1)</f>
        <v>42124.893182870372</v>
      </c>
    </row>
    <row r="3357" spans="1:20" ht="48" x14ac:dyDescent="0.2">
      <c r="A3357">
        <v>1863</v>
      </c>
      <c r="B3357" s="3" t="s">
        <v>1864</v>
      </c>
      <c r="C3357" s="3" t="s">
        <v>5973</v>
      </c>
      <c r="D3357" s="6">
        <v>2500</v>
      </c>
      <c r="E3357" s="6">
        <v>10</v>
      </c>
      <c r="F3357" t="s">
        <v>8221</v>
      </c>
      <c r="G3357" t="s">
        <v>8224</v>
      </c>
      <c r="H3357" t="s">
        <v>8246</v>
      </c>
      <c r="I3357">
        <v>1402600085</v>
      </c>
      <c r="J3357">
        <v>1400008085</v>
      </c>
      <c r="K3357" t="b">
        <v>0</v>
      </c>
      <c r="L3357">
        <v>2</v>
      </c>
      <c r="M3357" t="b">
        <v>0</v>
      </c>
      <c r="N3357" t="s">
        <v>8282</v>
      </c>
      <c r="O3357" s="5">
        <f>$E3357/$D3357</f>
        <v>4.0000000000000001E-3</v>
      </c>
      <c r="P3357" s="6">
        <f>ROUND(E3357/L3357,2)</f>
        <v>5</v>
      </c>
      <c r="Q3357" t="str">
        <f>LEFT($N3357,FIND("/",$N3357)-1)</f>
        <v>games</v>
      </c>
      <c r="R3357" t="str">
        <f>RIGHT($N3357,LEN($N3357)-FIND("/",$N3357))</f>
        <v>mobile games</v>
      </c>
      <c r="S3357" s="10">
        <f>((($I3357/60)/60)/24)+DATE(1970,1,1)</f>
        <v>41802.797280092593</v>
      </c>
      <c r="T3357" s="10">
        <f>((($J3357/60)/60)/24)+DATE(1970,1,1)</f>
        <v>41772.797280092593</v>
      </c>
    </row>
    <row r="3358" spans="1:20" ht="48" x14ac:dyDescent="0.2">
      <c r="A3358">
        <v>4072</v>
      </c>
      <c r="B3358" s="3" t="s">
        <v>4068</v>
      </c>
      <c r="C3358" s="3" t="s">
        <v>8175</v>
      </c>
      <c r="D3358" s="6">
        <v>1000</v>
      </c>
      <c r="E3358" s="6">
        <v>4</v>
      </c>
      <c r="F3358" t="s">
        <v>8221</v>
      </c>
      <c r="G3358" t="s">
        <v>8225</v>
      </c>
      <c r="H3358" t="s">
        <v>8247</v>
      </c>
      <c r="I3358">
        <v>1408646111</v>
      </c>
      <c r="J3358">
        <v>1403462111</v>
      </c>
      <c r="K3358" t="b">
        <v>0</v>
      </c>
      <c r="L3358">
        <v>2</v>
      </c>
      <c r="M3358" t="b">
        <v>0</v>
      </c>
      <c r="N3358" t="s">
        <v>8270</v>
      </c>
      <c r="O3358" s="5">
        <f>$E3358/$D3358</f>
        <v>4.0000000000000001E-3</v>
      </c>
      <c r="P3358" s="6">
        <f>ROUND(E3358/L3358,2)</f>
        <v>2</v>
      </c>
      <c r="Q3358" t="str">
        <f>LEFT($N3358,FIND("/",$N3358)-1)</f>
        <v>theater</v>
      </c>
      <c r="R3358" t="str">
        <f>RIGHT($N3358,LEN($N3358)-FIND("/",$N3358))</f>
        <v>plays</v>
      </c>
      <c r="S3358" s="10">
        <f>((($I3358/60)/60)/24)+DATE(1970,1,1)</f>
        <v>41872.77443287037</v>
      </c>
      <c r="T3358" s="10">
        <f>((($J3358/60)/60)/24)+DATE(1970,1,1)</f>
        <v>41812.77443287037</v>
      </c>
    </row>
    <row r="3359" spans="1:20" ht="48" x14ac:dyDescent="0.2">
      <c r="A3359">
        <v>778</v>
      </c>
      <c r="B3359" s="3" t="s">
        <v>779</v>
      </c>
      <c r="C3359" s="3" t="s">
        <v>4888</v>
      </c>
      <c r="D3359" s="6">
        <v>500</v>
      </c>
      <c r="E3359" s="6">
        <v>2</v>
      </c>
      <c r="F3359" t="s">
        <v>8221</v>
      </c>
      <c r="G3359" t="s">
        <v>8224</v>
      </c>
      <c r="H3359" t="s">
        <v>8246</v>
      </c>
      <c r="I3359">
        <v>1398876680</v>
      </c>
      <c r="J3359">
        <v>1396284680</v>
      </c>
      <c r="K3359" t="b">
        <v>0</v>
      </c>
      <c r="L3359">
        <v>1</v>
      </c>
      <c r="M3359" t="b">
        <v>0</v>
      </c>
      <c r="N3359" t="s">
        <v>8274</v>
      </c>
      <c r="O3359" s="5">
        <f>$E3359/$D3359</f>
        <v>4.0000000000000001E-3</v>
      </c>
      <c r="P3359" s="6">
        <f>ROUND(E3359/L3359,2)</f>
        <v>2</v>
      </c>
      <c r="Q3359" t="str">
        <f>LEFT($N3359,FIND("/",$N3359)-1)</f>
        <v>publishing</v>
      </c>
      <c r="R3359" t="str">
        <f>RIGHT($N3359,LEN($N3359)-FIND("/",$N3359))</f>
        <v>fiction</v>
      </c>
      <c r="S3359" s="10">
        <f>((($I3359/60)/60)/24)+DATE(1970,1,1)</f>
        <v>41759.702314814815</v>
      </c>
      <c r="T3359" s="10">
        <f>((($J3359/60)/60)/24)+DATE(1970,1,1)</f>
        <v>41729.702314814815</v>
      </c>
    </row>
    <row r="3360" spans="1:20" ht="32" x14ac:dyDescent="0.2">
      <c r="A3360">
        <v>1738</v>
      </c>
      <c r="B3360" s="3" t="s">
        <v>1739</v>
      </c>
      <c r="C3360" s="3" t="s">
        <v>5848</v>
      </c>
      <c r="D3360" s="6">
        <v>5000</v>
      </c>
      <c r="E3360" s="6">
        <v>20</v>
      </c>
      <c r="F3360" t="s">
        <v>8221</v>
      </c>
      <c r="G3360" t="s">
        <v>8224</v>
      </c>
      <c r="H3360" t="s">
        <v>8246</v>
      </c>
      <c r="I3360">
        <v>1412283542</v>
      </c>
      <c r="J3360">
        <v>1409691542</v>
      </c>
      <c r="K3360" t="b">
        <v>0</v>
      </c>
      <c r="L3360">
        <v>1</v>
      </c>
      <c r="M3360" t="b">
        <v>0</v>
      </c>
      <c r="N3360" t="s">
        <v>8292</v>
      </c>
      <c r="O3360" s="5">
        <f>$E3360/$D3360</f>
        <v>4.0000000000000001E-3</v>
      </c>
      <c r="P3360" s="6">
        <f>ROUND(E3360/L3360,2)</f>
        <v>20</v>
      </c>
      <c r="Q3360" t="str">
        <f>LEFT($N3360,FIND("/",$N3360)-1)</f>
        <v>music</v>
      </c>
      <c r="R3360" t="str">
        <f>RIGHT($N3360,LEN($N3360)-FIND("/",$N3360))</f>
        <v>faith</v>
      </c>
      <c r="S3360" s="10">
        <f>((($I3360/60)/60)/24)+DATE(1970,1,1)</f>
        <v>41914.874328703707</v>
      </c>
      <c r="T3360" s="10">
        <f>((($J3360/60)/60)/24)+DATE(1970,1,1)</f>
        <v>41884.874328703707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 s="6">
        <v>150000</v>
      </c>
      <c r="E3361" s="6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8272</v>
      </c>
      <c r="O3361" s="5">
        <f>$E3361/$D3361</f>
        <v>3.933333333333333E-3</v>
      </c>
      <c r="P3361" s="6">
        <f>ROUND(E3361/L3361,2)</f>
        <v>84.29</v>
      </c>
      <c r="Q3361" t="str">
        <f>LEFT($N3361,FIND("/",$N3361)-1)</f>
        <v>technology</v>
      </c>
      <c r="R3361" t="str">
        <f>RIGHT($N3361,LEN($N3361)-FIND("/",$N3361))</f>
        <v>wearables</v>
      </c>
      <c r="S3361" s="10">
        <f>((($I3361/60)/60)/24)+DATE(1970,1,1)</f>
        <v>42767.663877314815</v>
      </c>
      <c r="T3361" s="10">
        <f>((($J3361/60)/60)/24)+DATE(1970,1,1)</f>
        <v>42737.663877314815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 s="6">
        <v>88888</v>
      </c>
      <c r="E3362" s="6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8271</v>
      </c>
      <c r="O3362" s="5">
        <f>$E3362/$D3362</f>
        <v>3.892538925389254E-3</v>
      </c>
      <c r="P3362" s="6">
        <f>ROUND(E3362/L3362,2)</f>
        <v>38.44</v>
      </c>
      <c r="Q3362" t="str">
        <f>LEFT($N3362,FIND("/",$N3362)-1)</f>
        <v>technology</v>
      </c>
      <c r="R3362" t="str">
        <f>RIGHT($N3362,LEN($N3362)-FIND("/",$N3362))</f>
        <v>web</v>
      </c>
      <c r="S3362" s="10">
        <f>((($I3362/60)/60)/24)+DATE(1970,1,1)</f>
        <v>42022.05</v>
      </c>
      <c r="T3362" s="10">
        <f>((($J3362/60)/60)/24)+DATE(1970,1,1)</f>
        <v>41963.050127314811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 s="6">
        <v>80000</v>
      </c>
      <c r="E3363" s="6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5">
        <f>$E3363/$D3363</f>
        <v>3.875E-3</v>
      </c>
      <c r="P3363" s="6">
        <f>ROUND(E3363/L3363,2)</f>
        <v>103.33</v>
      </c>
      <c r="Q3363" t="str">
        <f>LEFT($N3363,FIND("/",$N3363)-1)</f>
        <v>games</v>
      </c>
      <c r="R3363" t="str">
        <f>RIGHT($N3363,LEN($N3363)-FIND("/",$N3363))</f>
        <v>video games</v>
      </c>
      <c r="S3363" s="10">
        <f>((($I3363/60)/60)/24)+DATE(1970,1,1)</f>
        <v>42742.300567129627</v>
      </c>
      <c r="T3363" s="10">
        <f>((($J3363/60)/60)/24)+DATE(1970,1,1)</f>
        <v>42712.300567129627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 s="6">
        <v>70000</v>
      </c>
      <c r="E3364" s="6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8271</v>
      </c>
      <c r="O3364" s="5">
        <f>$E3364/$D3364</f>
        <v>3.8571428571428572E-3</v>
      </c>
      <c r="P3364" s="6">
        <f>ROUND(E3364/L3364,2)</f>
        <v>54</v>
      </c>
      <c r="Q3364" t="str">
        <f>LEFT($N3364,FIND("/",$N3364)-1)</f>
        <v>technology</v>
      </c>
      <c r="R3364" t="str">
        <f>RIGHT($N3364,LEN($N3364)-FIND("/",$N3364))</f>
        <v>web</v>
      </c>
      <c r="S3364" s="10">
        <f>((($I3364/60)/60)/24)+DATE(1970,1,1)</f>
        <v>42420.932152777779</v>
      </c>
      <c r="T3364" s="10">
        <f>((($J3364/60)/60)/24)+DATE(1970,1,1)</f>
        <v>42360.932152777779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 s="6">
        <v>20000</v>
      </c>
      <c r="E3365" s="6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8272</v>
      </c>
      <c r="O3365" s="5">
        <f>$E3365/$D3365</f>
        <v>3.7499999999999999E-3</v>
      </c>
      <c r="P3365" s="6">
        <f>ROUND(E3365/L3365,2)</f>
        <v>75</v>
      </c>
      <c r="Q3365" t="str">
        <f>LEFT($N3365,FIND("/",$N3365)-1)</f>
        <v>technology</v>
      </c>
      <c r="R3365" t="str">
        <f>RIGHT($N3365,LEN($N3365)-FIND("/",$N3365))</f>
        <v>wearables</v>
      </c>
      <c r="S3365" s="10">
        <f>((($I3365/60)/60)/24)+DATE(1970,1,1)</f>
        <v>41991.898090277777</v>
      </c>
      <c r="T3365" s="10">
        <f>((($J3365/60)/60)/24)+DATE(1970,1,1)</f>
        <v>41946.898090277777</v>
      </c>
    </row>
    <row r="3366" spans="1:20" ht="48" x14ac:dyDescent="0.2">
      <c r="A3366">
        <v>2380</v>
      </c>
      <c r="B3366" s="3" t="s">
        <v>2381</v>
      </c>
      <c r="C3366" s="3" t="s">
        <v>6490</v>
      </c>
      <c r="D3366" s="6">
        <v>15000</v>
      </c>
      <c r="E3366" s="6">
        <v>55</v>
      </c>
      <c r="F3366" t="s">
        <v>8220</v>
      </c>
      <c r="G3366" t="s">
        <v>8224</v>
      </c>
      <c r="H3366" t="s">
        <v>8246</v>
      </c>
      <c r="I3366">
        <v>1443726142</v>
      </c>
      <c r="J3366">
        <v>1441134142</v>
      </c>
      <c r="K3366" t="b">
        <v>0</v>
      </c>
      <c r="L3366">
        <v>3</v>
      </c>
      <c r="M3366" t="b">
        <v>0</v>
      </c>
      <c r="N3366" t="s">
        <v>8271</v>
      </c>
      <c r="O3366" s="5">
        <f>$E3366/$D3366</f>
        <v>3.6666666666666666E-3</v>
      </c>
      <c r="P3366" s="6">
        <f>ROUND(E3366/L3366,2)</f>
        <v>18.329999999999998</v>
      </c>
      <c r="Q3366" t="str">
        <f>LEFT($N3366,FIND("/",$N3366)-1)</f>
        <v>technology</v>
      </c>
      <c r="R3366" t="str">
        <f>RIGHT($N3366,LEN($N3366)-FIND("/",$N3366))</f>
        <v>web</v>
      </c>
      <c r="S3366" s="10">
        <f>((($I3366/60)/60)/24)+DATE(1970,1,1)</f>
        <v>42278.793310185181</v>
      </c>
      <c r="T3366" s="10">
        <f>((($J3366/60)/60)/24)+DATE(1970,1,1)</f>
        <v>42248.793310185181</v>
      </c>
    </row>
    <row r="3367" spans="1:20" ht="48" x14ac:dyDescent="0.2">
      <c r="A3367">
        <v>3198</v>
      </c>
      <c r="B3367" s="3" t="s">
        <v>3198</v>
      </c>
      <c r="C3367" s="3" t="s">
        <v>7308</v>
      </c>
      <c r="D3367" s="6">
        <v>30000</v>
      </c>
      <c r="E3367" s="6">
        <v>110</v>
      </c>
      <c r="F3367" t="s">
        <v>8221</v>
      </c>
      <c r="G3367" t="s">
        <v>8232</v>
      </c>
      <c r="H3367" t="s">
        <v>8253</v>
      </c>
      <c r="I3367">
        <v>1424081477</v>
      </c>
      <c r="J3367">
        <v>1420798277</v>
      </c>
      <c r="K3367" t="b">
        <v>0</v>
      </c>
      <c r="L3367">
        <v>3</v>
      </c>
      <c r="M3367" t="b">
        <v>0</v>
      </c>
      <c r="N3367" t="s">
        <v>8304</v>
      </c>
      <c r="O3367" s="5">
        <f>$E3367/$D3367</f>
        <v>3.6666666666666666E-3</v>
      </c>
      <c r="P3367" s="6">
        <f>ROUND(E3367/L3367,2)</f>
        <v>36.67</v>
      </c>
      <c r="Q3367" t="str">
        <f>LEFT($N3367,FIND("/",$N3367)-1)</f>
        <v>theater</v>
      </c>
      <c r="R3367" t="str">
        <f>RIGHT($N3367,LEN($N3367)-FIND("/",$N3367))</f>
        <v>musical</v>
      </c>
      <c r="S3367" s="10">
        <f>((($I3367/60)/60)/24)+DATE(1970,1,1)</f>
        <v>42051.424502314811</v>
      </c>
      <c r="T3367" s="10">
        <f>((($J3367/60)/60)/24)+DATE(1970,1,1)</f>
        <v>42013.424502314811</v>
      </c>
    </row>
    <row r="3368" spans="1:20" ht="48" x14ac:dyDescent="0.2">
      <c r="A3368">
        <v>561</v>
      </c>
      <c r="B3368" s="3" t="s">
        <v>562</v>
      </c>
      <c r="C3368" s="3" t="s">
        <v>4671</v>
      </c>
      <c r="D3368" s="6">
        <v>15000</v>
      </c>
      <c r="E3368" s="6">
        <v>55</v>
      </c>
      <c r="F3368" t="s">
        <v>8221</v>
      </c>
      <c r="G3368" t="s">
        <v>8224</v>
      </c>
      <c r="H3368" t="s">
        <v>8246</v>
      </c>
      <c r="I3368">
        <v>1445874513</v>
      </c>
      <c r="J3368">
        <v>1442850513</v>
      </c>
      <c r="K3368" t="b">
        <v>0</v>
      </c>
      <c r="L3368">
        <v>2</v>
      </c>
      <c r="M3368" t="b">
        <v>0</v>
      </c>
      <c r="N3368" t="s">
        <v>8271</v>
      </c>
      <c r="O3368" s="5">
        <f>$E3368/$D3368</f>
        <v>3.6666666666666666E-3</v>
      </c>
      <c r="P3368" s="6">
        <f>ROUND(E3368/L3368,2)</f>
        <v>27.5</v>
      </c>
      <c r="Q3368" t="str">
        <f>LEFT($N3368,FIND("/",$N3368)-1)</f>
        <v>technology</v>
      </c>
      <c r="R3368" t="str">
        <f>RIGHT($N3368,LEN($N3368)-FIND("/",$N3368))</f>
        <v>web</v>
      </c>
      <c r="S3368" s="10">
        <f>((($I3368/60)/60)/24)+DATE(1970,1,1)</f>
        <v>42303.658715277779</v>
      </c>
      <c r="T3368" s="10">
        <f>((($J3368/60)/60)/24)+DATE(1970,1,1)</f>
        <v>42268.658715277779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 s="6">
        <v>5000</v>
      </c>
      <c r="E3369" s="6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5">
        <f>$E3369/$D3369</f>
        <v>3.5999999999999999E-3</v>
      </c>
      <c r="P3369" s="6">
        <f>ROUND(E3369/L3369,2)</f>
        <v>18</v>
      </c>
      <c r="Q3369" t="str">
        <f>LEFT($N3369,FIND("/",$N3369)-1)</f>
        <v>music</v>
      </c>
      <c r="R3369" t="str">
        <f>RIGHT($N3369,LEN($N3369)-FIND("/",$N3369))</f>
        <v>faith</v>
      </c>
      <c r="S3369" s="10">
        <f>((($I3369/60)/60)/24)+DATE(1970,1,1)</f>
        <v>42852.802303240736</v>
      </c>
      <c r="T3369" s="10">
        <f>((($J3369/60)/60)/24)+DATE(1970,1,1)</f>
        <v>42792.843969907408</v>
      </c>
    </row>
    <row r="3370" spans="1:20" ht="48" x14ac:dyDescent="0.2">
      <c r="A3370">
        <v>1138</v>
      </c>
      <c r="B3370" s="3" t="s">
        <v>1139</v>
      </c>
      <c r="C3370" s="3" t="s">
        <v>5248</v>
      </c>
      <c r="D3370" s="6">
        <v>35000</v>
      </c>
      <c r="E3370" s="6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8282</v>
      </c>
      <c r="O3370" s="5">
        <f>$E3370/$D3370</f>
        <v>3.5714285714285713E-3</v>
      </c>
      <c r="P3370" s="6">
        <f>ROUND(E3370/L3370,2)</f>
        <v>31.25</v>
      </c>
      <c r="Q3370" t="str">
        <f>LEFT($N3370,FIND("/",$N3370)-1)</f>
        <v>games</v>
      </c>
      <c r="R3370" t="str">
        <f>RIGHT($N3370,LEN($N3370)-FIND("/",$N3370))</f>
        <v>mobile games</v>
      </c>
      <c r="S3370" s="10">
        <f>((($I3370/60)/60)/24)+DATE(1970,1,1)</f>
        <v>42756.9066087963</v>
      </c>
      <c r="T3370" s="10">
        <f>((($J3370/60)/60)/24)+DATE(1970,1,1)</f>
        <v>42736.9066087963</v>
      </c>
    </row>
    <row r="3371" spans="1:20" ht="48" x14ac:dyDescent="0.2">
      <c r="A3371">
        <v>938</v>
      </c>
      <c r="B3371" s="3" t="s">
        <v>939</v>
      </c>
      <c r="C3371" s="3" t="s">
        <v>5048</v>
      </c>
      <c r="D3371" s="6">
        <v>7000</v>
      </c>
      <c r="E3371" s="6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8277</v>
      </c>
      <c r="O3371" s="5">
        <f>$E3371/$D3371</f>
        <v>3.5714285714285713E-3</v>
      </c>
      <c r="P3371" s="6">
        <f>ROUND(E3371/L3371,2)</f>
        <v>25</v>
      </c>
      <c r="Q3371" t="str">
        <f>LEFT($N3371,FIND("/",$N3371)-1)</f>
        <v>music</v>
      </c>
      <c r="R3371" t="str">
        <f>RIGHT($N3371,LEN($N3371)-FIND("/",$N3371))</f>
        <v>jazz</v>
      </c>
      <c r="S3371" s="10">
        <f>((($I3371/60)/60)/24)+DATE(1970,1,1)</f>
        <v>41154.479722222226</v>
      </c>
      <c r="T3371" s="10">
        <f>((($J3371/60)/60)/24)+DATE(1970,1,1)</f>
        <v>41124.479722222226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 s="6">
        <v>200000</v>
      </c>
      <c r="E3372" s="6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5">
        <f>$E3372/$D3372</f>
        <v>3.5000000000000001E-3</v>
      </c>
      <c r="P3372" s="6">
        <f>ROUND(E3372/L3372,2)</f>
        <v>100</v>
      </c>
      <c r="Q3372" t="str">
        <f>LEFT($N3372,FIND("/",$N3372)-1)</f>
        <v>technology</v>
      </c>
      <c r="R3372" t="str">
        <f>RIGHT($N3372,LEN($N3372)-FIND("/",$N3372))</f>
        <v>wearables</v>
      </c>
      <c r="S3372" s="10">
        <f>((($I3372/60)/60)/24)+DATE(1970,1,1)</f>
        <v>42203.843240740738</v>
      </c>
      <c r="T3372" s="10">
        <f>((($J3372/60)/60)/24)+DATE(1970,1,1)</f>
        <v>42173.843240740738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 s="6">
        <v>50000</v>
      </c>
      <c r="E3373" s="6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5">
        <f>$E3373/$D3373</f>
        <v>3.3999999999999998E-3</v>
      </c>
      <c r="P3373" s="6">
        <f>ROUND(E3373/L3373,2)</f>
        <v>42.5</v>
      </c>
      <c r="Q3373" t="str">
        <f>LEFT($N3373,FIND("/",$N3373)-1)</f>
        <v>music</v>
      </c>
      <c r="R3373" t="str">
        <f>RIGHT($N3373,LEN($N3373)-FIND("/",$N3373))</f>
        <v>jazz</v>
      </c>
      <c r="S3373" s="10">
        <f>((($I3373/60)/60)/24)+DATE(1970,1,1)</f>
        <v>41589.596620370372</v>
      </c>
      <c r="T3373" s="10">
        <f>((($J3373/60)/60)/24)+DATE(1970,1,1)</f>
        <v>41559.5549537037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 s="6">
        <v>14920</v>
      </c>
      <c r="E3374" s="6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8302</v>
      </c>
      <c r="O3374" s="5">
        <f>$E3374/$D3374</f>
        <v>3.351206434316354E-3</v>
      </c>
      <c r="P3374" s="6">
        <f>ROUND(E3374/L3374,2)</f>
        <v>50</v>
      </c>
      <c r="Q3374" t="str">
        <f>LEFT($N3374,FIND("/",$N3374)-1)</f>
        <v>theater</v>
      </c>
      <c r="R3374" t="str">
        <f>RIGHT($N3374,LEN($N3374)-FIND("/",$N3374))</f>
        <v>spaces</v>
      </c>
      <c r="S3374" s="10">
        <f>((($I3374/60)/60)/24)+DATE(1970,1,1)</f>
        <v>42583.025231481486</v>
      </c>
      <c r="T3374" s="10">
        <f>((($J3374/60)/60)/24)+DATE(1970,1,1)</f>
        <v>42523.025231481486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 s="6">
        <v>3000</v>
      </c>
      <c r="E3375" s="6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8266</v>
      </c>
      <c r="O3375" s="5">
        <f>$E3375/$D3375</f>
        <v>3.3333333333333335E-3</v>
      </c>
      <c r="P3375" s="6">
        <f>ROUND(E3375/L3375,2)</f>
        <v>10</v>
      </c>
      <c r="Q3375" t="str">
        <f>LEFT($N3375,FIND("/",$N3375)-1)</f>
        <v>film &amp; video</v>
      </c>
      <c r="R3375" t="str">
        <f>RIGHT($N3375,LEN($N3375)-FIND("/",$N3375))</f>
        <v>science fiction</v>
      </c>
      <c r="S3375" s="10">
        <f>((($I3375/60)/60)/24)+DATE(1970,1,1)</f>
        <v>41959.934930555552</v>
      </c>
      <c r="T3375" s="10">
        <f>((($J3375/60)/60)/24)+DATE(1970,1,1)</f>
        <v>41938.893263888887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 s="6">
        <v>15000</v>
      </c>
      <c r="E3376" s="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8267</v>
      </c>
      <c r="O3376" s="5">
        <f>$E3376/$D3376</f>
        <v>3.3333333333333335E-3</v>
      </c>
      <c r="P3376" s="6">
        <f>ROUND(E3376/L3376,2)</f>
        <v>50</v>
      </c>
      <c r="Q3376" t="str">
        <f>LEFT($N3376,FIND("/",$N3376)-1)</f>
        <v>film &amp; video</v>
      </c>
      <c r="R3376" t="str">
        <f>RIGHT($N3376,LEN($N3376)-FIND("/",$N3376))</f>
        <v>drama</v>
      </c>
      <c r="S3376" s="10">
        <f>((($I3376/60)/60)/24)+DATE(1970,1,1)</f>
        <v>42437.577187499999</v>
      </c>
      <c r="T3376" s="10">
        <f>((($J3376/60)/60)/24)+DATE(1970,1,1)</f>
        <v>42377.577187499999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 s="6">
        <v>30000</v>
      </c>
      <c r="E3377" s="6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8286</v>
      </c>
      <c r="O3377" s="5">
        <f>$E3377/$D3377</f>
        <v>3.3333333333333335E-3</v>
      </c>
      <c r="P3377" s="6">
        <f>ROUND(E3377/L3377,2)</f>
        <v>100</v>
      </c>
      <c r="Q3377" t="str">
        <f>LEFT($N3377,FIND("/",$N3377)-1)</f>
        <v>publishing</v>
      </c>
      <c r="R3377" t="str">
        <f>RIGHT($N3377,LEN($N3377)-FIND("/",$N3377))</f>
        <v>translations</v>
      </c>
      <c r="S3377" s="10">
        <f>((($I3377/60)/60)/24)+DATE(1970,1,1)</f>
        <v>42370.360312500001</v>
      </c>
      <c r="T3377" s="10">
        <f>((($J3377/60)/60)/24)+DATE(1970,1,1)</f>
        <v>42340.360312500001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 s="6">
        <v>15000</v>
      </c>
      <c r="E3378" s="6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8288</v>
      </c>
      <c r="O3378" s="5">
        <f>$E3378/$D3378</f>
        <v>3.3333333333333335E-3</v>
      </c>
      <c r="P3378" s="6">
        <f>ROUND(E3378/L3378,2)</f>
        <v>50</v>
      </c>
      <c r="Q3378" t="str">
        <f>LEFT($N3378,FIND("/",$N3378)-1)</f>
        <v>photography</v>
      </c>
      <c r="R3378" t="str">
        <f>RIGHT($N3378,LEN($N3378)-FIND("/",$N3378))</f>
        <v>nature</v>
      </c>
      <c r="S3378" s="10">
        <f>((($I3378/60)/60)/24)+DATE(1970,1,1)</f>
        <v>42123.05322916666</v>
      </c>
      <c r="T3378" s="10">
        <f>((($J3378/60)/60)/24)+DATE(1970,1,1)</f>
        <v>42108.05322916666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 s="6">
        <v>15000</v>
      </c>
      <c r="E3379" s="6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8283</v>
      </c>
      <c r="O3379" s="5">
        <f>$E3379/$D3379</f>
        <v>3.3333333333333335E-3</v>
      </c>
      <c r="P3379" s="6">
        <f>ROUND(E3379/L3379,2)</f>
        <v>50</v>
      </c>
      <c r="Q3379" t="str">
        <f>LEFT($N3379,FIND("/",$N3379)-1)</f>
        <v>food</v>
      </c>
      <c r="R3379" t="str">
        <f>RIGHT($N3379,LEN($N3379)-FIND("/",$N3379))</f>
        <v>food trucks</v>
      </c>
      <c r="S3379" s="10">
        <f>((($I3379/60)/60)/24)+DATE(1970,1,1)</f>
        <v>42345.956736111111</v>
      </c>
      <c r="T3379" s="10">
        <f>((($J3379/60)/60)/24)+DATE(1970,1,1)</f>
        <v>42285.91506944444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 s="6">
        <v>3000</v>
      </c>
      <c r="E3380" s="6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8303</v>
      </c>
      <c r="O3380" s="5">
        <f>$E3380/$D3380</f>
        <v>3.3333333333333335E-3</v>
      </c>
      <c r="P3380" s="6">
        <f>ROUND(E3380/L3380,2)</f>
        <v>10</v>
      </c>
      <c r="Q3380" t="str">
        <f>LEFT($N3380,FIND("/",$N3380)-1)</f>
        <v>publishing</v>
      </c>
      <c r="R3380" t="str">
        <f>RIGHT($N3380,LEN($N3380)-FIND("/",$N3380))</f>
        <v>children's books</v>
      </c>
      <c r="S3380" s="10">
        <f>((($I3380/60)/60)/24)+DATE(1970,1,1)</f>
        <v>42202.669027777782</v>
      </c>
      <c r="T3380" s="10">
        <f>((($J3380/60)/60)/24)+DATE(1970,1,1)</f>
        <v>42172.669027777782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 s="6">
        <v>1500</v>
      </c>
      <c r="E3381" s="6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8270</v>
      </c>
      <c r="O3381" s="5">
        <f>$E3381/$D3381</f>
        <v>3.3333333333333335E-3</v>
      </c>
      <c r="P3381" s="6">
        <f>ROUND(E3381/L3381,2)</f>
        <v>5</v>
      </c>
      <c r="Q3381" t="str">
        <f>LEFT($N3381,FIND("/",$N3381)-1)</f>
        <v>theater</v>
      </c>
      <c r="R3381" t="str">
        <f>RIGHT($N3381,LEN($N3381)-FIND("/",$N3381))</f>
        <v>plays</v>
      </c>
      <c r="S3381" s="10">
        <f>((($I3381/60)/60)/24)+DATE(1970,1,1)</f>
        <v>42522.98505787037</v>
      </c>
      <c r="T3381" s="10">
        <f>((($J3381/60)/60)/24)+DATE(1970,1,1)</f>
        <v>42492.98505787037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 s="6">
        <v>3000</v>
      </c>
      <c r="E3382" s="6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8270</v>
      </c>
      <c r="O3382" s="5">
        <f>$E3382/$D3382</f>
        <v>3.3333333333333335E-3</v>
      </c>
      <c r="P3382" s="6">
        <f>ROUND(E3382/L3382,2)</f>
        <v>10</v>
      </c>
      <c r="Q3382" t="str">
        <f>LEFT($N3382,FIND("/",$N3382)-1)</f>
        <v>theater</v>
      </c>
      <c r="R3382" t="str">
        <f>RIGHT($N3382,LEN($N3382)-FIND("/",$N3382))</f>
        <v>plays</v>
      </c>
      <c r="S3382" s="10">
        <f>((($I3382/60)/60)/24)+DATE(1970,1,1)</f>
        <v>42652.436412037037</v>
      </c>
      <c r="T3382" s="10">
        <f>((($J3382/60)/60)/24)+DATE(1970,1,1)</f>
        <v>42622.436412037037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 s="6">
        <v>40000</v>
      </c>
      <c r="E3383" s="6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8301</v>
      </c>
      <c r="O3383" s="5">
        <f>$E3383/$D3383</f>
        <v>3.3E-3</v>
      </c>
      <c r="P3383" s="6">
        <f>ROUND(E3383/L3383,2)</f>
        <v>44</v>
      </c>
      <c r="Q3383" t="str">
        <f>LEFT($N3383,FIND("/",$N3383)-1)</f>
        <v>technology</v>
      </c>
      <c r="R3383" t="str">
        <f>RIGHT($N3383,LEN($N3383)-FIND("/",$N3383))</f>
        <v>makerspaces</v>
      </c>
      <c r="S3383" s="10">
        <f>((($I3383/60)/60)/24)+DATE(1970,1,1)</f>
        <v>42063.001087962963</v>
      </c>
      <c r="T3383" s="10">
        <f>((($J3383/60)/60)/24)+DATE(1970,1,1)</f>
        <v>42033.001087962963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 s="6">
        <v>25000</v>
      </c>
      <c r="E3384" s="6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8271</v>
      </c>
      <c r="O3384" s="5">
        <f>$E3384/$D3384</f>
        <v>3.2799999999999999E-3</v>
      </c>
      <c r="P3384" s="6">
        <f>ROUND(E3384/L3384,2)</f>
        <v>20.5</v>
      </c>
      <c r="Q3384" t="str">
        <f>LEFT($N3384,FIND("/",$N3384)-1)</f>
        <v>technology</v>
      </c>
      <c r="R3384" t="str">
        <f>RIGHT($N3384,LEN($N3384)-FIND("/",$N3384))</f>
        <v>web</v>
      </c>
      <c r="S3384" s="10">
        <f>((($I3384/60)/60)/24)+DATE(1970,1,1)</f>
        <v>41991.18913194444</v>
      </c>
      <c r="T3384" s="10">
        <f>((($J3384/60)/60)/24)+DATE(1970,1,1)</f>
        <v>41961.18913194444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 s="6">
        <v>8000</v>
      </c>
      <c r="E3385" s="6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8283</v>
      </c>
      <c r="O3385" s="5">
        <f>$E3385/$D3385</f>
        <v>3.2512500000000002E-3</v>
      </c>
      <c r="P3385" s="6">
        <f>ROUND(E3385/L3385,2)</f>
        <v>13.01</v>
      </c>
      <c r="Q3385" t="str">
        <f>LEFT($N3385,FIND("/",$N3385)-1)</f>
        <v>food</v>
      </c>
      <c r="R3385" t="str">
        <f>RIGHT($N3385,LEN($N3385)-FIND("/",$N3385))</f>
        <v>food trucks</v>
      </c>
      <c r="S3385" s="10">
        <f>((($I3385/60)/60)/24)+DATE(1970,1,1)</f>
        <v>41817.898240740738</v>
      </c>
      <c r="T3385" s="10">
        <f>((($J3385/60)/60)/24)+DATE(1970,1,1)</f>
        <v>41787.898240740738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 s="6">
        <v>22000</v>
      </c>
      <c r="E3386" s="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5">
        <f>$E3386/$D3386</f>
        <v>3.1818181818181819E-3</v>
      </c>
      <c r="P3386" s="6">
        <f>ROUND(E3386/L3386,2)</f>
        <v>35</v>
      </c>
      <c r="Q3386" t="str">
        <f>LEFT($N3386,FIND("/",$N3386)-1)</f>
        <v>technology</v>
      </c>
      <c r="R3386" t="str">
        <f>RIGHT($N3386,LEN($N3386)-FIND("/",$N3386))</f>
        <v>web</v>
      </c>
      <c r="S3386" s="10">
        <f>((($I3386/60)/60)/24)+DATE(1970,1,1)</f>
        <v>41944.092152777775</v>
      </c>
      <c r="T3386" s="10">
        <f>((($J3386/60)/60)/24)+DATE(1970,1,1)</f>
        <v>41914.092152777775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 s="6">
        <v>20000</v>
      </c>
      <c r="E3387" s="6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5">
        <f>$E3387/$D3387</f>
        <v>3.0999999999999999E-3</v>
      </c>
      <c r="P3387" s="6">
        <f>ROUND(E3387/L3387,2)</f>
        <v>12.4</v>
      </c>
      <c r="Q3387" t="str">
        <f>LEFT($N3387,FIND("/",$N3387)-1)</f>
        <v>music</v>
      </c>
      <c r="R3387" t="str">
        <f>RIGHT($N3387,LEN($N3387)-FIND("/",$N3387))</f>
        <v>jazz</v>
      </c>
      <c r="S3387" s="10">
        <f>((($I3387/60)/60)/24)+DATE(1970,1,1)</f>
        <v>41518.022256944445</v>
      </c>
      <c r="T3387" s="10">
        <f>((($J3387/60)/60)/24)+DATE(1970,1,1)</f>
        <v>41488.022256944445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 s="6">
        <v>500000</v>
      </c>
      <c r="E3388" s="6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5">
        <f>$E3388/$D3388</f>
        <v>3.0999999999999999E-3</v>
      </c>
      <c r="P3388" s="6">
        <f>ROUND(E3388/L3388,2)</f>
        <v>775</v>
      </c>
      <c r="Q3388" t="str">
        <f>LEFT($N3388,FIND("/",$N3388)-1)</f>
        <v>theater</v>
      </c>
      <c r="R3388" t="str">
        <f>RIGHT($N3388,LEN($N3388)-FIND("/",$N3388))</f>
        <v>spaces</v>
      </c>
      <c r="S3388" s="10">
        <f>((($I3388/60)/60)/24)+DATE(1970,1,1)</f>
        <v>42553.649571759262</v>
      </c>
      <c r="T3388" s="10">
        <f>((($J3388/60)/60)/24)+DATE(1970,1,1)</f>
        <v>42534.649571759262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 s="6">
        <v>100000</v>
      </c>
      <c r="E3389" s="6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8272</v>
      </c>
      <c r="O3389" s="5">
        <f>$E3389/$D3389</f>
        <v>3.0500000000000002E-3</v>
      </c>
      <c r="P3389" s="6">
        <f>ROUND(E3389/L3389,2)</f>
        <v>76.25</v>
      </c>
      <c r="Q3389" t="str">
        <f>LEFT($N3389,FIND("/",$N3389)-1)</f>
        <v>technology</v>
      </c>
      <c r="R3389" t="str">
        <f>RIGHT($N3389,LEN($N3389)-FIND("/",$N3389))</f>
        <v>wearables</v>
      </c>
      <c r="S3389" s="10">
        <f>((($I3389/60)/60)/24)+DATE(1970,1,1)</f>
        <v>41887.854189814818</v>
      </c>
      <c r="T3389" s="10">
        <f>((($J3389/60)/60)/24)+DATE(1970,1,1)</f>
        <v>41857.854189814818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 s="6">
        <v>35000</v>
      </c>
      <c r="E3390" s="6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5">
        <f>$E3390/$D3390</f>
        <v>3.0285714285714286E-3</v>
      </c>
      <c r="P3390" s="6">
        <f>ROUND(E3390/L3390,2)</f>
        <v>26.5</v>
      </c>
      <c r="Q3390" t="str">
        <f>LEFT($N3390,FIND("/",$N3390)-1)</f>
        <v>technology</v>
      </c>
      <c r="R3390" t="str">
        <f>RIGHT($N3390,LEN($N3390)-FIND("/",$N3390))</f>
        <v>wearables</v>
      </c>
      <c r="S3390" s="10">
        <f>((($I3390/60)/60)/24)+DATE(1970,1,1)</f>
        <v>42145.656539351854</v>
      </c>
      <c r="T3390" s="10">
        <f>((($J3390/60)/60)/24)+DATE(1970,1,1)</f>
        <v>42115.656539351854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 s="6">
        <v>50000</v>
      </c>
      <c r="E3391" s="6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8277</v>
      </c>
      <c r="O3391" s="5">
        <f>$E3391/$D3391</f>
        <v>3.0200000000000001E-3</v>
      </c>
      <c r="P3391" s="6">
        <f>ROUND(E3391/L3391,2)</f>
        <v>50.33</v>
      </c>
      <c r="Q3391" t="str">
        <f>LEFT($N3391,FIND("/",$N3391)-1)</f>
        <v>music</v>
      </c>
      <c r="R3391" t="str">
        <f>RIGHT($N3391,LEN($N3391)-FIND("/",$N3391))</f>
        <v>jazz</v>
      </c>
      <c r="S3391" s="10">
        <f>((($I3391/60)/60)/24)+DATE(1970,1,1)</f>
        <v>42372.080289351856</v>
      </c>
      <c r="T3391" s="10">
        <f>((($J3391/60)/60)/24)+DATE(1970,1,1)</f>
        <v>42342.080289351856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 s="6">
        <v>30000</v>
      </c>
      <c r="E3392" s="6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8277</v>
      </c>
      <c r="O3392" s="5">
        <f>$E3392/$D3392</f>
        <v>3.0000000000000001E-3</v>
      </c>
      <c r="P3392" s="6">
        <f>ROUND(E3392/L3392,2)</f>
        <v>30</v>
      </c>
      <c r="Q3392" t="str">
        <f>LEFT($N3392,FIND("/",$N3392)-1)</f>
        <v>music</v>
      </c>
      <c r="R3392" t="str">
        <f>RIGHT($N3392,LEN($N3392)-FIND("/",$N3392))</f>
        <v>jazz</v>
      </c>
      <c r="S3392" s="10">
        <f>((($I3392/60)/60)/24)+DATE(1970,1,1)</f>
        <v>41881.645833333336</v>
      </c>
      <c r="T3392" s="10">
        <f>((($J3392/60)/60)/24)+DATE(1970,1,1)</f>
        <v>41829.965532407405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 s="6">
        <v>5000</v>
      </c>
      <c r="E3393" s="6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5">
        <f>$E3393/$D3393</f>
        <v>3.0000000000000001E-3</v>
      </c>
      <c r="P3393" s="6">
        <f>ROUND(E3393/L3393,2)</f>
        <v>15</v>
      </c>
      <c r="Q3393" t="str">
        <f>LEFT($N3393,FIND("/",$N3393)-1)</f>
        <v>theater</v>
      </c>
      <c r="R3393" t="str">
        <f>RIGHT($N3393,LEN($N3393)-FIND("/",$N3393))</f>
        <v>plays</v>
      </c>
      <c r="S3393" s="10">
        <f>((($I3393/60)/60)/24)+DATE(1970,1,1)</f>
        <v>42000.085046296299</v>
      </c>
      <c r="T3393" s="10">
        <f>((($J3393/60)/60)/24)+DATE(1970,1,1)</f>
        <v>41970.085046296299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 s="6">
        <v>8500</v>
      </c>
      <c r="E3394" s="6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8269</v>
      </c>
      <c r="O3394" s="5">
        <f>$E3394/$D3394</f>
        <v>2.9411764705882353E-3</v>
      </c>
      <c r="P3394" s="6">
        <f>ROUND(E3394/L3394,2)</f>
        <v>12.5</v>
      </c>
      <c r="Q3394" t="str">
        <f>LEFT($N3394,FIND("/",$N3394)-1)</f>
        <v>film &amp; video</v>
      </c>
      <c r="R3394" t="str">
        <f>RIGHT($N3394,LEN($N3394)-FIND("/",$N3394))</f>
        <v>animation</v>
      </c>
      <c r="S3394" s="10">
        <f>((($I3394/60)/60)/24)+DATE(1970,1,1)</f>
        <v>41791.166666666664</v>
      </c>
      <c r="T3394" s="10">
        <f>((($J3394/60)/60)/24)+DATE(1970,1,1)</f>
        <v>41759.542534722219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 s="6">
        <v>85000</v>
      </c>
      <c r="E3395" s="6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8280</v>
      </c>
      <c r="O3395" s="5">
        <f>$E3395/$D3395</f>
        <v>2.9411764705882353E-3</v>
      </c>
      <c r="P3395" s="6">
        <f>ROUND(E3395/L3395,2)</f>
        <v>250</v>
      </c>
      <c r="Q3395" t="str">
        <f>LEFT($N3395,FIND("/",$N3395)-1)</f>
        <v>journalism</v>
      </c>
      <c r="R3395" t="str">
        <f>RIGHT($N3395,LEN($N3395)-FIND("/",$N3395))</f>
        <v>audio</v>
      </c>
      <c r="S3395" s="10">
        <f>((($I3395/60)/60)/24)+DATE(1970,1,1)</f>
        <v>42609.708437499998</v>
      </c>
      <c r="T3395" s="10">
        <f>((($J3395/60)/60)/24)+DATE(1970,1,1)</f>
        <v>42579.708437499998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 s="6">
        <v>74997</v>
      </c>
      <c r="E3396" s="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8269</v>
      </c>
      <c r="O3396" s="5">
        <f>$E3396/$D3396</f>
        <v>2.8667813379201833E-3</v>
      </c>
      <c r="P3396" s="6">
        <f>ROUND(E3396/L3396,2)</f>
        <v>71.67</v>
      </c>
      <c r="Q3396" t="str">
        <f>LEFT($N3396,FIND("/",$N3396)-1)</f>
        <v>film &amp; video</v>
      </c>
      <c r="R3396" t="str">
        <f>RIGHT($N3396,LEN($N3396)-FIND("/",$N3396))</f>
        <v>animation</v>
      </c>
      <c r="S3396" s="10">
        <f>((($I3396/60)/60)/24)+DATE(1970,1,1)</f>
        <v>40913.481249999997</v>
      </c>
      <c r="T3396" s="10">
        <f>((($J3396/60)/60)/24)+DATE(1970,1,1)</f>
        <v>40882.481666666667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 s="6">
        <v>3500</v>
      </c>
      <c r="E3397" s="6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5">
        <f>$E3397/$D3397</f>
        <v>2.8571428571428571E-3</v>
      </c>
      <c r="P3397" s="6">
        <f>ROUND(E3397/L3397,2)</f>
        <v>10</v>
      </c>
      <c r="Q3397" t="str">
        <f>LEFT($N3397,FIND("/",$N3397)-1)</f>
        <v>theater</v>
      </c>
      <c r="R3397" t="str">
        <f>RIGHT($N3397,LEN($N3397)-FIND("/",$N3397))</f>
        <v>plays</v>
      </c>
      <c r="S3397" s="10">
        <f>((($I3397/60)/60)/24)+DATE(1970,1,1)</f>
        <v>41893.527326388888</v>
      </c>
      <c r="T3397" s="10">
        <f>((($J3397/60)/60)/24)+DATE(1970,1,1)</f>
        <v>41863.527326388888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 s="6">
        <v>3500</v>
      </c>
      <c r="E3398" s="6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8270</v>
      </c>
      <c r="O3398" s="5">
        <f>$E3398/$D3398</f>
        <v>2.8571428571428571E-3</v>
      </c>
      <c r="P3398" s="6">
        <f>ROUND(E3398/L3398,2)</f>
        <v>10</v>
      </c>
      <c r="Q3398" t="str">
        <f>LEFT($N3398,FIND("/",$N3398)-1)</f>
        <v>theater</v>
      </c>
      <c r="R3398" t="str">
        <f>RIGHT($N3398,LEN($N3398)-FIND("/",$N3398))</f>
        <v>plays</v>
      </c>
      <c r="S3398" s="10">
        <f>((($I3398/60)/60)/24)+DATE(1970,1,1)</f>
        <v>42087.165972222225</v>
      </c>
      <c r="T3398" s="10">
        <f>((($J3398/60)/60)/24)+DATE(1970,1,1)</f>
        <v>42058.603877314818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 s="6">
        <v>30000</v>
      </c>
      <c r="E3399" s="6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8293</v>
      </c>
      <c r="O3399" s="5">
        <f>$E3399/$D3399</f>
        <v>2.8333333333333335E-3</v>
      </c>
      <c r="P3399" s="6">
        <f>ROUND(E3399/L3399,2)</f>
        <v>21.25</v>
      </c>
      <c r="Q3399" t="str">
        <f>LEFT($N3399,FIND("/",$N3399)-1)</f>
        <v>technology</v>
      </c>
      <c r="R3399" t="str">
        <f>RIGHT($N3399,LEN($N3399)-FIND("/",$N3399))</f>
        <v>gadgets</v>
      </c>
      <c r="S3399" s="10">
        <f>((($I3399/60)/60)/24)+DATE(1970,1,1)</f>
        <v>41782.587094907409</v>
      </c>
      <c r="T3399" s="10">
        <f>((($J3399/60)/60)/24)+DATE(1970,1,1)</f>
        <v>41767.587094907409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 s="6">
        <v>100000</v>
      </c>
      <c r="E3400" s="6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8290</v>
      </c>
      <c r="O3400" s="5">
        <f>$E3400/$D3400</f>
        <v>2.8E-3</v>
      </c>
      <c r="P3400" s="6">
        <f>ROUND(E3400/L3400,2)</f>
        <v>40</v>
      </c>
      <c r="Q3400" t="str">
        <f>LEFT($N3400,FIND("/",$N3400)-1)</f>
        <v>photography</v>
      </c>
      <c r="R3400" t="str">
        <f>RIGHT($N3400,LEN($N3400)-FIND("/",$N3400))</f>
        <v>places</v>
      </c>
      <c r="S3400" s="10">
        <f>((($I3400/60)/60)/24)+DATE(1970,1,1)</f>
        <v>41808.842361111114</v>
      </c>
      <c r="T3400" s="10">
        <f>((($J3400/60)/60)/24)+DATE(1970,1,1)</f>
        <v>41780.050092592595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 s="6">
        <v>20000</v>
      </c>
      <c r="E3401" s="6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8302</v>
      </c>
      <c r="O3401" s="5">
        <f>$E3401/$D3401</f>
        <v>2.8E-3</v>
      </c>
      <c r="P3401" s="6">
        <f>ROUND(E3401/L3401,2)</f>
        <v>18.670000000000002</v>
      </c>
      <c r="Q3401" t="str">
        <f>LEFT($N3401,FIND("/",$N3401)-1)</f>
        <v>theater</v>
      </c>
      <c r="R3401" t="str">
        <f>RIGHT($N3401,LEN($N3401)-FIND("/",$N3401))</f>
        <v>spaces</v>
      </c>
      <c r="S3401" s="10">
        <f>((($I3401/60)/60)/24)+DATE(1970,1,1)</f>
        <v>41883.208333333336</v>
      </c>
      <c r="T3401" s="10">
        <f>((($J3401/60)/60)/24)+DATE(1970,1,1)</f>
        <v>41853.563402777778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 s="6">
        <v>12500</v>
      </c>
      <c r="E3402" s="6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8304</v>
      </c>
      <c r="O3402" s="5">
        <f>$E3402/$D3402</f>
        <v>2.8E-3</v>
      </c>
      <c r="P3402" s="6">
        <f>ROUND(E3402/L3402,2)</f>
        <v>17.5</v>
      </c>
      <c r="Q3402" t="str">
        <f>LEFT($N3402,FIND("/",$N3402)-1)</f>
        <v>theater</v>
      </c>
      <c r="R3402" t="str">
        <f>RIGHT($N3402,LEN($N3402)-FIND("/",$N3402))</f>
        <v>musical</v>
      </c>
      <c r="S3402" s="10">
        <f>((($I3402/60)/60)/24)+DATE(1970,1,1)</f>
        <v>42200.447013888886</v>
      </c>
      <c r="T3402" s="10">
        <f>((($J3402/60)/60)/24)+DATE(1970,1,1)</f>
        <v>42170.447013888886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 s="6">
        <v>55000</v>
      </c>
      <c r="E3403" s="6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8266</v>
      </c>
      <c r="O3403" s="5">
        <f>$E3403/$D3403</f>
        <v>2.7454545454545453E-3</v>
      </c>
      <c r="P3403" s="6">
        <f>ROUND(E3403/L3403,2)</f>
        <v>25.17</v>
      </c>
      <c r="Q3403" t="str">
        <f>LEFT($N3403,FIND("/",$N3403)-1)</f>
        <v>film &amp; video</v>
      </c>
      <c r="R3403" t="str">
        <f>RIGHT($N3403,LEN($N3403)-FIND("/",$N3403))</f>
        <v>science fiction</v>
      </c>
      <c r="S3403" s="10">
        <f>((($I3403/60)/60)/24)+DATE(1970,1,1)</f>
        <v>41940.916666666664</v>
      </c>
      <c r="T3403" s="10">
        <f>((($J3403/60)/60)/24)+DATE(1970,1,1)</f>
        <v>41904.781990740739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 s="6">
        <v>4100</v>
      </c>
      <c r="E3404" s="6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8302</v>
      </c>
      <c r="O3404" s="5">
        <f>$E3404/$D3404</f>
        <v>2.6829268292682929E-3</v>
      </c>
      <c r="P3404" s="6">
        <f>ROUND(E3404/L3404,2)</f>
        <v>5.5</v>
      </c>
      <c r="Q3404" t="str">
        <f>LEFT($N3404,FIND("/",$N3404)-1)</f>
        <v>theater</v>
      </c>
      <c r="R3404" t="str">
        <f>RIGHT($N3404,LEN($N3404)-FIND("/",$N3404))</f>
        <v>spaces</v>
      </c>
      <c r="S3404" s="10">
        <f>((($I3404/60)/60)/24)+DATE(1970,1,1)</f>
        <v>42167.156319444446</v>
      </c>
      <c r="T3404" s="10">
        <f>((($J3404/60)/60)/24)+DATE(1970,1,1)</f>
        <v>42107.156319444446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 s="6">
        <v>93500</v>
      </c>
      <c r="E3405" s="6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5">
        <f>$E3405/$D3405</f>
        <v>2.6737967914438501E-3</v>
      </c>
      <c r="P3405" s="6">
        <f>ROUND(E3405/L3405,2)</f>
        <v>250</v>
      </c>
      <c r="Q3405" t="str">
        <f>LEFT($N3405,FIND("/",$N3405)-1)</f>
        <v>technology</v>
      </c>
      <c r="R3405" t="str">
        <f>RIGHT($N3405,LEN($N3405)-FIND("/",$N3405))</f>
        <v>wearables</v>
      </c>
      <c r="S3405" s="10">
        <f>((($I3405/60)/60)/24)+DATE(1970,1,1)</f>
        <v>42732.809201388889</v>
      </c>
      <c r="T3405" s="10">
        <f>((($J3405/60)/60)/24)+DATE(1970,1,1)</f>
        <v>42702.809201388889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 s="6">
        <v>2995</v>
      </c>
      <c r="E3406" s="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8266</v>
      </c>
      <c r="O3406" s="5">
        <f>$E3406/$D3406</f>
        <v>2.671118530884808E-3</v>
      </c>
      <c r="P3406" s="6">
        <f>ROUND(E3406/L3406,2)</f>
        <v>4</v>
      </c>
      <c r="Q3406" t="str">
        <f>LEFT($N3406,FIND("/",$N3406)-1)</f>
        <v>film &amp; video</v>
      </c>
      <c r="R3406" t="str">
        <f>RIGHT($N3406,LEN($N3406)-FIND("/",$N3406))</f>
        <v>science fiction</v>
      </c>
      <c r="S3406" s="10">
        <f>((($I3406/60)/60)/24)+DATE(1970,1,1)</f>
        <v>42426.911712962959</v>
      </c>
      <c r="T3406" s="10">
        <f>((($J3406/60)/60)/24)+DATE(1970,1,1)</f>
        <v>42396.911712962959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 s="6">
        <v>7500</v>
      </c>
      <c r="E3407" s="6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8271</v>
      </c>
      <c r="O3407" s="5">
        <f>$E3407/$D3407</f>
        <v>2.6666666666666666E-3</v>
      </c>
      <c r="P3407" s="6">
        <f>ROUND(E3407/L3407,2)</f>
        <v>10</v>
      </c>
      <c r="Q3407" t="str">
        <f>LEFT($N3407,FIND("/",$N3407)-1)</f>
        <v>technology</v>
      </c>
      <c r="R3407" t="str">
        <f>RIGHT($N3407,LEN($N3407)-FIND("/",$N3407))</f>
        <v>web</v>
      </c>
      <c r="S3407" s="10">
        <f>((($I3407/60)/60)/24)+DATE(1970,1,1)</f>
        <v>42582.666666666672</v>
      </c>
      <c r="T3407" s="10">
        <f>((($J3407/60)/60)/24)+DATE(1970,1,1)</f>
        <v>42545.705266203702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 s="6">
        <v>45000</v>
      </c>
      <c r="E3408" s="6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8283</v>
      </c>
      <c r="O3408" s="5">
        <f>$E3408/$D3408</f>
        <v>2.6666666666666666E-3</v>
      </c>
      <c r="P3408" s="6">
        <f>ROUND(E3408/L3408,2)</f>
        <v>60</v>
      </c>
      <c r="Q3408" t="str">
        <f>LEFT($N3408,FIND("/",$N3408)-1)</f>
        <v>food</v>
      </c>
      <c r="R3408" t="str">
        <f>RIGHT($N3408,LEN($N3408)-FIND("/",$N3408))</f>
        <v>food trucks</v>
      </c>
      <c r="S3408" s="10">
        <f>((($I3408/60)/60)/24)+DATE(1970,1,1)</f>
        <v>42117.878912037035</v>
      </c>
      <c r="T3408" s="10">
        <f>((($J3408/60)/60)/24)+DATE(1970,1,1)</f>
        <v>42087.878912037035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 s="6">
        <v>45000</v>
      </c>
      <c r="E3409" s="6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8281</v>
      </c>
      <c r="O3409" s="5">
        <f>$E3409/$D3409</f>
        <v>2.6222222222222224E-3</v>
      </c>
      <c r="P3409" s="6">
        <f>ROUND(E3409/L3409,2)</f>
        <v>19.670000000000002</v>
      </c>
      <c r="Q3409" t="str">
        <f>LEFT($N3409,FIND("/",$N3409)-1)</f>
        <v>games</v>
      </c>
      <c r="R3409" t="str">
        <f>RIGHT($N3409,LEN($N3409)-FIND("/",$N3409))</f>
        <v>video games</v>
      </c>
      <c r="S3409" s="10">
        <f>((($I3409/60)/60)/24)+DATE(1970,1,1)</f>
        <v>42550.847384259265</v>
      </c>
      <c r="T3409" s="10">
        <f>((($J3409/60)/60)/24)+DATE(1970,1,1)</f>
        <v>42520.847384259265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 s="6">
        <v>11200</v>
      </c>
      <c r="E3410" s="6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8270</v>
      </c>
      <c r="O3410" s="5">
        <f>$E3410/$D3410</f>
        <v>2.5892857142857141E-3</v>
      </c>
      <c r="P3410" s="6">
        <f>ROUND(E3410/L3410,2)</f>
        <v>29</v>
      </c>
      <c r="Q3410" t="str">
        <f>LEFT($N3410,FIND("/",$N3410)-1)</f>
        <v>theater</v>
      </c>
      <c r="R3410" t="str">
        <f>RIGHT($N3410,LEN($N3410)-FIND("/",$N3410))</f>
        <v>plays</v>
      </c>
      <c r="S3410" s="10">
        <f>((($I3410/60)/60)/24)+DATE(1970,1,1)</f>
        <v>42389.725243055553</v>
      </c>
      <c r="T3410" s="10">
        <f>((($J3410/60)/60)/24)+DATE(1970,1,1)</f>
        <v>42359.725243055553</v>
      </c>
    </row>
    <row r="3411" spans="1:20" ht="48" x14ac:dyDescent="0.2">
      <c r="A3411">
        <v>2571</v>
      </c>
      <c r="B3411" s="3" t="s">
        <v>2571</v>
      </c>
      <c r="C3411" s="3" t="s">
        <v>6681</v>
      </c>
      <c r="D3411" s="6">
        <v>100000</v>
      </c>
      <c r="E3411" s="6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8283</v>
      </c>
      <c r="O3411" s="5">
        <f>$E3411/$D3411</f>
        <v>2.5000000000000001E-3</v>
      </c>
      <c r="P3411" s="6">
        <f>ROUND(E3411/L3411,2)</f>
        <v>62.5</v>
      </c>
      <c r="Q3411" t="str">
        <f>LEFT($N3411,FIND("/",$N3411)-1)</f>
        <v>food</v>
      </c>
      <c r="R3411" t="str">
        <f>RIGHT($N3411,LEN($N3411)-FIND("/",$N3411))</f>
        <v>food trucks</v>
      </c>
      <c r="S3411" s="10">
        <f>((($I3411/60)/60)/24)+DATE(1970,1,1)</f>
        <v>42509.341678240744</v>
      </c>
      <c r="T3411" s="10">
        <f>((($J3411/60)/60)/24)+DATE(1970,1,1)</f>
        <v>42449.341678240744</v>
      </c>
    </row>
    <row r="3412" spans="1:20" ht="48" x14ac:dyDescent="0.2">
      <c r="A3412">
        <v>3086</v>
      </c>
      <c r="B3412" s="3" t="s">
        <v>3086</v>
      </c>
      <c r="C3412" s="3" t="s">
        <v>7196</v>
      </c>
      <c r="D3412" s="6">
        <v>20000</v>
      </c>
      <c r="E3412" s="6">
        <v>50</v>
      </c>
      <c r="F3412" t="s">
        <v>8221</v>
      </c>
      <c r="G3412" t="s">
        <v>8237</v>
      </c>
      <c r="H3412" t="s">
        <v>8249</v>
      </c>
      <c r="I3412">
        <v>1439827559</v>
      </c>
      <c r="J3412">
        <v>1434643559</v>
      </c>
      <c r="K3412" t="b">
        <v>0</v>
      </c>
      <c r="L3412">
        <v>3</v>
      </c>
      <c r="M3412" t="b">
        <v>0</v>
      </c>
      <c r="N3412" t="s">
        <v>8302</v>
      </c>
      <c r="O3412" s="5">
        <f>$E3412/$D3412</f>
        <v>2.5000000000000001E-3</v>
      </c>
      <c r="P3412" s="6">
        <f>ROUND(E3412/L3412,2)</f>
        <v>16.670000000000002</v>
      </c>
      <c r="Q3412" t="str">
        <f>LEFT($N3412,FIND("/",$N3412)-1)</f>
        <v>theater</v>
      </c>
      <c r="R3412" t="str">
        <f>RIGHT($N3412,LEN($N3412)-FIND("/",$N3412))</f>
        <v>spaces</v>
      </c>
      <c r="S3412" s="10">
        <f>((($I3412/60)/60)/24)+DATE(1970,1,1)</f>
        <v>42233.67082175926</v>
      </c>
      <c r="T3412" s="10">
        <f>((($J3412/60)/60)/24)+DATE(1970,1,1)</f>
        <v>42173.67082175926</v>
      </c>
    </row>
    <row r="3413" spans="1:20" ht="48" x14ac:dyDescent="0.2">
      <c r="A3413">
        <v>2368</v>
      </c>
      <c r="B3413" s="3" t="s">
        <v>2369</v>
      </c>
      <c r="C3413" s="3" t="s">
        <v>6478</v>
      </c>
      <c r="D3413" s="6">
        <v>40000</v>
      </c>
      <c r="E3413" s="6">
        <v>100</v>
      </c>
      <c r="F3413" t="s">
        <v>8220</v>
      </c>
      <c r="G3413" t="s">
        <v>8224</v>
      </c>
      <c r="H3413" t="s">
        <v>8246</v>
      </c>
      <c r="I3413">
        <v>1429028365</v>
      </c>
      <c r="J3413">
        <v>1425143965</v>
      </c>
      <c r="K3413" t="b">
        <v>0</v>
      </c>
      <c r="L3413">
        <v>2</v>
      </c>
      <c r="M3413" t="b">
        <v>0</v>
      </c>
      <c r="N3413" t="s">
        <v>8271</v>
      </c>
      <c r="O3413" s="5">
        <f>$E3413/$D3413</f>
        <v>2.5000000000000001E-3</v>
      </c>
      <c r="P3413" s="6">
        <f>ROUND(E3413/L3413,2)</f>
        <v>50</v>
      </c>
      <c r="Q3413" t="str">
        <f>LEFT($N3413,FIND("/",$N3413)-1)</f>
        <v>technology</v>
      </c>
      <c r="R3413" t="str">
        <f>RIGHT($N3413,LEN($N3413)-FIND("/",$N3413))</f>
        <v>web</v>
      </c>
      <c r="S3413" s="10">
        <f>((($I3413/60)/60)/24)+DATE(1970,1,1)</f>
        <v>42108.680150462969</v>
      </c>
      <c r="T3413" s="10">
        <f>((($J3413/60)/60)/24)+DATE(1970,1,1)</f>
        <v>42063.721817129626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 s="6">
        <v>800</v>
      </c>
      <c r="E3414" s="6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8303</v>
      </c>
      <c r="O3414" s="5">
        <f>$E3414/$D3414</f>
        <v>2.5000000000000001E-3</v>
      </c>
      <c r="P3414" s="6">
        <f>ROUND(E3414/L3414,2)</f>
        <v>1</v>
      </c>
      <c r="Q3414" t="str">
        <f>LEFT($N3414,FIND("/",$N3414)-1)</f>
        <v>publishing</v>
      </c>
      <c r="R3414" t="str">
        <f>RIGHT($N3414,LEN($N3414)-FIND("/",$N3414))</f>
        <v>children's books</v>
      </c>
      <c r="S3414" s="10">
        <f>((($I3414/60)/60)/24)+DATE(1970,1,1)</f>
        <v>41795.826273148145</v>
      </c>
      <c r="T3414" s="10">
        <f>((($J3414/60)/60)/24)+DATE(1970,1,1)</f>
        <v>41745.826273148145</v>
      </c>
    </row>
    <row r="3415" spans="1:20" ht="48" x14ac:dyDescent="0.2">
      <c r="A3415">
        <v>1499</v>
      </c>
      <c r="B3415" s="3" t="s">
        <v>1500</v>
      </c>
      <c r="C3415" s="3" t="s">
        <v>5609</v>
      </c>
      <c r="D3415" s="6">
        <v>2000</v>
      </c>
      <c r="E3415" s="6">
        <v>5</v>
      </c>
      <c r="F3415" t="s">
        <v>8221</v>
      </c>
      <c r="G3415" t="s">
        <v>8224</v>
      </c>
      <c r="H3415" t="s">
        <v>8246</v>
      </c>
      <c r="I3415">
        <v>1470355833</v>
      </c>
      <c r="J3415">
        <v>1465171833</v>
      </c>
      <c r="K3415" t="b">
        <v>0</v>
      </c>
      <c r="L3415">
        <v>1</v>
      </c>
      <c r="M3415" t="b">
        <v>0</v>
      </c>
      <c r="N3415" t="s">
        <v>8274</v>
      </c>
      <c r="O3415" s="5">
        <f>$E3415/$D3415</f>
        <v>2.5000000000000001E-3</v>
      </c>
      <c r="P3415" s="6">
        <f>ROUND(E3415/L3415,2)</f>
        <v>5</v>
      </c>
      <c r="Q3415" t="str">
        <f>LEFT($N3415,FIND("/",$N3415)-1)</f>
        <v>publishing</v>
      </c>
      <c r="R3415" t="str">
        <f>RIGHT($N3415,LEN($N3415)-FIND("/",$N3415))</f>
        <v>fiction</v>
      </c>
      <c r="S3415" s="10">
        <f>((($I3415/60)/60)/24)+DATE(1970,1,1)</f>
        <v>42587.007326388892</v>
      </c>
      <c r="T3415" s="10">
        <f>((($J3415/60)/60)/24)+DATE(1970,1,1)</f>
        <v>42527.007326388892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 s="6">
        <v>2000</v>
      </c>
      <c r="E3416" s="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8270</v>
      </c>
      <c r="O3416" s="5">
        <f>$E3416/$D3416</f>
        <v>2.5000000000000001E-3</v>
      </c>
      <c r="P3416" s="6">
        <f>ROUND(E3416/L3416,2)</f>
        <v>5</v>
      </c>
      <c r="Q3416" t="str">
        <f>LEFT($N3416,FIND("/",$N3416)-1)</f>
        <v>theater</v>
      </c>
      <c r="R3416" t="str">
        <f>RIGHT($N3416,LEN($N3416)-FIND("/",$N3416))</f>
        <v>plays</v>
      </c>
      <c r="S3416" s="10">
        <f>((($I3416/60)/60)/24)+DATE(1970,1,1)</f>
        <v>42139.801712962959</v>
      </c>
      <c r="T3416" s="10">
        <f>((($J3416/60)/60)/24)+DATE(1970,1,1)</f>
        <v>42109.801712962959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 s="6">
        <v>2000</v>
      </c>
      <c r="E3417" s="6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8270</v>
      </c>
      <c r="O3417" s="5">
        <f>$E3417/$D3417</f>
        <v>2.5000000000000001E-3</v>
      </c>
      <c r="P3417" s="6">
        <f>ROUND(E3417/L3417,2)</f>
        <v>5</v>
      </c>
      <c r="Q3417" t="str">
        <f>LEFT($N3417,FIND("/",$N3417)-1)</f>
        <v>theater</v>
      </c>
      <c r="R3417" t="str">
        <f>RIGHT($N3417,LEN($N3417)-FIND("/",$N3417))</f>
        <v>plays</v>
      </c>
      <c r="S3417" s="10">
        <f>((($I3417/60)/60)/24)+DATE(1970,1,1)</f>
        <v>41839.389930555553</v>
      </c>
      <c r="T3417" s="10">
        <f>((($J3417/60)/60)/24)+DATE(1970,1,1)</f>
        <v>41809.389930555553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 s="6">
        <v>2000</v>
      </c>
      <c r="E3418" s="6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8270</v>
      </c>
      <c r="O3418" s="5">
        <f>$E3418/$D3418</f>
        <v>2.5000000000000001E-3</v>
      </c>
      <c r="P3418" s="6">
        <f>ROUND(E3418/L3418,2)</f>
        <v>5</v>
      </c>
      <c r="Q3418" t="str">
        <f>LEFT($N3418,FIND("/",$N3418)-1)</f>
        <v>theater</v>
      </c>
      <c r="R3418" t="str">
        <f>RIGHT($N3418,LEN($N3418)-FIND("/",$N3418))</f>
        <v>plays</v>
      </c>
      <c r="S3418" s="10">
        <f>((($I3418/60)/60)/24)+DATE(1970,1,1)</f>
        <v>41877.686111111114</v>
      </c>
      <c r="T3418" s="10">
        <f>((($J3418/60)/60)/24)+DATE(1970,1,1)</f>
        <v>41848.772928240738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 s="6">
        <v>20000</v>
      </c>
      <c r="E3419" s="6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8274</v>
      </c>
      <c r="O3419" s="5">
        <f>$E3419/$D3419</f>
        <v>2.3999999999999998E-3</v>
      </c>
      <c r="P3419" s="6">
        <f>ROUND(E3419/L3419,2)</f>
        <v>16</v>
      </c>
      <c r="Q3419" t="str">
        <f>LEFT($N3419,FIND("/",$N3419)-1)</f>
        <v>publishing</v>
      </c>
      <c r="R3419" t="str">
        <f>RIGHT($N3419,LEN($N3419)-FIND("/",$N3419))</f>
        <v>fiction</v>
      </c>
      <c r="S3419" s="10">
        <f>((($I3419/60)/60)/24)+DATE(1970,1,1)</f>
        <v>42062.168530092589</v>
      </c>
      <c r="T3419" s="10">
        <f>((($J3419/60)/60)/24)+DATE(1970,1,1)</f>
        <v>42032.168530092589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 s="6">
        <v>15000</v>
      </c>
      <c r="E3420" s="6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8283</v>
      </c>
      <c r="O3420" s="5">
        <f>$E3420/$D3420</f>
        <v>2.3999999999999998E-3</v>
      </c>
      <c r="P3420" s="6">
        <f>ROUND(E3420/L3420,2)</f>
        <v>12</v>
      </c>
      <c r="Q3420" t="str">
        <f>LEFT($N3420,FIND("/",$N3420)-1)</f>
        <v>food</v>
      </c>
      <c r="R3420" t="str">
        <f>RIGHT($N3420,LEN($N3420)-FIND("/",$N3420))</f>
        <v>food trucks</v>
      </c>
      <c r="S3420" s="10">
        <f>((($I3420/60)/60)/24)+DATE(1970,1,1)</f>
        <v>42064.75509259259</v>
      </c>
      <c r="T3420" s="10">
        <f>((($J3420/60)/60)/24)+DATE(1970,1,1)</f>
        <v>42034.75509259259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 s="6">
        <v>2100</v>
      </c>
      <c r="E3421" s="6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8281</v>
      </c>
      <c r="O3421" s="5">
        <f>$E3421/$D3421</f>
        <v>2.3809523809523812E-3</v>
      </c>
      <c r="P3421" s="6">
        <f>ROUND(E3421/L3421,2)</f>
        <v>5</v>
      </c>
      <c r="Q3421" t="str">
        <f>LEFT($N3421,FIND("/",$N3421)-1)</f>
        <v>games</v>
      </c>
      <c r="R3421" t="str">
        <f>RIGHT($N3421,LEN($N3421)-FIND("/",$N3421))</f>
        <v>video games</v>
      </c>
      <c r="S3421" s="10">
        <f>((($I3421/60)/60)/24)+DATE(1970,1,1)</f>
        <v>41735.792407407411</v>
      </c>
      <c r="T3421" s="10">
        <f>((($J3421/60)/60)/24)+DATE(1970,1,1)</f>
        <v>41722.792407407411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 s="6">
        <v>3000</v>
      </c>
      <c r="E3422" s="6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5">
        <f>$E3422/$D3422</f>
        <v>2.3333333333333335E-3</v>
      </c>
      <c r="P3422" s="6">
        <f>ROUND(E3422/L3422,2)</f>
        <v>2.33</v>
      </c>
      <c r="Q3422" t="str">
        <f>LEFT($N3422,FIND("/",$N3422)-1)</f>
        <v>publishing</v>
      </c>
      <c r="R3422" t="str">
        <f>RIGHT($N3422,LEN($N3422)-FIND("/",$N3422))</f>
        <v>translations</v>
      </c>
      <c r="S3422" s="10">
        <f>((($I3422/60)/60)/24)+DATE(1970,1,1)</f>
        <v>42041.059027777781</v>
      </c>
      <c r="T3422" s="10">
        <f>((($J3422/60)/60)/24)+DATE(1970,1,1)</f>
        <v>42013.059027777781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 s="6">
        <v>39400</v>
      </c>
      <c r="E3423" s="6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8303</v>
      </c>
      <c r="O3423" s="5">
        <f>$E3423/$D3423</f>
        <v>2.2842639593908631E-3</v>
      </c>
      <c r="P3423" s="6">
        <f>ROUND(E3423/L3423,2)</f>
        <v>30</v>
      </c>
      <c r="Q3423" t="str">
        <f>LEFT($N3423,FIND("/",$N3423)-1)</f>
        <v>publishing</v>
      </c>
      <c r="R3423" t="str">
        <f>RIGHT($N3423,LEN($N3423)-FIND("/",$N3423))</f>
        <v>children's books</v>
      </c>
      <c r="S3423" s="10">
        <f>((($I3423/60)/60)/24)+DATE(1970,1,1)</f>
        <v>41418.579675925925</v>
      </c>
      <c r="T3423" s="10">
        <f>((($J3423/60)/60)/24)+DATE(1970,1,1)</f>
        <v>41373.579675925925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 s="6">
        <v>4400</v>
      </c>
      <c r="E3424" s="6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5">
        <f>$E3424/$D3424</f>
        <v>2.2727272727272726E-3</v>
      </c>
      <c r="P3424" s="6">
        <f>ROUND(E3424/L3424,2)</f>
        <v>10</v>
      </c>
      <c r="Q3424" t="str">
        <f>LEFT($N3424,FIND("/",$N3424)-1)</f>
        <v>film &amp; video</v>
      </c>
      <c r="R3424" t="str">
        <f>RIGHT($N3424,LEN($N3424)-FIND("/",$N3424))</f>
        <v>drama</v>
      </c>
      <c r="S3424" s="10">
        <f>((($I3424/60)/60)/24)+DATE(1970,1,1)</f>
        <v>42417.999305555553</v>
      </c>
      <c r="T3424" s="10">
        <f>((($J3424/60)/60)/24)+DATE(1970,1,1)</f>
        <v>42375.230115740742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 s="6">
        <v>100000</v>
      </c>
      <c r="E3425" s="6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8272</v>
      </c>
      <c r="O3425" s="5">
        <f>$E3425/$D3425</f>
        <v>2.2599999999999999E-3</v>
      </c>
      <c r="P3425" s="6">
        <f>ROUND(E3425/L3425,2)</f>
        <v>45.2</v>
      </c>
      <c r="Q3425" t="str">
        <f>LEFT($N3425,FIND("/",$N3425)-1)</f>
        <v>technology</v>
      </c>
      <c r="R3425" t="str">
        <f>RIGHT($N3425,LEN($N3425)-FIND("/",$N3425))</f>
        <v>wearables</v>
      </c>
      <c r="S3425" s="10">
        <f>((($I3425/60)/60)/24)+DATE(1970,1,1)</f>
        <v>42156.709027777775</v>
      </c>
      <c r="T3425" s="10">
        <f>((($J3425/60)/60)/24)+DATE(1970,1,1)</f>
        <v>42111.709027777775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 s="6">
        <v>60000</v>
      </c>
      <c r="E3426" s="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8270</v>
      </c>
      <c r="O3426" s="5">
        <f>$E3426/$D3426</f>
        <v>2.2499999999999998E-3</v>
      </c>
      <c r="P3426" s="6">
        <f>ROUND(E3426/L3426,2)</f>
        <v>33.75</v>
      </c>
      <c r="Q3426" t="str">
        <f>LEFT($N3426,FIND("/",$N3426)-1)</f>
        <v>theater</v>
      </c>
      <c r="R3426" t="str">
        <f>RIGHT($N3426,LEN($N3426)-FIND("/",$N3426))</f>
        <v>plays</v>
      </c>
      <c r="S3426" s="10">
        <f>((($I3426/60)/60)/24)+DATE(1970,1,1)</f>
        <v>41893.359282407408</v>
      </c>
      <c r="T3426" s="10">
        <f>((($J3426/60)/60)/24)+DATE(1970,1,1)</f>
        <v>41863.359282407408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 s="6">
        <v>5000</v>
      </c>
      <c r="E3427" s="6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8281</v>
      </c>
      <c r="O3427" s="5">
        <f>$E3427/$D3427</f>
        <v>2.2000000000000001E-3</v>
      </c>
      <c r="P3427" s="6">
        <f>ROUND(E3427/L3427,2)</f>
        <v>3.67</v>
      </c>
      <c r="Q3427" t="str">
        <f>LEFT($N3427,FIND("/",$N3427)-1)</f>
        <v>games</v>
      </c>
      <c r="R3427" t="str">
        <f>RIGHT($N3427,LEN($N3427)-FIND("/",$N3427))</f>
        <v>video games</v>
      </c>
      <c r="S3427" s="10">
        <f>((($I3427/60)/60)/24)+DATE(1970,1,1)</f>
        <v>41748.5237037037</v>
      </c>
      <c r="T3427" s="10">
        <f>((($J3427/60)/60)/24)+DATE(1970,1,1)</f>
        <v>41718.5237037037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 s="6">
        <v>5000</v>
      </c>
      <c r="E3428" s="6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8282</v>
      </c>
      <c r="O3428" s="5">
        <f>$E3428/$D3428</f>
        <v>2.2000000000000001E-3</v>
      </c>
      <c r="P3428" s="6">
        <f>ROUND(E3428/L3428,2)</f>
        <v>3.67</v>
      </c>
      <c r="Q3428" t="str">
        <f>LEFT($N3428,FIND("/",$N3428)-1)</f>
        <v>games</v>
      </c>
      <c r="R3428" t="str">
        <f>RIGHT($N3428,LEN($N3428)-FIND("/",$N3428))</f>
        <v>mobile games</v>
      </c>
      <c r="S3428" s="10">
        <f>((($I3428/60)/60)/24)+DATE(1970,1,1)</f>
        <v>41969.038194444445</v>
      </c>
      <c r="T3428" s="10">
        <f>((($J3428/60)/60)/24)+DATE(1970,1,1)</f>
        <v>41908.996527777781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 s="6">
        <v>5000</v>
      </c>
      <c r="E3429" s="6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8292</v>
      </c>
      <c r="O3429" s="5">
        <f>$E3429/$D3429</f>
        <v>2.2000000000000001E-3</v>
      </c>
      <c r="P3429" s="6">
        <f>ROUND(E3429/L3429,2)</f>
        <v>5.5</v>
      </c>
      <c r="Q3429" t="str">
        <f>LEFT($N3429,FIND("/",$N3429)-1)</f>
        <v>music</v>
      </c>
      <c r="R3429" t="str">
        <f>RIGHT($N3429,LEN($N3429)-FIND("/",$N3429))</f>
        <v>faith</v>
      </c>
      <c r="S3429" s="10">
        <f>((($I3429/60)/60)/24)+DATE(1970,1,1)</f>
        <v>42094.140277777777</v>
      </c>
      <c r="T3429" s="10">
        <f>((($J3429/60)/60)/24)+DATE(1970,1,1)</f>
        <v>42064.217418981483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 s="6">
        <v>5000</v>
      </c>
      <c r="E3430" s="6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8270</v>
      </c>
      <c r="O3430" s="5">
        <f>$E3430/$D3430</f>
        <v>2.2000000000000001E-3</v>
      </c>
      <c r="P3430" s="6">
        <f>ROUND(E3430/L3430,2)</f>
        <v>5.5</v>
      </c>
      <c r="Q3430" t="str">
        <f>LEFT($N3430,FIND("/",$N3430)-1)</f>
        <v>theater</v>
      </c>
      <c r="R3430" t="str">
        <f>RIGHT($N3430,LEN($N3430)-FIND("/",$N3430))</f>
        <v>plays</v>
      </c>
      <c r="S3430" s="10">
        <f>((($I3430/60)/60)/24)+DATE(1970,1,1)</f>
        <v>42006.492488425924</v>
      </c>
      <c r="T3430" s="10">
        <f>((($J3430/60)/60)/24)+DATE(1970,1,1)</f>
        <v>41961.492488425924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 s="6">
        <v>48500</v>
      </c>
      <c r="E3431" s="6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8272</v>
      </c>
      <c r="O3431" s="5">
        <f>$E3431/$D3431</f>
        <v>2.1649484536082476E-3</v>
      </c>
      <c r="P3431" s="6">
        <f>ROUND(E3431/L3431,2)</f>
        <v>26.25</v>
      </c>
      <c r="Q3431" t="str">
        <f>LEFT($N3431,FIND("/",$N3431)-1)</f>
        <v>technology</v>
      </c>
      <c r="R3431" t="str">
        <f>RIGHT($N3431,LEN($N3431)-FIND("/",$N3431))</f>
        <v>wearables</v>
      </c>
      <c r="S3431" s="10">
        <f>((($I3431/60)/60)/24)+DATE(1970,1,1)</f>
        <v>42414.680925925932</v>
      </c>
      <c r="T3431" s="10">
        <f>((($J3431/60)/60)/24)+DATE(1970,1,1)</f>
        <v>42384.680925925932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 s="6">
        <v>35000</v>
      </c>
      <c r="E3432" s="6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8292</v>
      </c>
      <c r="O3432" s="5">
        <f>$E3432/$D3432</f>
        <v>2.142857142857143E-3</v>
      </c>
      <c r="P3432" s="6">
        <f>ROUND(E3432/L3432,2)</f>
        <v>37.5</v>
      </c>
      <c r="Q3432" t="str">
        <f>LEFT($N3432,FIND("/",$N3432)-1)</f>
        <v>music</v>
      </c>
      <c r="R3432" t="str">
        <f>RIGHT($N3432,LEN($N3432)-FIND("/",$N3432))</f>
        <v>faith</v>
      </c>
      <c r="S3432" s="10">
        <f>((($I3432/60)/60)/24)+DATE(1970,1,1)</f>
        <v>42504.207638888889</v>
      </c>
      <c r="T3432" s="10">
        <f>((($J3432/60)/60)/24)+DATE(1970,1,1)</f>
        <v>42460.610520833332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 s="6">
        <v>1000000</v>
      </c>
      <c r="E3433" s="6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8302</v>
      </c>
      <c r="O3433" s="5">
        <f>$E3433/$D3433</f>
        <v>2.1029999999999998E-3</v>
      </c>
      <c r="P3433" s="6">
        <f>ROUND(E3433/L3433,2)</f>
        <v>420.6</v>
      </c>
      <c r="Q3433" t="str">
        <f>LEFT($N3433,FIND("/",$N3433)-1)</f>
        <v>theater</v>
      </c>
      <c r="R3433" t="str">
        <f>RIGHT($N3433,LEN($N3433)-FIND("/",$N3433))</f>
        <v>spaces</v>
      </c>
      <c r="S3433" s="10">
        <f>((($I3433/60)/60)/24)+DATE(1970,1,1)</f>
        <v>42267.181608796294</v>
      </c>
      <c r="T3433" s="10">
        <f>((($J3433/60)/60)/24)+DATE(1970,1,1)</f>
        <v>42237.181608796294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 s="6">
        <v>10000</v>
      </c>
      <c r="E3434" s="6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8270</v>
      </c>
      <c r="O3434" s="5">
        <f>$E3434/$D3434</f>
        <v>2.0999999999999999E-3</v>
      </c>
      <c r="P3434" s="6">
        <f>ROUND(E3434/L3434,2)</f>
        <v>7</v>
      </c>
      <c r="Q3434" t="str">
        <f>LEFT($N3434,FIND("/",$N3434)-1)</f>
        <v>theater</v>
      </c>
      <c r="R3434" t="str">
        <f>RIGHT($N3434,LEN($N3434)-FIND("/",$N3434))</f>
        <v>plays</v>
      </c>
      <c r="S3434" s="10">
        <f>((($I3434/60)/60)/24)+DATE(1970,1,1)</f>
        <v>42024.802777777775</v>
      </c>
      <c r="T3434" s="10">
        <f>((($J3434/60)/60)/24)+DATE(1970,1,1)</f>
        <v>41995.084074074075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 s="6">
        <v>100000</v>
      </c>
      <c r="E3435" s="6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8272</v>
      </c>
      <c r="O3435" s="5">
        <f>$E3435/$D3435</f>
        <v>2.0500000000000002E-3</v>
      </c>
      <c r="P3435" s="6">
        <f>ROUND(E3435/L3435,2)</f>
        <v>68.33</v>
      </c>
      <c r="Q3435" t="str">
        <f>LEFT($N3435,FIND("/",$N3435)-1)</f>
        <v>technology</v>
      </c>
      <c r="R3435" t="str">
        <f>RIGHT($N3435,LEN($N3435)-FIND("/",$N3435))</f>
        <v>wearables</v>
      </c>
      <c r="S3435" s="10">
        <f>((($I3435/60)/60)/24)+DATE(1970,1,1)</f>
        <v>41883.840474537035</v>
      </c>
      <c r="T3435" s="10">
        <f>((($J3435/60)/60)/24)+DATE(1970,1,1)</f>
        <v>41838.840474537035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 s="6">
        <v>42000</v>
      </c>
      <c r="E3436" s="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8281</v>
      </c>
      <c r="O3436" s="5">
        <f>$E3436/$D3436</f>
        <v>2.0238095238095236E-3</v>
      </c>
      <c r="P3436" s="6">
        <f>ROUND(E3436/L3436,2)</f>
        <v>21.25</v>
      </c>
      <c r="Q3436" t="str">
        <f>LEFT($N3436,FIND("/",$N3436)-1)</f>
        <v>games</v>
      </c>
      <c r="R3436" t="str">
        <f>RIGHT($N3436,LEN($N3436)-FIND("/",$N3436))</f>
        <v>video games</v>
      </c>
      <c r="S3436" s="10">
        <f>((($I3436/60)/60)/24)+DATE(1970,1,1)</f>
        <v>41867.086377314816</v>
      </c>
      <c r="T3436" s="10">
        <f>((($J3436/60)/60)/24)+DATE(1970,1,1)</f>
        <v>41832.086377314816</v>
      </c>
    </row>
    <row r="3437" spans="1:20" ht="48" x14ac:dyDescent="0.2">
      <c r="A3437">
        <v>2848</v>
      </c>
      <c r="B3437" s="3" t="s">
        <v>2848</v>
      </c>
      <c r="C3437" s="3" t="s">
        <v>6958</v>
      </c>
      <c r="D3437" s="6">
        <v>35000</v>
      </c>
      <c r="E3437" s="6">
        <v>70</v>
      </c>
      <c r="F3437" t="s">
        <v>8221</v>
      </c>
      <c r="G3437" t="s">
        <v>8224</v>
      </c>
      <c r="H3437" t="s">
        <v>8246</v>
      </c>
      <c r="I3437">
        <v>1432913659</v>
      </c>
      <c r="J3437">
        <v>1430321659</v>
      </c>
      <c r="K3437" t="b">
        <v>0</v>
      </c>
      <c r="L3437">
        <v>3</v>
      </c>
      <c r="M3437" t="b">
        <v>0</v>
      </c>
      <c r="N3437" t="s">
        <v>8270</v>
      </c>
      <c r="O3437" s="5">
        <f>$E3437/$D3437</f>
        <v>2E-3</v>
      </c>
      <c r="P3437" s="6">
        <f>ROUND(E3437/L3437,2)</f>
        <v>23.33</v>
      </c>
      <c r="Q3437" t="str">
        <f>LEFT($N3437,FIND("/",$N3437)-1)</f>
        <v>theater</v>
      </c>
      <c r="R3437" t="str">
        <f>RIGHT($N3437,LEN($N3437)-FIND("/",$N3437))</f>
        <v>plays</v>
      </c>
      <c r="S3437" s="10">
        <f>((($I3437/60)/60)/24)+DATE(1970,1,1)</f>
        <v>42153.648831018523</v>
      </c>
      <c r="T3437" s="10">
        <f>((($J3437/60)/60)/24)+DATE(1970,1,1)</f>
        <v>42123.648831018523</v>
      </c>
    </row>
    <row r="3438" spans="1:20" ht="48" x14ac:dyDescent="0.2">
      <c r="A3438">
        <v>3918</v>
      </c>
      <c r="B3438" s="3" t="s">
        <v>3915</v>
      </c>
      <c r="C3438" s="3" t="s">
        <v>8026</v>
      </c>
      <c r="D3438" s="6">
        <v>60000</v>
      </c>
      <c r="E3438" s="6">
        <v>120</v>
      </c>
      <c r="F3438" t="s">
        <v>8221</v>
      </c>
      <c r="G3438" t="s">
        <v>8225</v>
      </c>
      <c r="H3438" t="s">
        <v>8247</v>
      </c>
      <c r="I3438">
        <v>1407168000</v>
      </c>
      <c r="J3438">
        <v>1406131023</v>
      </c>
      <c r="K3438" t="b">
        <v>0</v>
      </c>
      <c r="L3438">
        <v>3</v>
      </c>
      <c r="M3438" t="b">
        <v>0</v>
      </c>
      <c r="N3438" t="s">
        <v>8270</v>
      </c>
      <c r="O3438" s="5">
        <f>$E3438/$D3438</f>
        <v>2E-3</v>
      </c>
      <c r="P3438" s="6">
        <f>ROUND(E3438/L3438,2)</f>
        <v>40</v>
      </c>
      <c r="Q3438" t="str">
        <f>LEFT($N3438,FIND("/",$N3438)-1)</f>
        <v>theater</v>
      </c>
      <c r="R3438" t="str">
        <f>RIGHT($N3438,LEN($N3438)-FIND("/",$N3438))</f>
        <v>plays</v>
      </c>
      <c r="S3438" s="10">
        <f>((($I3438/60)/60)/24)+DATE(1970,1,1)</f>
        <v>41855.666666666664</v>
      </c>
      <c r="T3438" s="10">
        <f>((($J3438/60)/60)/24)+DATE(1970,1,1)</f>
        <v>41843.664618055554</v>
      </c>
    </row>
    <row r="3439" spans="1:20" ht="48" x14ac:dyDescent="0.2">
      <c r="A3439">
        <v>4113</v>
      </c>
      <c r="B3439" s="3" t="s">
        <v>4109</v>
      </c>
      <c r="C3439" s="3" t="s">
        <v>8215</v>
      </c>
      <c r="D3439" s="6">
        <v>1500</v>
      </c>
      <c r="E3439" s="6">
        <v>3</v>
      </c>
      <c r="F3439" t="s">
        <v>8221</v>
      </c>
      <c r="G3439" t="s">
        <v>8224</v>
      </c>
      <c r="H3439" t="s">
        <v>8246</v>
      </c>
      <c r="I3439">
        <v>1452234840</v>
      </c>
      <c r="J3439">
        <v>1450619123</v>
      </c>
      <c r="K3439" t="b">
        <v>0</v>
      </c>
      <c r="L3439">
        <v>3</v>
      </c>
      <c r="M3439" t="b">
        <v>0</v>
      </c>
      <c r="N3439" t="s">
        <v>8270</v>
      </c>
      <c r="O3439" s="5">
        <f>$E3439/$D3439</f>
        <v>2E-3</v>
      </c>
      <c r="P3439" s="6">
        <f>ROUND(E3439/L3439,2)</f>
        <v>1</v>
      </c>
      <c r="Q3439" t="str">
        <f>LEFT($N3439,FIND("/",$N3439)-1)</f>
        <v>theater</v>
      </c>
      <c r="R3439" t="str">
        <f>RIGHT($N3439,LEN($N3439)-FIND("/",$N3439))</f>
        <v>plays</v>
      </c>
      <c r="S3439" s="10">
        <f>((($I3439/60)/60)/24)+DATE(1970,1,1)</f>
        <v>42377.273611111115</v>
      </c>
      <c r="T3439" s="10">
        <f>((($J3439/60)/60)/24)+DATE(1970,1,1)</f>
        <v>42358.573182870372</v>
      </c>
    </row>
    <row r="3440" spans="1:20" ht="32" x14ac:dyDescent="0.2">
      <c r="A3440">
        <v>2408</v>
      </c>
      <c r="B3440" s="3" t="s">
        <v>2409</v>
      </c>
      <c r="C3440" s="3" t="s">
        <v>6518</v>
      </c>
      <c r="D3440" s="6">
        <v>15000</v>
      </c>
      <c r="E3440" s="6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8283</v>
      </c>
      <c r="O3440" s="5">
        <f>$E3440/$D3440</f>
        <v>2E-3</v>
      </c>
      <c r="P3440" s="6">
        <f>ROUND(E3440/L3440,2)</f>
        <v>15</v>
      </c>
      <c r="Q3440" t="str">
        <f>LEFT($N3440,FIND("/",$N3440)-1)</f>
        <v>food</v>
      </c>
      <c r="R3440" t="str">
        <f>RIGHT($N3440,LEN($N3440)-FIND("/",$N3440))</f>
        <v>food trucks</v>
      </c>
      <c r="S3440" s="10">
        <f>((($I3440/60)/60)/24)+DATE(1970,1,1)</f>
        <v>41949.182372685187</v>
      </c>
      <c r="T3440" s="10">
        <f>((($J3440/60)/60)/24)+DATE(1970,1,1)</f>
        <v>41919.140706018516</v>
      </c>
    </row>
    <row r="3441" spans="1:20" ht="32" x14ac:dyDescent="0.2">
      <c r="A3441">
        <v>2440</v>
      </c>
      <c r="B3441" s="3" t="s">
        <v>2441</v>
      </c>
      <c r="C3441" s="3" t="s">
        <v>6550</v>
      </c>
      <c r="D3441" s="6">
        <v>5000</v>
      </c>
      <c r="E3441" s="6">
        <v>10</v>
      </c>
      <c r="F3441" t="s">
        <v>8221</v>
      </c>
      <c r="G3441" t="s">
        <v>8242</v>
      </c>
      <c r="H3441" t="s">
        <v>8249</v>
      </c>
      <c r="I3441">
        <v>1455399313</v>
      </c>
      <c r="J3441">
        <v>1452807313</v>
      </c>
      <c r="K3441" t="b">
        <v>0</v>
      </c>
      <c r="L3441">
        <v>2</v>
      </c>
      <c r="M3441" t="b">
        <v>0</v>
      </c>
      <c r="N3441" t="s">
        <v>8283</v>
      </c>
      <c r="O3441" s="5">
        <f>$E3441/$D3441</f>
        <v>2E-3</v>
      </c>
      <c r="P3441" s="6">
        <f>ROUND(E3441/L3441,2)</f>
        <v>5</v>
      </c>
      <c r="Q3441" t="str">
        <f>LEFT($N3441,FIND("/",$N3441)-1)</f>
        <v>food</v>
      </c>
      <c r="R3441" t="str">
        <f>RIGHT($N3441,LEN($N3441)-FIND("/",$N3441))</f>
        <v>food trucks</v>
      </c>
      <c r="S3441" s="10">
        <f>((($I3441/60)/60)/24)+DATE(1970,1,1)</f>
        <v>42413.899456018517</v>
      </c>
      <c r="T3441" s="10">
        <f>((($J3441/60)/60)/24)+DATE(1970,1,1)</f>
        <v>42383.899456018517</v>
      </c>
    </row>
    <row r="3442" spans="1:20" ht="48" x14ac:dyDescent="0.2">
      <c r="A3442">
        <v>3852</v>
      </c>
      <c r="B3442" s="3" t="s">
        <v>3849</v>
      </c>
      <c r="C3442" s="3" t="s">
        <v>7961</v>
      </c>
      <c r="D3442" s="6">
        <v>10000</v>
      </c>
      <c r="E3442" s="6">
        <v>20</v>
      </c>
      <c r="F3442" t="s">
        <v>8221</v>
      </c>
      <c r="G3442" t="s">
        <v>8224</v>
      </c>
      <c r="H3442" t="s">
        <v>8246</v>
      </c>
      <c r="I3442">
        <v>1427427276</v>
      </c>
      <c r="J3442">
        <v>1425270876</v>
      </c>
      <c r="K3442" t="b">
        <v>0</v>
      </c>
      <c r="L3442">
        <v>2</v>
      </c>
      <c r="M3442" t="b">
        <v>0</v>
      </c>
      <c r="N3442" t="s">
        <v>8270</v>
      </c>
      <c r="O3442" s="5">
        <f>$E3442/$D3442</f>
        <v>2E-3</v>
      </c>
      <c r="P3442" s="6">
        <f>ROUND(E3442/L3442,2)</f>
        <v>10</v>
      </c>
      <c r="Q3442" t="str">
        <f>LEFT($N3442,FIND("/",$N3442)-1)</f>
        <v>theater</v>
      </c>
      <c r="R3442" t="str">
        <f>RIGHT($N3442,LEN($N3442)-FIND("/",$N3442))</f>
        <v>plays</v>
      </c>
      <c r="S3442" s="10">
        <f>((($I3442/60)/60)/24)+DATE(1970,1,1)</f>
        <v>42090.149027777778</v>
      </c>
      <c r="T3442" s="10">
        <f>((($J3442/60)/60)/24)+DATE(1970,1,1)</f>
        <v>42065.190694444449</v>
      </c>
    </row>
    <row r="3443" spans="1:20" ht="48" x14ac:dyDescent="0.2">
      <c r="A3443">
        <v>509</v>
      </c>
      <c r="B3443" s="3" t="s">
        <v>510</v>
      </c>
      <c r="C3443" s="3" t="s">
        <v>4619</v>
      </c>
      <c r="D3443" s="6">
        <v>5000</v>
      </c>
      <c r="E3443" s="6">
        <v>10</v>
      </c>
      <c r="F3443" t="s">
        <v>8221</v>
      </c>
      <c r="G3443" t="s">
        <v>8225</v>
      </c>
      <c r="H3443" t="s">
        <v>8247</v>
      </c>
      <c r="I3443">
        <v>1435504170</v>
      </c>
      <c r="J3443">
        <v>1432912170</v>
      </c>
      <c r="K3443" t="b">
        <v>0</v>
      </c>
      <c r="L3443">
        <v>1</v>
      </c>
      <c r="M3443" t="b">
        <v>0</v>
      </c>
      <c r="N3443" t="s">
        <v>8269</v>
      </c>
      <c r="O3443" s="5">
        <f>$E3443/$D3443</f>
        <v>2E-3</v>
      </c>
      <c r="P3443" s="6">
        <f>ROUND(E3443/L3443,2)</f>
        <v>10</v>
      </c>
      <c r="Q3443" t="str">
        <f>LEFT($N3443,FIND("/",$N3443)-1)</f>
        <v>film &amp; video</v>
      </c>
      <c r="R3443" t="str">
        <f>RIGHT($N3443,LEN($N3443)-FIND("/",$N3443))</f>
        <v>animation</v>
      </c>
      <c r="S3443" s="10">
        <f>((($I3443/60)/60)/24)+DATE(1970,1,1)</f>
        <v>42183.631597222222</v>
      </c>
      <c r="T3443" s="10">
        <f>((($J3443/60)/60)/24)+DATE(1970,1,1)</f>
        <v>42153.631597222222</v>
      </c>
    </row>
    <row r="3444" spans="1:20" ht="48" x14ac:dyDescent="0.2">
      <c r="A3444">
        <v>577</v>
      </c>
      <c r="B3444" s="3" t="s">
        <v>578</v>
      </c>
      <c r="C3444" s="3" t="s">
        <v>4687</v>
      </c>
      <c r="D3444" s="6">
        <v>5000</v>
      </c>
      <c r="E3444" s="6">
        <v>10</v>
      </c>
      <c r="F3444" t="s">
        <v>8221</v>
      </c>
      <c r="G3444" t="s">
        <v>8224</v>
      </c>
      <c r="H3444" t="s">
        <v>8246</v>
      </c>
      <c r="I3444">
        <v>1463753302</v>
      </c>
      <c r="J3444">
        <v>1458569302</v>
      </c>
      <c r="K3444" t="b">
        <v>0</v>
      </c>
      <c r="L3444">
        <v>1</v>
      </c>
      <c r="M3444" t="b">
        <v>0</v>
      </c>
      <c r="N3444" t="s">
        <v>8271</v>
      </c>
      <c r="O3444" s="5">
        <f>$E3444/$D3444</f>
        <v>2E-3</v>
      </c>
      <c r="P3444" s="6">
        <f>ROUND(E3444/L3444,2)</f>
        <v>10</v>
      </c>
      <c r="Q3444" t="str">
        <f>LEFT($N3444,FIND("/",$N3444)-1)</f>
        <v>technology</v>
      </c>
      <c r="R3444" t="str">
        <f>RIGHT($N3444,LEN($N3444)-FIND("/",$N3444))</f>
        <v>web</v>
      </c>
      <c r="S3444" s="10">
        <f>((($I3444/60)/60)/24)+DATE(1970,1,1)</f>
        <v>42510.589143518519</v>
      </c>
      <c r="T3444" s="10">
        <f>((($J3444/60)/60)/24)+DATE(1970,1,1)</f>
        <v>42450.589143518519</v>
      </c>
    </row>
    <row r="3445" spans="1:20" ht="48" x14ac:dyDescent="0.2">
      <c r="A3445">
        <v>606</v>
      </c>
      <c r="B3445" s="3" t="s">
        <v>607</v>
      </c>
      <c r="C3445" s="3" t="s">
        <v>4716</v>
      </c>
      <c r="D3445" s="6">
        <v>5000</v>
      </c>
      <c r="E3445" s="6">
        <v>10</v>
      </c>
      <c r="F3445" t="s">
        <v>8220</v>
      </c>
      <c r="G3445" t="s">
        <v>8233</v>
      </c>
      <c r="H3445" t="s">
        <v>8249</v>
      </c>
      <c r="I3445">
        <v>1432479600</v>
      </c>
      <c r="J3445">
        <v>1428507409</v>
      </c>
      <c r="K3445" t="b">
        <v>0</v>
      </c>
      <c r="L3445">
        <v>1</v>
      </c>
      <c r="M3445" t="b">
        <v>0</v>
      </c>
      <c r="N3445" t="s">
        <v>8271</v>
      </c>
      <c r="O3445" s="5">
        <f>$E3445/$D3445</f>
        <v>2E-3</v>
      </c>
      <c r="P3445" s="6">
        <f>ROUND(E3445/L3445,2)</f>
        <v>10</v>
      </c>
      <c r="Q3445" t="str">
        <f>LEFT($N3445,FIND("/",$N3445)-1)</f>
        <v>technology</v>
      </c>
      <c r="R3445" t="str">
        <f>RIGHT($N3445,LEN($N3445)-FIND("/",$N3445))</f>
        <v>web</v>
      </c>
      <c r="S3445" s="10">
        <f>((($I3445/60)/60)/24)+DATE(1970,1,1)</f>
        <v>42148.625</v>
      </c>
      <c r="T3445" s="10">
        <f>((($J3445/60)/60)/24)+DATE(1970,1,1)</f>
        <v>42102.650567129633</v>
      </c>
    </row>
    <row r="3446" spans="1:20" ht="32" x14ac:dyDescent="0.2">
      <c r="A3446">
        <v>636</v>
      </c>
      <c r="B3446" s="3" t="s">
        <v>637</v>
      </c>
      <c r="C3446" s="3" t="s">
        <v>4746</v>
      </c>
      <c r="D3446" s="6">
        <v>2000</v>
      </c>
      <c r="E3446" s="6">
        <v>4</v>
      </c>
      <c r="F3446" t="s">
        <v>8220</v>
      </c>
      <c r="G3446" t="s">
        <v>8225</v>
      </c>
      <c r="H3446" t="s">
        <v>8247</v>
      </c>
      <c r="I3446">
        <v>1433587620</v>
      </c>
      <c r="J3446">
        <v>1430996150</v>
      </c>
      <c r="K3446" t="b">
        <v>0</v>
      </c>
      <c r="L3446">
        <v>1</v>
      </c>
      <c r="M3446" t="b">
        <v>0</v>
      </c>
      <c r="N3446" t="s">
        <v>8271</v>
      </c>
      <c r="O3446" s="5">
        <f>$E3446/$D3446</f>
        <v>2E-3</v>
      </c>
      <c r="P3446" s="6">
        <f>ROUND(E3446/L3446,2)</f>
        <v>4</v>
      </c>
      <c r="Q3446" t="str">
        <f>LEFT($N3446,FIND("/",$N3446)-1)</f>
        <v>technology</v>
      </c>
      <c r="R3446" t="str">
        <f>RIGHT($N3446,LEN($N3446)-FIND("/",$N3446))</f>
        <v>web</v>
      </c>
      <c r="S3446" s="10">
        <f>((($I3446/60)/60)/24)+DATE(1970,1,1)</f>
        <v>42161.44930555555</v>
      </c>
      <c r="T3446" s="10">
        <f>((($J3446/60)/60)/24)+DATE(1970,1,1)</f>
        <v>42131.455439814818</v>
      </c>
    </row>
    <row r="3447" spans="1:20" ht="48" x14ac:dyDescent="0.2">
      <c r="A3447">
        <v>1342</v>
      </c>
      <c r="B3447" s="3" t="s">
        <v>1343</v>
      </c>
      <c r="C3447" s="3" t="s">
        <v>5452</v>
      </c>
      <c r="D3447" s="6">
        <v>50000</v>
      </c>
      <c r="E3447" s="6">
        <v>100</v>
      </c>
      <c r="F3447" t="s">
        <v>8220</v>
      </c>
      <c r="G3447" t="s">
        <v>8224</v>
      </c>
      <c r="H3447" t="s">
        <v>8246</v>
      </c>
      <c r="I3447">
        <v>1437161739</v>
      </c>
      <c r="J3447">
        <v>1434569739</v>
      </c>
      <c r="K3447" t="b">
        <v>0</v>
      </c>
      <c r="L3447">
        <v>1</v>
      </c>
      <c r="M3447" t="b">
        <v>0</v>
      </c>
      <c r="N3447" t="s">
        <v>8272</v>
      </c>
      <c r="O3447" s="5">
        <f>$E3447/$D3447</f>
        <v>2E-3</v>
      </c>
      <c r="P3447" s="6">
        <f>ROUND(E3447/L3447,2)</f>
        <v>100</v>
      </c>
      <c r="Q3447" t="str">
        <f>LEFT($N3447,FIND("/",$N3447)-1)</f>
        <v>technology</v>
      </c>
      <c r="R3447" t="str">
        <f>RIGHT($N3447,LEN($N3447)-FIND("/",$N3447))</f>
        <v>wearables</v>
      </c>
      <c r="S3447" s="10">
        <f>((($I3447/60)/60)/24)+DATE(1970,1,1)</f>
        <v>42202.816423611104</v>
      </c>
      <c r="T3447" s="10">
        <f>((($J3447/60)/60)/24)+DATE(1970,1,1)</f>
        <v>42172.816423611104</v>
      </c>
    </row>
    <row r="3448" spans="1:20" ht="48" x14ac:dyDescent="0.2">
      <c r="A3448">
        <v>1414</v>
      </c>
      <c r="B3448" s="3" t="s">
        <v>1415</v>
      </c>
      <c r="C3448" s="3" t="s">
        <v>5524</v>
      </c>
      <c r="D3448" s="6">
        <v>500</v>
      </c>
      <c r="E3448" s="6">
        <v>1</v>
      </c>
      <c r="F3448" t="s">
        <v>8221</v>
      </c>
      <c r="G3448" t="s">
        <v>8224</v>
      </c>
      <c r="H3448" t="s">
        <v>8246</v>
      </c>
      <c r="I3448">
        <v>1483423467</v>
      </c>
      <c r="J3448">
        <v>1480831467</v>
      </c>
      <c r="K3448" t="b">
        <v>0</v>
      </c>
      <c r="L3448">
        <v>1</v>
      </c>
      <c r="M3448" t="b">
        <v>0</v>
      </c>
      <c r="N3448" t="s">
        <v>8286</v>
      </c>
      <c r="O3448" s="5">
        <f>$E3448/$D3448</f>
        <v>2E-3</v>
      </c>
      <c r="P3448" s="6">
        <f>ROUND(E3448/L3448,2)</f>
        <v>1</v>
      </c>
      <c r="Q3448" t="str">
        <f>LEFT($N3448,FIND("/",$N3448)-1)</f>
        <v>publishing</v>
      </c>
      <c r="R3448" t="str">
        <f>RIGHT($N3448,LEN($N3448)-FIND("/",$N3448))</f>
        <v>translations</v>
      </c>
      <c r="S3448" s="10">
        <f>((($I3448/60)/60)/24)+DATE(1970,1,1)</f>
        <v>42738.25309027778</v>
      </c>
      <c r="T3448" s="10">
        <f>((($J3448/60)/60)/24)+DATE(1970,1,1)</f>
        <v>42708.25309027778</v>
      </c>
    </row>
    <row r="3449" spans="1:20" ht="64" x14ac:dyDescent="0.2">
      <c r="A3449">
        <v>1418</v>
      </c>
      <c r="B3449" s="3" t="s">
        <v>1419</v>
      </c>
      <c r="C3449" s="3" t="s">
        <v>5528</v>
      </c>
      <c r="D3449" s="6">
        <v>3000</v>
      </c>
      <c r="E3449" s="6">
        <v>6</v>
      </c>
      <c r="F3449" t="s">
        <v>8221</v>
      </c>
      <c r="G3449" t="s">
        <v>8227</v>
      </c>
      <c r="H3449" t="s">
        <v>8249</v>
      </c>
      <c r="I3449">
        <v>1456397834</v>
      </c>
      <c r="J3449">
        <v>1453805834</v>
      </c>
      <c r="K3449" t="b">
        <v>0</v>
      </c>
      <c r="L3449">
        <v>1</v>
      </c>
      <c r="M3449" t="b">
        <v>0</v>
      </c>
      <c r="N3449" t="s">
        <v>8286</v>
      </c>
      <c r="O3449" s="5">
        <f>$E3449/$D3449</f>
        <v>2E-3</v>
      </c>
      <c r="P3449" s="6">
        <f>ROUND(E3449/L3449,2)</f>
        <v>6</v>
      </c>
      <c r="Q3449" t="str">
        <f>LEFT($N3449,FIND("/",$N3449)-1)</f>
        <v>publishing</v>
      </c>
      <c r="R3449" t="str">
        <f>RIGHT($N3449,LEN($N3449)-FIND("/",$N3449))</f>
        <v>translations</v>
      </c>
      <c r="S3449" s="10">
        <f>((($I3449/60)/60)/24)+DATE(1970,1,1)</f>
        <v>42425.456412037034</v>
      </c>
      <c r="T3449" s="10">
        <f>((($J3449/60)/60)/24)+DATE(1970,1,1)</f>
        <v>42395.456412037034</v>
      </c>
    </row>
    <row r="3450" spans="1:20" ht="48" x14ac:dyDescent="0.2">
      <c r="A3450">
        <v>2396</v>
      </c>
      <c r="B3450" s="3" t="s">
        <v>2397</v>
      </c>
      <c r="C3450" s="3" t="s">
        <v>6506</v>
      </c>
      <c r="D3450" s="6">
        <v>5000</v>
      </c>
      <c r="E3450" s="6">
        <v>10</v>
      </c>
      <c r="F3450" t="s">
        <v>8220</v>
      </c>
      <c r="G3450" t="s">
        <v>8240</v>
      </c>
      <c r="H3450" t="s">
        <v>8257</v>
      </c>
      <c r="I3450">
        <v>1444940558</v>
      </c>
      <c r="J3450">
        <v>1442348558</v>
      </c>
      <c r="K3450" t="b">
        <v>0</v>
      </c>
      <c r="L3450">
        <v>1</v>
      </c>
      <c r="M3450" t="b">
        <v>0</v>
      </c>
      <c r="N3450" t="s">
        <v>8271</v>
      </c>
      <c r="O3450" s="5">
        <f>$E3450/$D3450</f>
        <v>2E-3</v>
      </c>
      <c r="P3450" s="6">
        <f>ROUND(E3450/L3450,2)</f>
        <v>10</v>
      </c>
      <c r="Q3450" t="str">
        <f>LEFT($N3450,FIND("/",$N3450)-1)</f>
        <v>technology</v>
      </c>
      <c r="R3450" t="str">
        <f>RIGHT($N3450,LEN($N3450)-FIND("/",$N3450))</f>
        <v>web</v>
      </c>
      <c r="S3450" s="10">
        <f>((($I3450/60)/60)/24)+DATE(1970,1,1)</f>
        <v>42292.849050925928</v>
      </c>
      <c r="T3450" s="10">
        <f>((($J3450/60)/60)/24)+DATE(1970,1,1)</f>
        <v>42262.849050925928</v>
      </c>
    </row>
    <row r="3451" spans="1:20" ht="32" x14ac:dyDescent="0.2">
      <c r="A3451">
        <v>2422</v>
      </c>
      <c r="B3451" s="3" t="s">
        <v>2423</v>
      </c>
      <c r="C3451" s="3" t="s">
        <v>6532</v>
      </c>
      <c r="D3451" s="6">
        <v>500</v>
      </c>
      <c r="E3451" s="6">
        <v>1</v>
      </c>
      <c r="F3451" t="s">
        <v>8221</v>
      </c>
      <c r="G3451" t="s">
        <v>8224</v>
      </c>
      <c r="H3451" t="s">
        <v>8246</v>
      </c>
      <c r="I3451">
        <v>1426091036</v>
      </c>
      <c r="J3451">
        <v>1423502636</v>
      </c>
      <c r="K3451" t="b">
        <v>0</v>
      </c>
      <c r="L3451">
        <v>1</v>
      </c>
      <c r="M3451" t="b">
        <v>0</v>
      </c>
      <c r="N3451" t="s">
        <v>8283</v>
      </c>
      <c r="O3451" s="5">
        <f>$E3451/$D3451</f>
        <v>2E-3</v>
      </c>
      <c r="P3451" s="6">
        <f>ROUND(E3451/L3451,2)</f>
        <v>1</v>
      </c>
      <c r="Q3451" t="str">
        <f>LEFT($N3451,FIND("/",$N3451)-1)</f>
        <v>food</v>
      </c>
      <c r="R3451" t="str">
        <f>RIGHT($N3451,LEN($N3451)-FIND("/",$N3451))</f>
        <v>food trucks</v>
      </c>
      <c r="S3451" s="10">
        <f>((($I3451/60)/60)/24)+DATE(1970,1,1)</f>
        <v>42074.683287037042</v>
      </c>
      <c r="T3451" s="10">
        <f>((($J3451/60)/60)/24)+DATE(1970,1,1)</f>
        <v>42044.724953703699</v>
      </c>
    </row>
    <row r="3452" spans="1:20" ht="16" x14ac:dyDescent="0.2">
      <c r="A3452">
        <v>3868</v>
      </c>
      <c r="B3452" s="3" t="s">
        <v>3865</v>
      </c>
      <c r="C3452" s="3" t="s">
        <v>7977</v>
      </c>
      <c r="D3452" s="6">
        <v>5000</v>
      </c>
      <c r="E3452" s="6">
        <v>10</v>
      </c>
      <c r="F3452" t="s">
        <v>8220</v>
      </c>
      <c r="G3452" t="s">
        <v>8225</v>
      </c>
      <c r="H3452" t="s">
        <v>8247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8304</v>
      </c>
      <c r="O3452" s="5">
        <f>$E3452/$D3452</f>
        <v>2E-3</v>
      </c>
      <c r="P3452" s="6">
        <f>ROUND(E3452/L3452,2)</f>
        <v>10</v>
      </c>
      <c r="Q3452" t="str">
        <f>LEFT($N3452,FIND("/",$N3452)-1)</f>
        <v>theater</v>
      </c>
      <c r="R3452" t="str">
        <f>RIGHT($N3452,LEN($N3452)-FIND("/",$N3452))</f>
        <v>musical</v>
      </c>
      <c r="S3452" s="10">
        <f>((($I3452/60)/60)/24)+DATE(1970,1,1)</f>
        <v>41890.659780092588</v>
      </c>
      <c r="T3452" s="10">
        <f>((($J3452/60)/60)/24)+DATE(1970,1,1)</f>
        <v>41865.659780092588</v>
      </c>
    </row>
    <row r="3453" spans="1:20" ht="16" x14ac:dyDescent="0.2">
      <c r="A3453">
        <v>4004</v>
      </c>
      <c r="B3453" s="3" t="s">
        <v>4000</v>
      </c>
      <c r="C3453" s="3" t="s">
        <v>8109</v>
      </c>
      <c r="D3453" s="6">
        <v>500</v>
      </c>
      <c r="E3453" s="6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8270</v>
      </c>
      <c r="O3453" s="5">
        <f>$E3453/$D3453</f>
        <v>2E-3</v>
      </c>
      <c r="P3453" s="6">
        <f>ROUND(E3453/L3453,2)</f>
        <v>1</v>
      </c>
      <c r="Q3453" t="str">
        <f>LEFT($N3453,FIND("/",$N3453)-1)</f>
        <v>theater</v>
      </c>
      <c r="R3453" t="str">
        <f>RIGHT($N3453,LEN($N3453)-FIND("/",$N3453))</f>
        <v>plays</v>
      </c>
      <c r="S3453" s="10">
        <f>((($I3453/60)/60)/24)+DATE(1970,1,1)</f>
        <v>41920.16269675926</v>
      </c>
      <c r="T3453" s="10">
        <f>((($J3453/60)/60)/24)+DATE(1970,1,1)</f>
        <v>41890.16269675926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 s="6">
        <v>5050</v>
      </c>
      <c r="E3454" s="6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8292</v>
      </c>
      <c r="O3454" s="5">
        <f>$E3454/$D3454</f>
        <v>1.9801980198019802E-3</v>
      </c>
      <c r="P3454" s="6">
        <f>ROUND(E3454/L3454,2)</f>
        <v>5</v>
      </c>
      <c r="Q3454" t="str">
        <f>LEFT($N3454,FIND("/",$N3454)-1)</f>
        <v>music</v>
      </c>
      <c r="R3454" t="str">
        <f>RIGHT($N3454,LEN($N3454)-FIND("/",$N3454))</f>
        <v>faith</v>
      </c>
      <c r="S3454" s="10">
        <f>((($I3454/60)/60)/24)+DATE(1970,1,1)</f>
        <v>42019.664409722223</v>
      </c>
      <c r="T3454" s="10">
        <f>((($J3454/60)/60)/24)+DATE(1970,1,1)</f>
        <v>41989.664409722223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 s="6">
        <v>65000</v>
      </c>
      <c r="E3455" s="6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8302</v>
      </c>
      <c r="O3455" s="5">
        <f>$E3455/$D3455</f>
        <v>1.9384615384615384E-3</v>
      </c>
      <c r="P3455" s="6">
        <f>ROUND(E3455/L3455,2)</f>
        <v>42</v>
      </c>
      <c r="Q3455" t="str">
        <f>LEFT($N3455,FIND("/",$N3455)-1)</f>
        <v>theater</v>
      </c>
      <c r="R3455" t="str">
        <f>RIGHT($N3455,LEN($N3455)-FIND("/",$N3455))</f>
        <v>spaces</v>
      </c>
      <c r="S3455" s="10">
        <f>((($I3455/60)/60)/24)+DATE(1970,1,1)</f>
        <v>42012.570138888885</v>
      </c>
      <c r="T3455" s="10">
        <f>((($J3455/60)/60)/24)+DATE(1970,1,1)</f>
        <v>41981.57230324074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 s="6">
        <v>115250</v>
      </c>
      <c r="E3456" s="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8272</v>
      </c>
      <c r="O3456" s="5">
        <f>$E3456/$D3456</f>
        <v>1.9088937093275488E-3</v>
      </c>
      <c r="P3456" s="6">
        <f>ROUND(E3456/L3456,2)</f>
        <v>55</v>
      </c>
      <c r="Q3456" t="str">
        <f>LEFT($N3456,FIND("/",$N3456)-1)</f>
        <v>technology</v>
      </c>
      <c r="R3456" t="str">
        <f>RIGHT($N3456,LEN($N3456)-FIND("/",$N3456))</f>
        <v>wearables</v>
      </c>
      <c r="S3456" s="10">
        <f>((($I3456/60)/60)/24)+DATE(1970,1,1)</f>
        <v>42618.124305555553</v>
      </c>
      <c r="T3456" s="10">
        <f>((($J3456/60)/60)/24)+DATE(1970,1,1)</f>
        <v>42561.829421296294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 s="6">
        <v>530</v>
      </c>
      <c r="E3457" s="6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5">
        <f>$E3457/$D3457</f>
        <v>1.8867924528301887E-3</v>
      </c>
      <c r="P3457" s="6">
        <f>ROUND(E3457/L3457,2)</f>
        <v>1</v>
      </c>
      <c r="Q3457" t="str">
        <f>LEFT($N3457,FIND("/",$N3457)-1)</f>
        <v>publishing</v>
      </c>
      <c r="R3457" t="str">
        <f>RIGHT($N3457,LEN($N3457)-FIND("/",$N3457))</f>
        <v>children's books</v>
      </c>
      <c r="S3457" s="10">
        <f>((($I3457/60)/60)/24)+DATE(1970,1,1)</f>
        <v>42484.86482638889</v>
      </c>
      <c r="T3457" s="10">
        <f>((($J3457/60)/60)/24)+DATE(1970,1,1)</f>
        <v>42474.86482638889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 s="6">
        <v>16000</v>
      </c>
      <c r="E3458" s="6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5">
        <f>$E3458/$D3458</f>
        <v>1.8749999999999999E-3</v>
      </c>
      <c r="P3458" s="6">
        <f>ROUND(E3458/L3458,2)</f>
        <v>30</v>
      </c>
      <c r="Q3458" t="str">
        <f>LEFT($N3458,FIND("/",$N3458)-1)</f>
        <v>technology</v>
      </c>
      <c r="R3458" t="str">
        <f>RIGHT($N3458,LEN($N3458)-FIND("/",$N3458))</f>
        <v>web</v>
      </c>
      <c r="S3458" s="10">
        <f>((($I3458/60)/60)/24)+DATE(1970,1,1)</f>
        <v>42210.915972222225</v>
      </c>
      <c r="T3458" s="10">
        <f>((($J3458/60)/60)/24)+DATE(1970,1,1)</f>
        <v>42179.653379629628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 s="6">
        <v>80000</v>
      </c>
      <c r="E3459" s="6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5">
        <f>$E3459/$D3459</f>
        <v>1.8625E-3</v>
      </c>
      <c r="P3459" s="6">
        <f>ROUND(E3459/L3459,2)</f>
        <v>13.55</v>
      </c>
      <c r="Q3459" t="str">
        <f>LEFT($N3459,FIND("/",$N3459)-1)</f>
        <v>film &amp; video</v>
      </c>
      <c r="R3459" t="str">
        <f>RIGHT($N3459,LEN($N3459)-FIND("/",$N3459))</f>
        <v>animation</v>
      </c>
      <c r="S3459" s="10">
        <f>((($I3459/60)/60)/24)+DATE(1970,1,1)</f>
        <v>42313.981157407412</v>
      </c>
      <c r="T3459" s="10">
        <f>((($J3459/60)/60)/24)+DATE(1970,1,1)</f>
        <v>42272.93949074074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 s="6">
        <v>200000</v>
      </c>
      <c r="E3460" s="6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5">
        <f>$E3460/$D3460</f>
        <v>1.75E-3</v>
      </c>
      <c r="P3460" s="6">
        <f>ROUND(E3460/L3460,2)</f>
        <v>116.67</v>
      </c>
      <c r="Q3460" t="str">
        <f>LEFT($N3460,FIND("/",$N3460)-1)</f>
        <v>technology</v>
      </c>
      <c r="R3460" t="str">
        <f>RIGHT($N3460,LEN($N3460)-FIND("/",$N3460))</f>
        <v>web</v>
      </c>
      <c r="S3460" s="10">
        <f>((($I3460/60)/60)/24)+DATE(1970,1,1)</f>
        <v>42504.637824074074</v>
      </c>
      <c r="T3460" s="10">
        <f>((($J3460/60)/60)/24)+DATE(1970,1,1)</f>
        <v>42474.637824074074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 s="6">
        <v>10000</v>
      </c>
      <c r="E3461" s="6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8283</v>
      </c>
      <c r="O3461" s="5">
        <f>$E3461/$D3461</f>
        <v>1.6999999999999999E-3</v>
      </c>
      <c r="P3461" s="6">
        <f>ROUND(E3461/L3461,2)</f>
        <v>5.67</v>
      </c>
      <c r="Q3461" t="str">
        <f>LEFT($N3461,FIND("/",$N3461)-1)</f>
        <v>food</v>
      </c>
      <c r="R3461" t="str">
        <f>RIGHT($N3461,LEN($N3461)-FIND("/",$N3461))</f>
        <v>food trucks</v>
      </c>
      <c r="S3461" s="10">
        <f>((($I3461/60)/60)/24)+DATE(1970,1,1)</f>
        <v>42057.353738425925</v>
      </c>
      <c r="T3461" s="10">
        <f>((($J3461/60)/60)/24)+DATE(1970,1,1)</f>
        <v>42027.353738425925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 s="6">
        <v>25000</v>
      </c>
      <c r="E3462" s="6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8293</v>
      </c>
      <c r="O3462" s="5">
        <f>$E3462/$D3462</f>
        <v>1.6800000000000001E-3</v>
      </c>
      <c r="P3462" s="6">
        <f>ROUND(E3462/L3462,2)</f>
        <v>10.5</v>
      </c>
      <c r="Q3462" t="str">
        <f>LEFT($N3462,FIND("/",$N3462)-1)</f>
        <v>technology</v>
      </c>
      <c r="R3462" t="str">
        <f>RIGHT($N3462,LEN($N3462)-FIND("/",$N3462))</f>
        <v>gadgets</v>
      </c>
      <c r="S3462" s="10">
        <f>((($I3462/60)/60)/24)+DATE(1970,1,1)</f>
        <v>41889.925856481481</v>
      </c>
      <c r="T3462" s="10">
        <f>((($J3462/60)/60)/24)+DATE(1970,1,1)</f>
        <v>41859.925856481481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 s="6">
        <v>85000</v>
      </c>
      <c r="E3463" s="6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8271</v>
      </c>
      <c r="O3463" s="5">
        <f>$E3463/$D3463</f>
        <v>1.6705882352941177E-3</v>
      </c>
      <c r="P3463" s="6">
        <f>ROUND(E3463/L3463,2)</f>
        <v>142</v>
      </c>
      <c r="Q3463" t="str">
        <f>LEFT($N3463,FIND("/",$N3463)-1)</f>
        <v>technology</v>
      </c>
      <c r="R3463" t="str">
        <f>RIGHT($N3463,LEN($N3463)-FIND("/",$N3463))</f>
        <v>web</v>
      </c>
      <c r="S3463" s="10">
        <f>((($I3463/60)/60)/24)+DATE(1970,1,1)</f>
        <v>42418.798252314817</v>
      </c>
      <c r="T3463" s="10">
        <f>((($J3463/60)/60)/24)+DATE(1970,1,1)</f>
        <v>42388.798252314817</v>
      </c>
    </row>
    <row r="3464" spans="1:20" ht="48" x14ac:dyDescent="0.2">
      <c r="A3464">
        <v>2152</v>
      </c>
      <c r="B3464" s="3" t="s">
        <v>2153</v>
      </c>
      <c r="C3464" s="3" t="s">
        <v>6262</v>
      </c>
      <c r="D3464" s="6">
        <v>30000</v>
      </c>
      <c r="E3464" s="6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8281</v>
      </c>
      <c r="O3464" s="5">
        <f>$E3464/$D3464</f>
        <v>1.6666666666666668E-3</v>
      </c>
      <c r="P3464" s="6">
        <f>ROUND(E3464/L3464,2)</f>
        <v>12.5</v>
      </c>
      <c r="Q3464" t="str">
        <f>LEFT($N3464,FIND("/",$N3464)-1)</f>
        <v>games</v>
      </c>
      <c r="R3464" t="str">
        <f>RIGHT($N3464,LEN($N3464)-FIND("/",$N3464))</f>
        <v>video games</v>
      </c>
      <c r="S3464" s="10">
        <f>((($I3464/60)/60)/24)+DATE(1970,1,1)</f>
        <v>41713.790613425925</v>
      </c>
      <c r="T3464" s="10">
        <f>((($J3464/60)/60)/24)+DATE(1970,1,1)</f>
        <v>41683.832280092596</v>
      </c>
    </row>
    <row r="3465" spans="1:20" ht="48" x14ac:dyDescent="0.2">
      <c r="A3465">
        <v>1114</v>
      </c>
      <c r="B3465" s="3" t="s">
        <v>1115</v>
      </c>
      <c r="C3465" s="3" t="s">
        <v>5224</v>
      </c>
      <c r="D3465" s="6">
        <v>6000</v>
      </c>
      <c r="E3465" s="6">
        <v>10</v>
      </c>
      <c r="F3465" t="s">
        <v>8221</v>
      </c>
      <c r="G3465" t="s">
        <v>8225</v>
      </c>
      <c r="H3465" t="s">
        <v>8247</v>
      </c>
      <c r="I3465">
        <v>1381306687</v>
      </c>
      <c r="J3465">
        <v>1378714687</v>
      </c>
      <c r="K3465" t="b">
        <v>0</v>
      </c>
      <c r="L3465">
        <v>3</v>
      </c>
      <c r="M3465" t="b">
        <v>0</v>
      </c>
      <c r="N3465" t="s">
        <v>8281</v>
      </c>
      <c r="O3465" s="5">
        <f>$E3465/$D3465</f>
        <v>1.6666666666666668E-3</v>
      </c>
      <c r="P3465" s="6">
        <f>ROUND(E3465/L3465,2)</f>
        <v>3.33</v>
      </c>
      <c r="Q3465" t="str">
        <f>LEFT($N3465,FIND("/",$N3465)-1)</f>
        <v>games</v>
      </c>
      <c r="R3465" t="str">
        <f>RIGHT($N3465,LEN($N3465)-FIND("/",$N3465))</f>
        <v>video games</v>
      </c>
      <c r="S3465" s="10">
        <f>((($I3465/60)/60)/24)+DATE(1970,1,1)</f>
        <v>41556.345914351856</v>
      </c>
      <c r="T3465" s="10">
        <f>((($J3465/60)/60)/24)+DATE(1970,1,1)</f>
        <v>41526.345914351856</v>
      </c>
    </row>
    <row r="3466" spans="1:20" ht="48" x14ac:dyDescent="0.2">
      <c r="A3466">
        <v>2128</v>
      </c>
      <c r="B3466" s="3" t="s">
        <v>2129</v>
      </c>
      <c r="C3466" s="3" t="s">
        <v>6238</v>
      </c>
      <c r="D3466" s="6">
        <v>15000</v>
      </c>
      <c r="E3466" s="6">
        <v>25</v>
      </c>
      <c r="F3466" t="s">
        <v>8221</v>
      </c>
      <c r="G3466" t="s">
        <v>8229</v>
      </c>
      <c r="H3466" t="s">
        <v>8251</v>
      </c>
      <c r="I3466">
        <v>1411324369</v>
      </c>
      <c r="J3466">
        <v>1406140369</v>
      </c>
      <c r="K3466" t="b">
        <v>0</v>
      </c>
      <c r="L3466">
        <v>1</v>
      </c>
      <c r="M3466" t="b">
        <v>0</v>
      </c>
      <c r="N3466" t="s">
        <v>8281</v>
      </c>
      <c r="O3466" s="5">
        <f>$E3466/$D3466</f>
        <v>1.6666666666666668E-3</v>
      </c>
      <c r="P3466" s="6">
        <f>ROUND(E3466/L3466,2)</f>
        <v>25</v>
      </c>
      <c r="Q3466" t="str">
        <f>LEFT($N3466,FIND("/",$N3466)-1)</f>
        <v>games</v>
      </c>
      <c r="R3466" t="str">
        <f>RIGHT($N3466,LEN($N3466)-FIND("/",$N3466))</f>
        <v>video games</v>
      </c>
      <c r="S3466" s="10">
        <f>((($I3466/60)/60)/24)+DATE(1970,1,1)</f>
        <v>41903.772789351853</v>
      </c>
      <c r="T3466" s="10">
        <f>((($J3466/60)/60)/24)+DATE(1970,1,1)</f>
        <v>41843.772789351853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 s="6">
        <v>30000</v>
      </c>
      <c r="E3467" s="6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8283</v>
      </c>
      <c r="O3467" s="5">
        <f>$E3467/$D3467</f>
        <v>1.6666666666666668E-3</v>
      </c>
      <c r="P3467" s="6">
        <f>ROUND(E3467/L3467,2)</f>
        <v>50</v>
      </c>
      <c r="Q3467" t="str">
        <f>LEFT($N3467,FIND("/",$N3467)-1)</f>
        <v>food</v>
      </c>
      <c r="R3467" t="str">
        <f>RIGHT($N3467,LEN($N3467)-FIND("/",$N3467))</f>
        <v>food trucks</v>
      </c>
      <c r="S3467" s="10">
        <f>((($I3467/60)/60)/24)+DATE(1970,1,1)</f>
        <v>41825.963333333333</v>
      </c>
      <c r="T3467" s="10">
        <f>((($J3467/60)/60)/24)+DATE(1970,1,1)</f>
        <v>41795.963333333333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 s="6">
        <v>3000</v>
      </c>
      <c r="E3468" s="6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8283</v>
      </c>
      <c r="O3468" s="5">
        <f>$E3468/$D3468</f>
        <v>1.6666666666666668E-3</v>
      </c>
      <c r="P3468" s="6">
        <f>ROUND(E3468/L3468,2)</f>
        <v>5</v>
      </c>
      <c r="Q3468" t="str">
        <f>LEFT($N3468,FIND("/",$N3468)-1)</f>
        <v>food</v>
      </c>
      <c r="R3468" t="str">
        <f>RIGHT($N3468,LEN($N3468)-FIND("/",$N3468))</f>
        <v>food trucks</v>
      </c>
      <c r="S3468" s="10">
        <f>((($I3468/60)/60)/24)+DATE(1970,1,1)</f>
        <v>42363.330277777779</v>
      </c>
      <c r="T3468" s="10">
        <f>((($J3468/60)/60)/24)+DATE(1970,1,1)</f>
        <v>42333.330277777779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 s="6">
        <v>30000</v>
      </c>
      <c r="E3469" s="6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8283</v>
      </c>
      <c r="O3469" s="5">
        <f>$E3469/$D3469</f>
        <v>1.6666666666666668E-3</v>
      </c>
      <c r="P3469" s="6">
        <f>ROUND(E3469/L3469,2)</f>
        <v>50</v>
      </c>
      <c r="Q3469" t="str">
        <f>LEFT($N3469,FIND("/",$N3469)-1)</f>
        <v>food</v>
      </c>
      <c r="R3469" t="str">
        <f>RIGHT($N3469,LEN($N3469)-FIND("/",$N3469))</f>
        <v>food trucks</v>
      </c>
      <c r="S3469" s="10">
        <f>((($I3469/60)/60)/24)+DATE(1970,1,1)</f>
        <v>41917.801168981481</v>
      </c>
      <c r="T3469" s="10">
        <f>((($J3469/60)/60)/24)+DATE(1970,1,1)</f>
        <v>41887.801168981481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 s="6">
        <v>3000</v>
      </c>
      <c r="E3470" s="6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8270</v>
      </c>
      <c r="O3470" s="5">
        <f>$E3470/$D3470</f>
        <v>1.6666666666666668E-3</v>
      </c>
      <c r="P3470" s="6">
        <f>ROUND(E3470/L3470,2)</f>
        <v>5</v>
      </c>
      <c r="Q3470" t="str">
        <f>LEFT($N3470,FIND("/",$N3470)-1)</f>
        <v>theater</v>
      </c>
      <c r="R3470" t="str">
        <f>RIGHT($N3470,LEN($N3470)-FIND("/",$N3470))</f>
        <v>plays</v>
      </c>
      <c r="S3470" s="10">
        <f>((($I3470/60)/60)/24)+DATE(1970,1,1)</f>
        <v>42015.427361111113</v>
      </c>
      <c r="T3470" s="10">
        <f>((($J3470/60)/60)/24)+DATE(1970,1,1)</f>
        <v>41985.427361111113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 s="6">
        <v>15000</v>
      </c>
      <c r="E3471" s="6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8270</v>
      </c>
      <c r="O3471" s="5">
        <f>$E3471/$D3471</f>
        <v>1.6666666666666668E-3</v>
      </c>
      <c r="P3471" s="6">
        <f>ROUND(E3471/L3471,2)</f>
        <v>25</v>
      </c>
      <c r="Q3471" t="str">
        <f>LEFT($N3471,FIND("/",$N3471)-1)</f>
        <v>theater</v>
      </c>
      <c r="R3471" t="str">
        <f>RIGHT($N3471,LEN($N3471)-FIND("/",$N3471))</f>
        <v>plays</v>
      </c>
      <c r="S3471" s="10">
        <f>((($I3471/60)/60)/24)+DATE(1970,1,1)</f>
        <v>42509.039212962962</v>
      </c>
      <c r="T3471" s="10">
        <f>((($J3471/60)/60)/24)+DATE(1970,1,1)</f>
        <v>42479.039212962962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 s="6">
        <v>3000</v>
      </c>
      <c r="E3472" s="6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8270</v>
      </c>
      <c r="O3472" s="5">
        <f>$E3472/$D3472</f>
        <v>1.6666666666666668E-3</v>
      </c>
      <c r="P3472" s="6">
        <f>ROUND(E3472/L3472,2)</f>
        <v>5</v>
      </c>
      <c r="Q3472" t="str">
        <f>LEFT($N3472,FIND("/",$N3472)-1)</f>
        <v>theater</v>
      </c>
      <c r="R3472" t="str">
        <f>RIGHT($N3472,LEN($N3472)-FIND("/",$N3472))</f>
        <v>plays</v>
      </c>
      <c r="S3472" s="10">
        <f>((($I3472/60)/60)/24)+DATE(1970,1,1)</f>
        <v>42540.938900462963</v>
      </c>
      <c r="T3472" s="10">
        <f>((($J3472/60)/60)/24)+DATE(1970,1,1)</f>
        <v>42510.938900462963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 s="6">
        <v>900000</v>
      </c>
      <c r="E3473" s="6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8281</v>
      </c>
      <c r="O3473" s="5">
        <f>$E3473/$D3473</f>
        <v>1.5900000000000001E-3</v>
      </c>
      <c r="P3473" s="6">
        <f>ROUND(E3473/L3473,2)</f>
        <v>71.55</v>
      </c>
      <c r="Q3473" t="str">
        <f>LEFT($N3473,FIND("/",$N3473)-1)</f>
        <v>games</v>
      </c>
      <c r="R3473" t="str">
        <f>RIGHT($N3473,LEN($N3473)-FIND("/",$N3473))</f>
        <v>video games</v>
      </c>
      <c r="S3473" s="10">
        <f>((($I3473/60)/60)/24)+DATE(1970,1,1)</f>
        <v>41722.0940625</v>
      </c>
      <c r="T3473" s="10">
        <f>((($J3473/60)/60)/24)+DATE(1970,1,1)</f>
        <v>41692.135729166665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 s="6">
        <v>20000</v>
      </c>
      <c r="E3474" s="6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8269</v>
      </c>
      <c r="O3474" s="5">
        <f>$E3474/$D3474</f>
        <v>1.5499999999999999E-3</v>
      </c>
      <c r="P3474" s="6">
        <f>ROUND(E3474/L3474,2)</f>
        <v>10.33</v>
      </c>
      <c r="Q3474" t="str">
        <f>LEFT($N3474,FIND("/",$N3474)-1)</f>
        <v>film &amp; video</v>
      </c>
      <c r="R3474" t="str">
        <f>RIGHT($N3474,LEN($N3474)-FIND("/",$N3474))</f>
        <v>animation</v>
      </c>
      <c r="S3474" s="10">
        <f>((($I3474/60)/60)/24)+DATE(1970,1,1)</f>
        <v>41823.125</v>
      </c>
      <c r="T3474" s="10">
        <f>((($J3474/60)/60)/24)+DATE(1970,1,1)</f>
        <v>41799.830613425926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 s="6">
        <v>220000</v>
      </c>
      <c r="E3475" s="6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8302</v>
      </c>
      <c r="O3475" s="5">
        <f>$E3475/$D3475</f>
        <v>1.5227272727272728E-3</v>
      </c>
      <c r="P3475" s="6">
        <f>ROUND(E3475/L3475,2)</f>
        <v>55.83</v>
      </c>
      <c r="Q3475" t="str">
        <f>LEFT($N3475,FIND("/",$N3475)-1)</f>
        <v>theater</v>
      </c>
      <c r="R3475" t="str">
        <f>RIGHT($N3475,LEN($N3475)-FIND("/",$N3475))</f>
        <v>spaces</v>
      </c>
      <c r="S3475" s="10">
        <f>((($I3475/60)/60)/24)+DATE(1970,1,1)</f>
        <v>42275.274699074071</v>
      </c>
      <c r="T3475" s="10">
        <f>((($J3475/60)/60)/24)+DATE(1970,1,1)</f>
        <v>42245.274699074071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 s="6">
        <v>400000</v>
      </c>
      <c r="E3476" s="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8302</v>
      </c>
      <c r="O3476" s="5">
        <f>$E3476/$D3476</f>
        <v>1.5125E-3</v>
      </c>
      <c r="P3476" s="6">
        <f>ROUND(E3476/L3476,2)</f>
        <v>201.67</v>
      </c>
      <c r="Q3476" t="str">
        <f>LEFT($N3476,FIND("/",$N3476)-1)</f>
        <v>theater</v>
      </c>
      <c r="R3476" t="str">
        <f>RIGHT($N3476,LEN($N3476)-FIND("/",$N3476))</f>
        <v>spaces</v>
      </c>
      <c r="S3476" s="10">
        <f>((($I3476/60)/60)/24)+DATE(1970,1,1)</f>
        <v>42285.791909722218</v>
      </c>
      <c r="T3476" s="10">
        <f>((($J3476/60)/60)/24)+DATE(1970,1,1)</f>
        <v>42255.791909722218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 s="6">
        <v>30000</v>
      </c>
      <c r="E3477" s="6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8281</v>
      </c>
      <c r="O3477" s="5">
        <f>$E3477/$D3477</f>
        <v>1.5E-3</v>
      </c>
      <c r="P3477" s="6">
        <f>ROUND(E3477/L3477,2)</f>
        <v>11.25</v>
      </c>
      <c r="Q3477" t="str">
        <f>LEFT($N3477,FIND("/",$N3477)-1)</f>
        <v>games</v>
      </c>
      <c r="R3477" t="str">
        <f>RIGHT($N3477,LEN($N3477)-FIND("/",$N3477))</f>
        <v>video games</v>
      </c>
      <c r="S3477" s="10">
        <f>((($I3477/60)/60)/24)+DATE(1970,1,1)</f>
        <v>42470.329444444447</v>
      </c>
      <c r="T3477" s="10">
        <f>((($J3477/60)/60)/24)+DATE(1970,1,1)</f>
        <v>42440.371111111104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 s="6">
        <v>50000</v>
      </c>
      <c r="E3478" s="6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8283</v>
      </c>
      <c r="O3478" s="5">
        <f>$E3478/$D3478</f>
        <v>1.5E-3</v>
      </c>
      <c r="P3478" s="6">
        <f>ROUND(E3478/L3478,2)</f>
        <v>37.5</v>
      </c>
      <c r="Q3478" t="str">
        <f>LEFT($N3478,FIND("/",$N3478)-1)</f>
        <v>food</v>
      </c>
      <c r="R3478" t="str">
        <f>RIGHT($N3478,LEN($N3478)-FIND("/",$N3478))</f>
        <v>food trucks</v>
      </c>
      <c r="S3478" s="10">
        <f>((($I3478/60)/60)/24)+DATE(1970,1,1)</f>
        <v>42537.71025462963</v>
      </c>
      <c r="T3478" s="10">
        <f>((($J3478/60)/60)/24)+DATE(1970,1,1)</f>
        <v>42507.71025462963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 s="6">
        <v>50000</v>
      </c>
      <c r="E3479" s="6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8298</v>
      </c>
      <c r="O3479" s="5">
        <f>$E3479/$D3479</f>
        <v>1.5E-3</v>
      </c>
      <c r="P3479" s="6">
        <f>ROUND(E3479/L3479,2)</f>
        <v>37.5</v>
      </c>
      <c r="Q3479" t="str">
        <f>LEFT($N3479,FIND("/",$N3479)-1)</f>
        <v>food</v>
      </c>
      <c r="R3479" t="str">
        <f>RIGHT($N3479,LEN($N3479)-FIND("/",$N3479))</f>
        <v>restaurants</v>
      </c>
      <c r="S3479" s="10">
        <f>((($I3479/60)/60)/24)+DATE(1970,1,1)</f>
        <v>42138.997361111105</v>
      </c>
      <c r="T3479" s="10">
        <f>((($J3479/60)/60)/24)+DATE(1970,1,1)</f>
        <v>42078.997361111105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 s="6">
        <v>50000</v>
      </c>
      <c r="E3480" s="6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8302</v>
      </c>
      <c r="O3480" s="5">
        <f>$E3480/$D3480</f>
        <v>1.5E-3</v>
      </c>
      <c r="P3480" s="6">
        <f>ROUND(E3480/L3480,2)</f>
        <v>37.5</v>
      </c>
      <c r="Q3480" t="str">
        <f>LEFT($N3480,FIND("/",$N3480)-1)</f>
        <v>theater</v>
      </c>
      <c r="R3480" t="str">
        <f>RIGHT($N3480,LEN($N3480)-FIND("/",$N3480))</f>
        <v>spaces</v>
      </c>
      <c r="S3480" s="10">
        <f>((($I3480/60)/60)/24)+DATE(1970,1,1)</f>
        <v>42152.665972222225</v>
      </c>
      <c r="T3480" s="10">
        <f>((($J3480/60)/60)/24)+DATE(1970,1,1)</f>
        <v>42122.670069444444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 s="6">
        <v>50000</v>
      </c>
      <c r="E3481" s="6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8283</v>
      </c>
      <c r="O3481" s="5">
        <f>$E3481/$D3481</f>
        <v>1.48E-3</v>
      </c>
      <c r="P3481" s="6">
        <f>ROUND(E3481/L3481,2)</f>
        <v>5.29</v>
      </c>
      <c r="Q3481" t="str">
        <f>LEFT($N3481,FIND("/",$N3481)-1)</f>
        <v>food</v>
      </c>
      <c r="R3481" t="str">
        <f>RIGHT($N3481,LEN($N3481)-FIND("/",$N3481))</f>
        <v>food trucks</v>
      </c>
      <c r="S3481" s="10">
        <f>((($I3481/60)/60)/24)+DATE(1970,1,1)</f>
        <v>42059.125</v>
      </c>
      <c r="T3481" s="10">
        <f>((($J3481/60)/60)/24)+DATE(1970,1,1)</f>
        <v>42028.118865740747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 s="6">
        <v>200000</v>
      </c>
      <c r="E3482" s="6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8283</v>
      </c>
      <c r="O3482" s="5">
        <f>$E3482/$D3482</f>
        <v>1.3849999999999999E-3</v>
      </c>
      <c r="P3482" s="6">
        <f>ROUND(E3482/L3482,2)</f>
        <v>23.08</v>
      </c>
      <c r="Q3482" t="str">
        <f>LEFT($N3482,FIND("/",$N3482)-1)</f>
        <v>food</v>
      </c>
      <c r="R3482" t="str">
        <f>RIGHT($N3482,LEN($N3482)-FIND("/",$N3482))</f>
        <v>food trucks</v>
      </c>
      <c r="S3482" s="10">
        <f>((($I3482/60)/60)/24)+DATE(1970,1,1)</f>
        <v>41897.829895833333</v>
      </c>
      <c r="T3482" s="10">
        <f>((($J3482/60)/60)/24)+DATE(1970,1,1)</f>
        <v>41837.829895833333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 s="6">
        <v>8000</v>
      </c>
      <c r="E3483" s="6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8269</v>
      </c>
      <c r="O3483" s="5">
        <f>$E3483/$D3483</f>
        <v>1.3749999999999999E-3</v>
      </c>
      <c r="P3483" s="6">
        <f>ROUND(E3483/L3483,2)</f>
        <v>5.5</v>
      </c>
      <c r="Q3483" t="str">
        <f>LEFT($N3483,FIND("/",$N3483)-1)</f>
        <v>film &amp; video</v>
      </c>
      <c r="R3483" t="str">
        <f>RIGHT($N3483,LEN($N3483)-FIND("/",$N3483))</f>
        <v>animation</v>
      </c>
      <c r="S3483" s="10">
        <f>((($I3483/60)/60)/24)+DATE(1970,1,1)</f>
        <v>42694.783877314811</v>
      </c>
      <c r="T3483" s="10">
        <f>((($J3483/60)/60)/24)+DATE(1970,1,1)</f>
        <v>42649.742210648154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 s="6">
        <v>1500</v>
      </c>
      <c r="E3484" s="6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8295</v>
      </c>
      <c r="O3484" s="5">
        <f>$E3484/$D3484</f>
        <v>1.3333333333333333E-3</v>
      </c>
      <c r="P3484" s="6">
        <f>ROUND(E3484/L3484,2)</f>
        <v>1</v>
      </c>
      <c r="Q3484" t="str">
        <f>LEFT($N3484,FIND("/",$N3484)-1)</f>
        <v>photography</v>
      </c>
      <c r="R3484" t="str">
        <f>RIGHT($N3484,LEN($N3484)-FIND("/",$N3484))</f>
        <v>people</v>
      </c>
      <c r="S3484" s="10">
        <f>((($I3484/60)/60)/24)+DATE(1970,1,1)</f>
        <v>42053.143414351856</v>
      </c>
      <c r="T3484" s="10">
        <f>((($J3484/60)/60)/24)+DATE(1970,1,1)</f>
        <v>42023.143414351856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 s="6">
        <v>40000</v>
      </c>
      <c r="E3485" s="6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8281</v>
      </c>
      <c r="O3485" s="5">
        <f>$E3485/$D3485</f>
        <v>1.325E-3</v>
      </c>
      <c r="P3485" s="6">
        <f>ROUND(E3485/L3485,2)</f>
        <v>13.25</v>
      </c>
      <c r="Q3485" t="str">
        <f>LEFT($N3485,FIND("/",$N3485)-1)</f>
        <v>games</v>
      </c>
      <c r="R3485" t="str">
        <f>RIGHT($N3485,LEN($N3485)-FIND("/",$N3485))</f>
        <v>video games</v>
      </c>
      <c r="S3485" s="10">
        <f>((($I3485/60)/60)/24)+DATE(1970,1,1)</f>
        <v>42459.653877314813</v>
      </c>
      <c r="T3485" s="10">
        <f>((($J3485/60)/60)/24)+DATE(1970,1,1)</f>
        <v>42429.695543981477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 s="6">
        <v>20000</v>
      </c>
      <c r="E3486" s="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8283</v>
      </c>
      <c r="O3486" s="5">
        <f>$E3486/$D3486</f>
        <v>1.2999999999999999E-3</v>
      </c>
      <c r="P3486" s="6">
        <f>ROUND(E3486/L3486,2)</f>
        <v>13</v>
      </c>
      <c r="Q3486" t="str">
        <f>LEFT($N3486,FIND("/",$N3486)-1)</f>
        <v>food</v>
      </c>
      <c r="R3486" t="str">
        <f>RIGHT($N3486,LEN($N3486)-FIND("/",$N3486))</f>
        <v>food trucks</v>
      </c>
      <c r="S3486" s="10">
        <f>((($I3486/60)/60)/24)+DATE(1970,1,1)</f>
        <v>42220.18604166666</v>
      </c>
      <c r="T3486" s="10">
        <f>((($J3486/60)/60)/24)+DATE(1970,1,1)</f>
        <v>42180.18604166666</v>
      </c>
    </row>
    <row r="3487" spans="1:20" ht="16" x14ac:dyDescent="0.2">
      <c r="A3487">
        <v>1406</v>
      </c>
      <c r="B3487" s="3" t="s">
        <v>1407</v>
      </c>
      <c r="C3487" s="3" t="s">
        <v>5516</v>
      </c>
      <c r="D3487" s="6">
        <v>12000</v>
      </c>
      <c r="E3487" s="6">
        <v>15</v>
      </c>
      <c r="F3487" t="s">
        <v>8221</v>
      </c>
      <c r="G3487" t="s">
        <v>8237</v>
      </c>
      <c r="H3487" t="s">
        <v>8249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8286</v>
      </c>
      <c r="O3487" s="5">
        <f>$E3487/$D3487</f>
        <v>1.25E-3</v>
      </c>
      <c r="P3487" s="6">
        <f>ROUND(E3487/L3487,2)</f>
        <v>5</v>
      </c>
      <c r="Q3487" t="str">
        <f>LEFT($N3487,FIND("/",$N3487)-1)</f>
        <v>publishing</v>
      </c>
      <c r="R3487" t="str">
        <f>RIGHT($N3487,LEN($N3487)-FIND("/",$N3487))</f>
        <v>translations</v>
      </c>
      <c r="S3487" s="10">
        <f>((($I3487/60)/60)/24)+DATE(1970,1,1)</f>
        <v>42350.416666666672</v>
      </c>
      <c r="T3487" s="10">
        <f>((($J3487/60)/60)/24)+DATE(1970,1,1)</f>
        <v>42297.432951388888</v>
      </c>
    </row>
    <row r="3488" spans="1:20" ht="48" x14ac:dyDescent="0.2">
      <c r="A3488">
        <v>506</v>
      </c>
      <c r="B3488" s="3" t="s">
        <v>507</v>
      </c>
      <c r="C3488" s="3" t="s">
        <v>4616</v>
      </c>
      <c r="D3488" s="6">
        <v>200000</v>
      </c>
      <c r="E3488" s="6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t="b">
        <v>0</v>
      </c>
      <c r="L3488">
        <v>1</v>
      </c>
      <c r="M3488" t="b">
        <v>0</v>
      </c>
      <c r="N3488" t="s">
        <v>8269</v>
      </c>
      <c r="O3488" s="5">
        <f>$E3488/$D3488</f>
        <v>1.25E-3</v>
      </c>
      <c r="P3488" s="6">
        <f>ROUND(E3488/L3488,2)</f>
        <v>250</v>
      </c>
      <c r="Q3488" t="str">
        <f>LEFT($N3488,FIND("/",$N3488)-1)</f>
        <v>film &amp; video</v>
      </c>
      <c r="R3488" t="str">
        <f>RIGHT($N3488,LEN($N3488)-FIND("/",$N3488))</f>
        <v>animation</v>
      </c>
      <c r="S3488" s="10">
        <f>((($I3488/60)/60)/24)+DATE(1970,1,1)</f>
        <v>41496.552314814813</v>
      </c>
      <c r="T3488" s="10">
        <f>((($J3488/60)/60)/24)+DATE(1970,1,1)</f>
        <v>41466.552314814813</v>
      </c>
    </row>
    <row r="3489" spans="1:20" ht="48" x14ac:dyDescent="0.2">
      <c r="A3489">
        <v>1145</v>
      </c>
      <c r="B3489" s="3" t="s">
        <v>1146</v>
      </c>
      <c r="C3489" s="3" t="s">
        <v>5255</v>
      </c>
      <c r="D3489" s="6">
        <v>80000</v>
      </c>
      <c r="E3489" s="6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8283</v>
      </c>
      <c r="O3489" s="5">
        <f>$E3489/$D3489</f>
        <v>1.25E-3</v>
      </c>
      <c r="P3489" s="6">
        <f>ROUND(E3489/L3489,2)</f>
        <v>100</v>
      </c>
      <c r="Q3489" t="str">
        <f>LEFT($N3489,FIND("/",$N3489)-1)</f>
        <v>food</v>
      </c>
      <c r="R3489" t="str">
        <f>RIGHT($N3489,LEN($N3489)-FIND("/",$N3489))</f>
        <v>food trucks</v>
      </c>
      <c r="S3489" s="10">
        <f>((($I3489/60)/60)/24)+DATE(1970,1,1)</f>
        <v>41914.747592592597</v>
      </c>
      <c r="T3489" s="10">
        <f>((($J3489/60)/60)/24)+DATE(1970,1,1)</f>
        <v>41854.747592592597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 s="6">
        <v>800</v>
      </c>
      <c r="E3490" s="6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8290</v>
      </c>
      <c r="O3490" s="5">
        <f>$E3490/$D3490</f>
        <v>1.25E-3</v>
      </c>
      <c r="P3490" s="6">
        <f>ROUND(E3490/L3490,2)</f>
        <v>1</v>
      </c>
      <c r="Q3490" t="str">
        <f>LEFT($N3490,FIND("/",$N3490)-1)</f>
        <v>photography</v>
      </c>
      <c r="R3490" t="str">
        <f>RIGHT($N3490,LEN($N3490)-FIND("/",$N3490))</f>
        <v>places</v>
      </c>
      <c r="S3490" s="10">
        <f>((($I3490/60)/60)/24)+DATE(1970,1,1)</f>
        <v>42211.667337962965</v>
      </c>
      <c r="T3490" s="10">
        <f>((($J3490/60)/60)/24)+DATE(1970,1,1)</f>
        <v>42151.667337962965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 s="6">
        <v>20000</v>
      </c>
      <c r="E3491" s="6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8271</v>
      </c>
      <c r="O3491" s="5">
        <f>$E3491/$D3491</f>
        <v>1.25E-3</v>
      </c>
      <c r="P3491" s="6">
        <f>ROUND(E3491/L3491,2)</f>
        <v>25</v>
      </c>
      <c r="Q3491" t="str">
        <f>LEFT($N3491,FIND("/",$N3491)-1)</f>
        <v>technology</v>
      </c>
      <c r="R3491" t="str">
        <f>RIGHT($N3491,LEN($N3491)-FIND("/",$N3491))</f>
        <v>web</v>
      </c>
      <c r="S3491" s="10">
        <f>((($I3491/60)/60)/24)+DATE(1970,1,1)</f>
        <v>42094.752824074079</v>
      </c>
      <c r="T3491" s="10">
        <f>((($J3491/60)/60)/24)+DATE(1970,1,1)</f>
        <v>42064.794490740736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 s="6">
        <v>8000</v>
      </c>
      <c r="E3492" s="6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8270</v>
      </c>
      <c r="O3492" s="5">
        <f>$E3492/$D3492</f>
        <v>1.25E-3</v>
      </c>
      <c r="P3492" s="6">
        <f>ROUND(E3492/L3492,2)</f>
        <v>10</v>
      </c>
      <c r="Q3492" t="str">
        <f>LEFT($N3492,FIND("/",$N3492)-1)</f>
        <v>theater</v>
      </c>
      <c r="R3492" t="str">
        <f>RIGHT($N3492,LEN($N3492)-FIND("/",$N3492))</f>
        <v>plays</v>
      </c>
      <c r="S3492" s="10">
        <f>((($I3492/60)/60)/24)+DATE(1970,1,1)</f>
        <v>42497.603680555556</v>
      </c>
      <c r="T3492" s="10">
        <f>((($J3492/60)/60)/24)+DATE(1970,1,1)</f>
        <v>42437.64534722222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 s="6">
        <v>2500</v>
      </c>
      <c r="E3493" s="6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5">
        <f>$E3493/$D3493</f>
        <v>1.1999999999999999E-3</v>
      </c>
      <c r="P3493" s="6">
        <f>ROUND(E3493/L3493,2)</f>
        <v>1</v>
      </c>
      <c r="Q3493" t="str">
        <f>LEFT($N3493,FIND("/",$N3493)-1)</f>
        <v>film &amp; video</v>
      </c>
      <c r="R3493" t="str">
        <f>RIGHT($N3493,LEN($N3493)-FIND("/",$N3493))</f>
        <v>drama</v>
      </c>
      <c r="S3493" s="10">
        <f>((($I3493/60)/60)/24)+DATE(1970,1,1)</f>
        <v>42435.996886574074</v>
      </c>
      <c r="T3493" s="10">
        <f>((($J3493/60)/60)/24)+DATE(1970,1,1)</f>
        <v>42375.996886574074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 s="6">
        <v>5000</v>
      </c>
      <c r="E3494" s="6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5">
        <f>$E3494/$D3494</f>
        <v>1.1999999999999999E-3</v>
      </c>
      <c r="P3494" s="6">
        <f>ROUND(E3494/L3494,2)</f>
        <v>3</v>
      </c>
      <c r="Q3494" t="str">
        <f>LEFT($N3494,FIND("/",$N3494)-1)</f>
        <v>games</v>
      </c>
      <c r="R3494" t="str">
        <f>RIGHT($N3494,LEN($N3494)-FIND("/",$N3494))</f>
        <v>mobile games</v>
      </c>
      <c r="S3494" s="10">
        <f>((($I3494/60)/60)/24)+DATE(1970,1,1)</f>
        <v>42443.607974537037</v>
      </c>
      <c r="T3494" s="10">
        <f>((($J3494/60)/60)/24)+DATE(1970,1,1)</f>
        <v>42413.649641203709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 s="6">
        <v>60000</v>
      </c>
      <c r="E3495" s="6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8302</v>
      </c>
      <c r="O3495" s="5">
        <f>$E3495/$D3495</f>
        <v>1.1833333333333333E-3</v>
      </c>
      <c r="P3495" s="6">
        <f>ROUND(E3495/L3495,2)</f>
        <v>23.67</v>
      </c>
      <c r="Q3495" t="str">
        <f>LEFT($N3495,FIND("/",$N3495)-1)</f>
        <v>theater</v>
      </c>
      <c r="R3495" t="str">
        <f>RIGHT($N3495,LEN($N3495)-FIND("/",$N3495))</f>
        <v>spaces</v>
      </c>
      <c r="S3495" s="10">
        <f>((($I3495/60)/60)/24)+DATE(1970,1,1)</f>
        <v>42061.138831018514</v>
      </c>
      <c r="T3495" s="10">
        <f>((($J3495/60)/60)/24)+DATE(1970,1,1)</f>
        <v>42031.138831018514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 s="6">
        <v>4290</v>
      </c>
      <c r="E3496" s="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5">
        <f>$E3496/$D3496</f>
        <v>1.1655011655011655E-3</v>
      </c>
      <c r="P3496" s="6">
        <f>ROUND(E3496/L3496,2)</f>
        <v>5</v>
      </c>
      <c r="Q3496" t="str">
        <f>LEFT($N3496,FIND("/",$N3496)-1)</f>
        <v>publishing</v>
      </c>
      <c r="R3496" t="str">
        <f>RIGHT($N3496,LEN($N3496)-FIND("/",$N3496))</f>
        <v>fiction</v>
      </c>
      <c r="S3496" s="10">
        <f>((($I3496/60)/60)/24)+DATE(1970,1,1)</f>
        <v>41501.446851851848</v>
      </c>
      <c r="T3496" s="10">
        <f>((($J3496/60)/60)/24)+DATE(1970,1,1)</f>
        <v>41471.446851851848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 s="6">
        <v>500000</v>
      </c>
      <c r="E3497" s="6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8281</v>
      </c>
      <c r="O3497" s="5">
        <f>$E3497/$D3497</f>
        <v>1.1199999999999999E-3</v>
      </c>
      <c r="P3497" s="6">
        <f>ROUND(E3497/L3497,2)</f>
        <v>50.91</v>
      </c>
      <c r="Q3497" t="str">
        <f>LEFT($N3497,FIND("/",$N3497)-1)</f>
        <v>games</v>
      </c>
      <c r="R3497" t="str">
        <f>RIGHT($N3497,LEN($N3497)-FIND("/",$N3497))</f>
        <v>video games</v>
      </c>
      <c r="S3497" s="10">
        <f>((($I3497/60)/60)/24)+DATE(1970,1,1)</f>
        <v>41285.833611111113</v>
      </c>
      <c r="T3497" s="10">
        <f>((($J3497/60)/60)/24)+DATE(1970,1,1)</f>
        <v>41255.833611111113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 s="6">
        <v>45000</v>
      </c>
      <c r="E3498" s="6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8277</v>
      </c>
      <c r="O3498" s="5">
        <f>$E3498/$D3498</f>
        <v>1.1111111111111111E-3</v>
      </c>
      <c r="P3498" s="6">
        <f>ROUND(E3498/L3498,2)</f>
        <v>50</v>
      </c>
      <c r="Q3498" t="str">
        <f>LEFT($N3498,FIND("/",$N3498)-1)</f>
        <v>music</v>
      </c>
      <c r="R3498" t="str">
        <f>RIGHT($N3498,LEN($N3498)-FIND("/",$N3498))</f>
        <v>jazz</v>
      </c>
      <c r="S3498" s="10">
        <f>((($I3498/60)/60)/24)+DATE(1970,1,1)</f>
        <v>41646.027754629627</v>
      </c>
      <c r="T3498" s="10">
        <f>((($J3498/60)/60)/24)+DATE(1970,1,1)</f>
        <v>41616.027754629627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 s="6">
        <v>50000</v>
      </c>
      <c r="E3499" s="6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8272</v>
      </c>
      <c r="O3499" s="5">
        <f>$E3499/$D3499</f>
        <v>1.06E-3</v>
      </c>
      <c r="P3499" s="6">
        <f>ROUND(E3499/L3499,2)</f>
        <v>13.25</v>
      </c>
      <c r="Q3499" t="str">
        <f>LEFT($N3499,FIND("/",$N3499)-1)</f>
        <v>technology</v>
      </c>
      <c r="R3499" t="str">
        <f>RIGHT($N3499,LEN($N3499)-FIND("/",$N3499))</f>
        <v>wearables</v>
      </c>
      <c r="S3499" s="10">
        <f>((($I3499/60)/60)/24)+DATE(1970,1,1)</f>
        <v>42808.723634259266</v>
      </c>
      <c r="T3499" s="10">
        <f>((($J3499/60)/60)/24)+DATE(1970,1,1)</f>
        <v>42778.765300925923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 s="6">
        <v>20000</v>
      </c>
      <c r="E3500" s="6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8282</v>
      </c>
      <c r="O3500" s="5">
        <f>$E3500/$D3500</f>
        <v>1.0499999999999999E-3</v>
      </c>
      <c r="P3500" s="6">
        <f>ROUND(E3500/L3500,2)</f>
        <v>10.5</v>
      </c>
      <c r="Q3500" t="str">
        <f>LEFT($N3500,FIND("/",$N3500)-1)</f>
        <v>games</v>
      </c>
      <c r="R3500" t="str">
        <f>RIGHT($N3500,LEN($N3500)-FIND("/",$N3500))</f>
        <v>mobile games</v>
      </c>
      <c r="S3500" s="10">
        <f>((($I3500/60)/60)/24)+DATE(1970,1,1)</f>
        <v>42526.264965277776</v>
      </c>
      <c r="T3500" s="10">
        <f>((($J3500/60)/60)/24)+DATE(1970,1,1)</f>
        <v>42496.264965277776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 s="6">
        <v>25000</v>
      </c>
      <c r="E3501" s="6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8271</v>
      </c>
      <c r="O3501" s="5">
        <f>$E3501/$D3501</f>
        <v>1.0399999999999999E-3</v>
      </c>
      <c r="P3501" s="6">
        <f>ROUND(E3501/L3501,2)</f>
        <v>13</v>
      </c>
      <c r="Q3501" t="str">
        <f>LEFT($N3501,FIND("/",$N3501)-1)</f>
        <v>technology</v>
      </c>
      <c r="R3501" t="str">
        <f>RIGHT($N3501,LEN($N3501)-FIND("/",$N3501))</f>
        <v>web</v>
      </c>
      <c r="S3501" s="10">
        <f>((($I3501/60)/60)/24)+DATE(1970,1,1)</f>
        <v>42476.780162037037</v>
      </c>
      <c r="T3501" s="10">
        <f>((($J3501/60)/60)/24)+DATE(1970,1,1)</f>
        <v>42446.780162037037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 s="6">
        <v>25000</v>
      </c>
      <c r="E3502" s="6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8272</v>
      </c>
      <c r="O3502" s="5">
        <f>$E3502/$D3502</f>
        <v>1.0399999999999999E-3</v>
      </c>
      <c r="P3502" s="6">
        <f>ROUND(E3502/L3502,2)</f>
        <v>13</v>
      </c>
      <c r="Q3502" t="str">
        <f>LEFT($N3502,FIND("/",$N3502)-1)</f>
        <v>technology</v>
      </c>
      <c r="R3502" t="str">
        <f>RIGHT($N3502,LEN($N3502)-FIND("/",$N3502))</f>
        <v>wearables</v>
      </c>
      <c r="S3502" s="10">
        <f>((($I3502/60)/60)/24)+DATE(1970,1,1)</f>
        <v>41885.784305555557</v>
      </c>
      <c r="T3502" s="10">
        <f>((($J3502/60)/60)/24)+DATE(1970,1,1)</f>
        <v>41855.784305555557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 s="6">
        <v>25000</v>
      </c>
      <c r="E3503" s="6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8286</v>
      </c>
      <c r="O3503" s="5">
        <f>$E3503/$D3503</f>
        <v>1.0399999999999999E-3</v>
      </c>
      <c r="P3503" s="6">
        <f>ROUND(E3503/L3503,2)</f>
        <v>13</v>
      </c>
      <c r="Q3503" t="str">
        <f>LEFT($N3503,FIND("/",$N3503)-1)</f>
        <v>publishing</v>
      </c>
      <c r="R3503" t="str">
        <f>RIGHT($N3503,LEN($N3503)-FIND("/",$N3503))</f>
        <v>translations</v>
      </c>
      <c r="S3503" s="10">
        <f>((($I3503/60)/60)/24)+DATE(1970,1,1)</f>
        <v>42634.239629629628</v>
      </c>
      <c r="T3503" s="10">
        <f>((($J3503/60)/60)/24)+DATE(1970,1,1)</f>
        <v>42604.239629629628</v>
      </c>
    </row>
    <row r="3504" spans="1:20" ht="48" x14ac:dyDescent="0.2">
      <c r="A3504">
        <v>443</v>
      </c>
      <c r="B3504" s="3" t="s">
        <v>444</v>
      </c>
      <c r="C3504" s="3" t="s">
        <v>4553</v>
      </c>
      <c r="D3504" s="6">
        <v>10000</v>
      </c>
      <c r="E3504" s="6">
        <v>10</v>
      </c>
      <c r="F3504" t="s">
        <v>8221</v>
      </c>
      <c r="G3504" t="s">
        <v>8229</v>
      </c>
      <c r="H3504" t="s">
        <v>8251</v>
      </c>
      <c r="I3504">
        <v>1391991701</v>
      </c>
      <c r="J3504">
        <v>1389399701</v>
      </c>
      <c r="K3504" t="b">
        <v>0</v>
      </c>
      <c r="L3504">
        <v>2</v>
      </c>
      <c r="M3504" t="b">
        <v>0</v>
      </c>
      <c r="N3504" t="s">
        <v>8269</v>
      </c>
      <c r="O3504" s="5">
        <f>$E3504/$D3504</f>
        <v>1E-3</v>
      </c>
      <c r="P3504" s="6">
        <f>ROUND(E3504/L3504,2)</f>
        <v>5</v>
      </c>
      <c r="Q3504" t="str">
        <f>LEFT($N3504,FIND("/",$N3504)-1)</f>
        <v>film &amp; video</v>
      </c>
      <c r="R3504" t="str">
        <f>RIGHT($N3504,LEN($N3504)-FIND("/",$N3504))</f>
        <v>animation</v>
      </c>
      <c r="S3504" s="10">
        <f>((($I3504/60)/60)/24)+DATE(1970,1,1)</f>
        <v>41680.015057870369</v>
      </c>
      <c r="T3504" s="10">
        <f>((($J3504/60)/60)/24)+DATE(1970,1,1)</f>
        <v>41650.015057870369</v>
      </c>
    </row>
    <row r="3505" spans="1:20" ht="48" x14ac:dyDescent="0.2">
      <c r="A3505">
        <v>1421</v>
      </c>
      <c r="B3505" s="3" t="s">
        <v>1422</v>
      </c>
      <c r="C3505" s="3" t="s">
        <v>5531</v>
      </c>
      <c r="D3505" s="6">
        <v>200000</v>
      </c>
      <c r="E3505" s="6">
        <v>200</v>
      </c>
      <c r="F3505" t="s">
        <v>8221</v>
      </c>
      <c r="G3505" t="s">
        <v>8235</v>
      </c>
      <c r="H3505" t="s">
        <v>8255</v>
      </c>
      <c r="I3505">
        <v>1423432709</v>
      </c>
      <c r="J3505">
        <v>1420840709</v>
      </c>
      <c r="K3505" t="b">
        <v>0</v>
      </c>
      <c r="L3505">
        <v>2</v>
      </c>
      <c r="M3505" t="b">
        <v>0</v>
      </c>
      <c r="N3505" t="s">
        <v>8286</v>
      </c>
      <c r="O3505" s="5">
        <f>$E3505/$D3505</f>
        <v>1E-3</v>
      </c>
      <c r="P3505" s="6">
        <f>ROUND(E3505/L3505,2)</f>
        <v>100</v>
      </c>
      <c r="Q3505" t="str">
        <f>LEFT($N3505,FIND("/",$N3505)-1)</f>
        <v>publishing</v>
      </c>
      <c r="R3505" t="str">
        <f>RIGHT($N3505,LEN($N3505)-FIND("/",$N3505))</f>
        <v>translations</v>
      </c>
      <c r="S3505" s="10">
        <f>((($I3505/60)/60)/24)+DATE(1970,1,1)</f>
        <v>42043.915613425925</v>
      </c>
      <c r="T3505" s="10">
        <f>((($J3505/60)/60)/24)+DATE(1970,1,1)</f>
        <v>42013.915613425925</v>
      </c>
    </row>
    <row r="3506" spans="1:20" ht="32" x14ac:dyDescent="0.2">
      <c r="A3506">
        <v>1435</v>
      </c>
      <c r="B3506" s="3" t="s">
        <v>1436</v>
      </c>
      <c r="C3506" s="3" t="s">
        <v>5545</v>
      </c>
      <c r="D3506" s="6">
        <v>15000</v>
      </c>
      <c r="E3506" s="6">
        <v>15</v>
      </c>
      <c r="F3506" t="s">
        <v>8221</v>
      </c>
      <c r="G3506" t="s">
        <v>8237</v>
      </c>
      <c r="H3506" t="s">
        <v>8249</v>
      </c>
      <c r="I3506">
        <v>1444589020</v>
      </c>
      <c r="J3506">
        <v>1441997020</v>
      </c>
      <c r="K3506" t="b">
        <v>0</v>
      </c>
      <c r="L3506">
        <v>2</v>
      </c>
      <c r="M3506" t="b">
        <v>0</v>
      </c>
      <c r="N3506" t="s">
        <v>8286</v>
      </c>
      <c r="O3506" s="5">
        <f>$E3506/$D3506</f>
        <v>1E-3</v>
      </c>
      <c r="P3506" s="6">
        <f>ROUND(E3506/L3506,2)</f>
        <v>7.5</v>
      </c>
      <c r="Q3506" t="str">
        <f>LEFT($N3506,FIND("/",$N3506)-1)</f>
        <v>publishing</v>
      </c>
      <c r="R3506" t="str">
        <f>RIGHT($N3506,LEN($N3506)-FIND("/",$N3506))</f>
        <v>translations</v>
      </c>
      <c r="S3506" s="10">
        <f>((($I3506/60)/60)/24)+DATE(1970,1,1)</f>
        <v>42288.780324074076</v>
      </c>
      <c r="T3506" s="10">
        <f>((($J3506/60)/60)/24)+DATE(1970,1,1)</f>
        <v>42258.780324074076</v>
      </c>
    </row>
    <row r="3507" spans="1:20" ht="48" x14ac:dyDescent="0.2">
      <c r="A3507">
        <v>1904</v>
      </c>
      <c r="B3507" s="3" t="s">
        <v>1905</v>
      </c>
      <c r="C3507" s="3" t="s">
        <v>6014</v>
      </c>
      <c r="D3507" s="6">
        <v>50000</v>
      </c>
      <c r="E3507" s="6">
        <v>50</v>
      </c>
      <c r="F3507" t="s">
        <v>8221</v>
      </c>
      <c r="G3507" t="s">
        <v>8224</v>
      </c>
      <c r="H3507" t="s">
        <v>8246</v>
      </c>
      <c r="I3507">
        <v>1451752021</v>
      </c>
      <c r="J3507">
        <v>1447864021</v>
      </c>
      <c r="K3507" t="b">
        <v>0</v>
      </c>
      <c r="L3507">
        <v>2</v>
      </c>
      <c r="M3507" t="b">
        <v>0</v>
      </c>
      <c r="N3507" t="s">
        <v>8293</v>
      </c>
      <c r="O3507" s="5">
        <f>$E3507/$D3507</f>
        <v>1E-3</v>
      </c>
      <c r="P3507" s="6">
        <f>ROUND(E3507/L3507,2)</f>
        <v>25</v>
      </c>
      <c r="Q3507" t="str">
        <f>LEFT($N3507,FIND("/",$N3507)-1)</f>
        <v>technology</v>
      </c>
      <c r="R3507" t="str">
        <f>RIGHT($N3507,LEN($N3507)-FIND("/",$N3507))</f>
        <v>gadgets</v>
      </c>
      <c r="S3507" s="10">
        <f>((($I3507/60)/60)/24)+DATE(1970,1,1)</f>
        <v>42371.685428240744</v>
      </c>
      <c r="T3507" s="10">
        <f>((($J3507/60)/60)/24)+DATE(1970,1,1)</f>
        <v>42326.685428240744</v>
      </c>
    </row>
    <row r="3508" spans="1:20" ht="48" x14ac:dyDescent="0.2">
      <c r="A3508">
        <v>2946</v>
      </c>
      <c r="B3508" s="3" t="s">
        <v>2946</v>
      </c>
      <c r="C3508" s="3" t="s">
        <v>7056</v>
      </c>
      <c r="D3508" s="6">
        <v>2000</v>
      </c>
      <c r="E3508" s="6">
        <v>2</v>
      </c>
      <c r="F3508" t="s">
        <v>8221</v>
      </c>
      <c r="G3508" t="s">
        <v>8225</v>
      </c>
      <c r="H3508" t="s">
        <v>8247</v>
      </c>
      <c r="I3508">
        <v>1471265092</v>
      </c>
      <c r="J3508">
        <v>1468673092</v>
      </c>
      <c r="K3508" t="b">
        <v>0</v>
      </c>
      <c r="L3508">
        <v>2</v>
      </c>
      <c r="M3508" t="b">
        <v>0</v>
      </c>
      <c r="N3508" t="s">
        <v>8302</v>
      </c>
      <c r="O3508" s="5">
        <f>$E3508/$D3508</f>
        <v>1E-3</v>
      </c>
      <c r="P3508" s="6">
        <f>ROUND(E3508/L3508,2)</f>
        <v>1</v>
      </c>
      <c r="Q3508" t="str">
        <f>LEFT($N3508,FIND("/",$N3508)-1)</f>
        <v>theater</v>
      </c>
      <c r="R3508" t="str">
        <f>RIGHT($N3508,LEN($N3508)-FIND("/",$N3508))</f>
        <v>spaces</v>
      </c>
      <c r="S3508" s="10">
        <f>((($I3508/60)/60)/24)+DATE(1970,1,1)</f>
        <v>42597.531157407408</v>
      </c>
      <c r="T3508" s="10">
        <f>((($J3508/60)/60)/24)+DATE(1970,1,1)</f>
        <v>42567.531157407408</v>
      </c>
    </row>
    <row r="3509" spans="1:20" ht="48" x14ac:dyDescent="0.2">
      <c r="A3509">
        <v>440</v>
      </c>
      <c r="B3509" s="3" t="s">
        <v>441</v>
      </c>
      <c r="C3509" s="3" t="s">
        <v>4550</v>
      </c>
      <c r="D3509" s="6">
        <v>5000</v>
      </c>
      <c r="E3509" s="6">
        <v>5</v>
      </c>
      <c r="F3509" t="s">
        <v>8221</v>
      </c>
      <c r="G3509" t="s">
        <v>8224</v>
      </c>
      <c r="H3509" t="s">
        <v>8246</v>
      </c>
      <c r="I3509">
        <v>1458859153</v>
      </c>
      <c r="J3509">
        <v>1456270753</v>
      </c>
      <c r="K3509" t="b">
        <v>0</v>
      </c>
      <c r="L3509">
        <v>1</v>
      </c>
      <c r="M3509" t="b">
        <v>0</v>
      </c>
      <c r="N3509" t="s">
        <v>8269</v>
      </c>
      <c r="O3509" s="5">
        <f>$E3509/$D3509</f>
        <v>1E-3</v>
      </c>
      <c r="P3509" s="6">
        <f>ROUND(E3509/L3509,2)</f>
        <v>5</v>
      </c>
      <c r="Q3509" t="str">
        <f>LEFT($N3509,FIND("/",$N3509)-1)</f>
        <v>film &amp; video</v>
      </c>
      <c r="R3509" t="str">
        <f>RIGHT($N3509,LEN($N3509)-FIND("/",$N3509))</f>
        <v>animation</v>
      </c>
      <c r="S3509" s="10">
        <f>((($I3509/60)/60)/24)+DATE(1970,1,1)</f>
        <v>42453.943900462968</v>
      </c>
      <c r="T3509" s="10">
        <f>((($J3509/60)/60)/24)+DATE(1970,1,1)</f>
        <v>42423.985567129625</v>
      </c>
    </row>
    <row r="3510" spans="1:20" ht="48" x14ac:dyDescent="0.2">
      <c r="A3510">
        <v>482</v>
      </c>
      <c r="B3510" s="3" t="s">
        <v>483</v>
      </c>
      <c r="C3510" s="3" t="s">
        <v>4592</v>
      </c>
      <c r="D3510" s="6">
        <v>10000</v>
      </c>
      <c r="E3510" s="6">
        <v>10</v>
      </c>
      <c r="F3510" t="s">
        <v>8221</v>
      </c>
      <c r="G3510" t="s">
        <v>8224</v>
      </c>
      <c r="H3510" t="s">
        <v>8246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8269</v>
      </c>
      <c r="O3510" s="5">
        <f>$E3510/$D3510</f>
        <v>1E-3</v>
      </c>
      <c r="P3510" s="6">
        <f>ROUND(E3510/L3510,2)</f>
        <v>10</v>
      </c>
      <c r="Q3510" t="str">
        <f>LEFT($N3510,FIND("/",$N3510)-1)</f>
        <v>film &amp; video</v>
      </c>
      <c r="R3510" t="str">
        <f>RIGHT($N3510,LEN($N3510)-FIND("/",$N3510))</f>
        <v>animation</v>
      </c>
      <c r="S3510" s="10">
        <f>((($I3510/60)/60)/24)+DATE(1970,1,1)</f>
        <v>42474.606944444444</v>
      </c>
      <c r="T3510" s="10">
        <f>((($J3510/60)/60)/24)+DATE(1970,1,1)</f>
        <v>42447.896875000006</v>
      </c>
    </row>
    <row r="3511" spans="1:20" ht="16" x14ac:dyDescent="0.2">
      <c r="A3511">
        <v>1128</v>
      </c>
      <c r="B3511" s="3" t="s">
        <v>1129</v>
      </c>
      <c r="C3511" s="3" t="s">
        <v>5238</v>
      </c>
      <c r="D3511" s="6">
        <v>1000</v>
      </c>
      <c r="E3511" s="6">
        <v>1</v>
      </c>
      <c r="F3511" t="s">
        <v>8221</v>
      </c>
      <c r="G3511" t="s">
        <v>8225</v>
      </c>
      <c r="H3511" t="s">
        <v>8247</v>
      </c>
      <c r="I3511">
        <v>1407425717</v>
      </c>
      <c r="J3511">
        <v>1404833717</v>
      </c>
      <c r="K3511" t="b">
        <v>0</v>
      </c>
      <c r="L3511">
        <v>1</v>
      </c>
      <c r="M3511" t="b">
        <v>0</v>
      </c>
      <c r="N3511" t="s">
        <v>8282</v>
      </c>
      <c r="O3511" s="5">
        <f>$E3511/$D3511</f>
        <v>1E-3</v>
      </c>
      <c r="P3511" s="6">
        <f>ROUND(E3511/L3511,2)</f>
        <v>1</v>
      </c>
      <c r="Q3511" t="str">
        <f>LEFT($N3511,FIND("/",$N3511)-1)</f>
        <v>games</v>
      </c>
      <c r="R3511" t="str">
        <f>RIGHT($N3511,LEN($N3511)-FIND("/",$N3511))</f>
        <v>mobile games</v>
      </c>
      <c r="S3511" s="10">
        <f>((($I3511/60)/60)/24)+DATE(1970,1,1)</f>
        <v>41858.649502314816</v>
      </c>
      <c r="T3511" s="10">
        <f>((($J3511/60)/60)/24)+DATE(1970,1,1)</f>
        <v>41828.649502314816</v>
      </c>
    </row>
    <row r="3512" spans="1:20" ht="32" x14ac:dyDescent="0.2">
      <c r="A3512">
        <v>1171</v>
      </c>
      <c r="B3512" s="3" t="s">
        <v>1172</v>
      </c>
      <c r="C3512" s="3" t="s">
        <v>5281</v>
      </c>
      <c r="D3512" s="6">
        <v>25000</v>
      </c>
      <c r="E3512" s="6">
        <v>25</v>
      </c>
      <c r="F3512" t="s">
        <v>8221</v>
      </c>
      <c r="G3512" t="s">
        <v>8224</v>
      </c>
      <c r="H3512" t="s">
        <v>8246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t="s">
        <v>8283</v>
      </c>
      <c r="O3512" s="5">
        <f>$E3512/$D3512</f>
        <v>1E-3</v>
      </c>
      <c r="P3512" s="6">
        <f>ROUND(E3512/L3512,2)</f>
        <v>25</v>
      </c>
      <c r="Q3512" t="str">
        <f>LEFT($N3512,FIND("/",$N3512)-1)</f>
        <v>food</v>
      </c>
      <c r="R3512" t="str">
        <f>RIGHT($N3512,LEN($N3512)-FIND("/",$N3512))</f>
        <v>food trucks</v>
      </c>
      <c r="S3512" s="10">
        <f>((($I3512/60)/60)/24)+DATE(1970,1,1)</f>
        <v>41956.846377314811</v>
      </c>
      <c r="T3512" s="10">
        <f>((($J3512/60)/60)/24)+DATE(1970,1,1)</f>
        <v>41938.804710648146</v>
      </c>
    </row>
    <row r="3513" spans="1:20" ht="48" x14ac:dyDescent="0.2">
      <c r="A3513">
        <v>1482</v>
      </c>
      <c r="B3513" s="3" t="s">
        <v>1483</v>
      </c>
      <c r="C3513" s="3" t="s">
        <v>5592</v>
      </c>
      <c r="D3513" s="6">
        <v>5000</v>
      </c>
      <c r="E3513" s="6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8274</v>
      </c>
      <c r="O3513" s="5">
        <f>$E3513/$D3513</f>
        <v>1E-3</v>
      </c>
      <c r="P3513" s="6">
        <f>ROUND(E3513/L3513,2)</f>
        <v>5</v>
      </c>
      <c r="Q3513" t="str">
        <f>LEFT($N3513,FIND("/",$N3513)-1)</f>
        <v>publishing</v>
      </c>
      <c r="R3513" t="str">
        <f>RIGHT($N3513,LEN($N3513)-FIND("/",$N3513))</f>
        <v>fiction</v>
      </c>
      <c r="S3513" s="10">
        <f>((($I3513/60)/60)/24)+DATE(1970,1,1)</f>
        <v>41159.32708333333</v>
      </c>
      <c r="T3513" s="10">
        <f>((($J3513/60)/60)/24)+DATE(1970,1,1)</f>
        <v>41136.85805555556</v>
      </c>
    </row>
    <row r="3514" spans="1:20" ht="48" x14ac:dyDescent="0.2">
      <c r="A3514">
        <v>1564</v>
      </c>
      <c r="B3514" s="3" t="s">
        <v>1565</v>
      </c>
      <c r="C3514" s="3" t="s">
        <v>5674</v>
      </c>
      <c r="D3514" s="6">
        <v>10000</v>
      </c>
      <c r="E3514" s="6">
        <v>10</v>
      </c>
      <c r="F3514" t="s">
        <v>8220</v>
      </c>
      <c r="G3514" t="s">
        <v>8224</v>
      </c>
      <c r="H3514" t="s">
        <v>8246</v>
      </c>
      <c r="I3514">
        <v>1432843500</v>
      </c>
      <c r="J3514">
        <v>1430124509</v>
      </c>
      <c r="K3514" t="b">
        <v>0</v>
      </c>
      <c r="L3514">
        <v>1</v>
      </c>
      <c r="M3514" t="b">
        <v>0</v>
      </c>
      <c r="N3514" t="s">
        <v>8289</v>
      </c>
      <c r="O3514" s="5">
        <f>$E3514/$D3514</f>
        <v>1E-3</v>
      </c>
      <c r="P3514" s="6">
        <f>ROUND(E3514/L3514,2)</f>
        <v>10</v>
      </c>
      <c r="Q3514" t="str">
        <f>LEFT($N3514,FIND("/",$N3514)-1)</f>
        <v>publishing</v>
      </c>
      <c r="R3514" t="str">
        <f>RIGHT($N3514,LEN($N3514)-FIND("/",$N3514))</f>
        <v>art books</v>
      </c>
      <c r="S3514" s="10">
        <f>((($I3514/60)/60)/24)+DATE(1970,1,1)</f>
        <v>42152.836805555555</v>
      </c>
      <c r="T3514" s="10">
        <f>((($J3514/60)/60)/24)+DATE(1970,1,1)</f>
        <v>42121.367002314815</v>
      </c>
    </row>
    <row r="3515" spans="1:20" ht="48" x14ac:dyDescent="0.2">
      <c r="A3515">
        <v>1739</v>
      </c>
      <c r="B3515" s="3" t="s">
        <v>1740</v>
      </c>
      <c r="C3515" s="3" t="s">
        <v>5849</v>
      </c>
      <c r="D3515" s="6">
        <v>1000</v>
      </c>
      <c r="E3515" s="6">
        <v>1</v>
      </c>
      <c r="F3515" t="s">
        <v>8221</v>
      </c>
      <c r="G3515" t="s">
        <v>8224</v>
      </c>
      <c r="H3515" t="s">
        <v>8246</v>
      </c>
      <c r="I3515">
        <v>1462391932</v>
      </c>
      <c r="J3515">
        <v>1457297932</v>
      </c>
      <c r="K3515" t="b">
        <v>0</v>
      </c>
      <c r="L3515">
        <v>1</v>
      </c>
      <c r="M3515" t="b">
        <v>0</v>
      </c>
      <c r="N3515" t="s">
        <v>8292</v>
      </c>
      <c r="O3515" s="5">
        <f>$E3515/$D3515</f>
        <v>1E-3</v>
      </c>
      <c r="P3515" s="6">
        <f>ROUND(E3515/L3515,2)</f>
        <v>1</v>
      </c>
      <c r="Q3515" t="str">
        <f>LEFT($N3515,FIND("/",$N3515)-1)</f>
        <v>music</v>
      </c>
      <c r="R3515" t="str">
        <f>RIGHT($N3515,LEN($N3515)-FIND("/",$N3515))</f>
        <v>faith</v>
      </c>
      <c r="S3515" s="10">
        <f>((($I3515/60)/60)/24)+DATE(1970,1,1)</f>
        <v>42494.832546296297</v>
      </c>
      <c r="T3515" s="10">
        <f>((($J3515/60)/60)/24)+DATE(1970,1,1)</f>
        <v>42435.874212962968</v>
      </c>
    </row>
    <row r="3516" spans="1:20" ht="48" x14ac:dyDescent="0.2">
      <c r="A3516">
        <v>2344</v>
      </c>
      <c r="B3516" s="3" t="s">
        <v>2345</v>
      </c>
      <c r="C3516" s="3" t="s">
        <v>6454</v>
      </c>
      <c r="D3516" s="6">
        <v>1000</v>
      </c>
      <c r="E3516" s="6">
        <v>1</v>
      </c>
      <c r="F3516" t="s">
        <v>8220</v>
      </c>
      <c r="G3516" t="s">
        <v>8229</v>
      </c>
      <c r="H3516" t="s">
        <v>8251</v>
      </c>
      <c r="I3516">
        <v>1466789269</v>
      </c>
      <c r="J3516">
        <v>1464197269</v>
      </c>
      <c r="K3516" t="b">
        <v>0</v>
      </c>
      <c r="L3516">
        <v>1</v>
      </c>
      <c r="M3516" t="b">
        <v>0</v>
      </c>
      <c r="N3516" t="s">
        <v>8271</v>
      </c>
      <c r="O3516" s="5">
        <f>$E3516/$D3516</f>
        <v>1E-3</v>
      </c>
      <c r="P3516" s="6">
        <f>ROUND(E3516/L3516,2)</f>
        <v>1</v>
      </c>
      <c r="Q3516" t="str">
        <f>LEFT($N3516,FIND("/",$N3516)-1)</f>
        <v>technology</v>
      </c>
      <c r="R3516" t="str">
        <f>RIGHT($N3516,LEN($N3516)-FIND("/",$N3516))</f>
        <v>web</v>
      </c>
      <c r="S3516" s="10">
        <f>((($I3516/60)/60)/24)+DATE(1970,1,1)</f>
        <v>42545.727650462963</v>
      </c>
      <c r="T3516" s="10">
        <f>((($J3516/60)/60)/24)+DATE(1970,1,1)</f>
        <v>42515.727650462963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 s="6">
        <v>1000</v>
      </c>
      <c r="E3517" s="6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8302</v>
      </c>
      <c r="O3517" s="5">
        <f>$E3517/$D3517</f>
        <v>1E-3</v>
      </c>
      <c r="P3517" s="6">
        <f>ROUND(E3517/L3517,2)</f>
        <v>1</v>
      </c>
      <c r="Q3517" t="str">
        <f>LEFT($N3517,FIND("/",$N3517)-1)</f>
        <v>theater</v>
      </c>
      <c r="R3517" t="str">
        <f>RIGHT($N3517,LEN($N3517)-FIND("/",$N3517))</f>
        <v>spaces</v>
      </c>
      <c r="S3517" s="10">
        <f>((($I3517/60)/60)/24)+DATE(1970,1,1)</f>
        <v>42517.55</v>
      </c>
      <c r="T3517" s="10">
        <f>((($J3517/60)/60)/24)+DATE(1970,1,1)</f>
        <v>42509.374537037031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 s="6">
        <v>1000</v>
      </c>
      <c r="E3518" s="6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8304</v>
      </c>
      <c r="O3518" s="5">
        <f>$E3518/$D3518</f>
        <v>1E-3</v>
      </c>
      <c r="P3518" s="6">
        <f>ROUND(E3518/L3518,2)</f>
        <v>1</v>
      </c>
      <c r="Q3518" t="str">
        <f>LEFT($N3518,FIND("/",$N3518)-1)</f>
        <v>theater</v>
      </c>
      <c r="R3518" t="str">
        <f>RIGHT($N3518,LEN($N3518)-FIND("/",$N3518))</f>
        <v>musical</v>
      </c>
      <c r="S3518" s="10">
        <f>((($I3518/60)/60)/24)+DATE(1970,1,1)</f>
        <v>42696.012013888889</v>
      </c>
      <c r="T3518" s="10">
        <f>((($J3518/60)/60)/24)+DATE(1970,1,1)</f>
        <v>42665.970347222217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 s="6">
        <v>5000</v>
      </c>
      <c r="E3519" s="6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8270</v>
      </c>
      <c r="O3519" s="5">
        <f>$E3519/$D3519</f>
        <v>1E-3</v>
      </c>
      <c r="P3519" s="6">
        <f>ROUND(E3519/L3519,2)</f>
        <v>5</v>
      </c>
      <c r="Q3519" t="str">
        <f>LEFT($N3519,FIND("/",$N3519)-1)</f>
        <v>theater</v>
      </c>
      <c r="R3519" t="str">
        <f>RIGHT($N3519,LEN($N3519)-FIND("/",$N3519))</f>
        <v>plays</v>
      </c>
      <c r="S3519" s="10">
        <f>((($I3519/60)/60)/24)+DATE(1970,1,1)</f>
        <v>41919.1875</v>
      </c>
      <c r="T3519" s="10">
        <f>((($J3519/60)/60)/24)+DATE(1970,1,1)</f>
        <v>41915.400219907409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 s="6">
        <v>125000</v>
      </c>
      <c r="E3520" s="6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8300</v>
      </c>
      <c r="O3520" s="5">
        <f>$E3520/$D3520</f>
        <v>9.9200000000000004E-4</v>
      </c>
      <c r="P3520" s="6">
        <f>ROUND(E3520/L3520,2)</f>
        <v>41.33</v>
      </c>
      <c r="Q3520" t="str">
        <f>LEFT($N3520,FIND("/",$N3520)-1)</f>
        <v>technology</v>
      </c>
      <c r="R3520" t="str">
        <f>RIGHT($N3520,LEN($N3520)-FIND("/",$N3520))</f>
        <v>space exploration</v>
      </c>
      <c r="S3520" s="10">
        <f>((($I3520/60)/60)/24)+DATE(1970,1,1)</f>
        <v>42401.99700231482</v>
      </c>
      <c r="T3520" s="10">
        <f>((($J3520/60)/60)/24)+DATE(1970,1,1)</f>
        <v>42341.99700231482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 s="6">
        <v>1010</v>
      </c>
      <c r="E3521" s="6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5">
        <f>$E3521/$D3521</f>
        <v>9.9009900990099011E-4</v>
      </c>
      <c r="P3521" s="6">
        <f>ROUND(E3521/L3521,2)</f>
        <v>1</v>
      </c>
      <c r="Q3521" t="str">
        <f>LEFT($N3521,FIND("/",$N3521)-1)</f>
        <v>film &amp; video</v>
      </c>
      <c r="R3521" t="str">
        <f>RIGHT($N3521,LEN($N3521)-FIND("/",$N3521))</f>
        <v>animation</v>
      </c>
      <c r="S3521" s="10">
        <f>((($I3521/60)/60)/24)+DATE(1970,1,1)</f>
        <v>42508.848784722228</v>
      </c>
      <c r="T3521" s="10">
        <f>((($J3521/60)/60)/24)+DATE(1970,1,1)</f>
        <v>42488.848784722228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 s="6">
        <v>26000</v>
      </c>
      <c r="E3522" s="6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8270</v>
      </c>
      <c r="O3522" s="5">
        <f>$E3522/$D3522</f>
        <v>9.6153846153846159E-4</v>
      </c>
      <c r="P3522" s="6">
        <f>ROUND(E3522/L3522,2)</f>
        <v>25</v>
      </c>
      <c r="Q3522" t="str">
        <f>LEFT($N3522,FIND("/",$N3522)-1)</f>
        <v>theater</v>
      </c>
      <c r="R3522" t="str">
        <f>RIGHT($N3522,LEN($N3522)-FIND("/",$N3522))</f>
        <v>plays</v>
      </c>
      <c r="S3522" s="10">
        <f>((($I3522/60)/60)/24)+DATE(1970,1,1)</f>
        <v>42303.790393518517</v>
      </c>
      <c r="T3522" s="10">
        <f>((($J3522/60)/60)/24)+DATE(1970,1,1)</f>
        <v>42243.790393518517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 s="6">
        <v>20000</v>
      </c>
      <c r="E3523" s="6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8300</v>
      </c>
      <c r="O3523" s="5">
        <f>$E3523/$D3523</f>
        <v>9.5E-4</v>
      </c>
      <c r="P3523" s="6">
        <f>ROUND(E3523/L3523,2)</f>
        <v>3.8</v>
      </c>
      <c r="Q3523" t="str">
        <f>LEFT($N3523,FIND("/",$N3523)-1)</f>
        <v>technology</v>
      </c>
      <c r="R3523" t="str">
        <f>RIGHT($N3523,LEN($N3523)-FIND("/",$N3523))</f>
        <v>space exploration</v>
      </c>
      <c r="S3523" s="10">
        <f>((($I3523/60)/60)/24)+DATE(1970,1,1)</f>
        <v>42332.754837962959</v>
      </c>
      <c r="T3523" s="10">
        <f>((($J3523/60)/60)/24)+DATE(1970,1,1)</f>
        <v>42272.713171296295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 s="6">
        <v>98000</v>
      </c>
      <c r="E3524" s="6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8300</v>
      </c>
      <c r="O3524" s="5">
        <f>$E3524/$D3524</f>
        <v>9.2857142857142856E-4</v>
      </c>
      <c r="P3524" s="6">
        <f>ROUND(E3524/L3524,2)</f>
        <v>22.75</v>
      </c>
      <c r="Q3524" t="str">
        <f>LEFT($N3524,FIND("/",$N3524)-1)</f>
        <v>technology</v>
      </c>
      <c r="R3524" t="str">
        <f>RIGHT($N3524,LEN($N3524)-FIND("/",$N3524))</f>
        <v>space exploration</v>
      </c>
      <c r="S3524" s="10">
        <f>((($I3524/60)/60)/24)+DATE(1970,1,1)</f>
        <v>42581.884189814817</v>
      </c>
      <c r="T3524" s="10">
        <f>((($J3524/60)/60)/24)+DATE(1970,1,1)</f>
        <v>42551.884189814817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 s="6">
        <v>75000</v>
      </c>
      <c r="E3525" s="6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5">
        <f>$E3525/$D3525</f>
        <v>9.0666666666666662E-4</v>
      </c>
      <c r="P3525" s="6">
        <f>ROUND(E3525/L3525,2)</f>
        <v>34</v>
      </c>
      <c r="Q3525" t="str">
        <f>LEFT($N3525,FIND("/",$N3525)-1)</f>
        <v>technology</v>
      </c>
      <c r="R3525" t="str">
        <f>RIGHT($N3525,LEN($N3525)-FIND("/",$N3525))</f>
        <v>web</v>
      </c>
      <c r="S3525" s="10">
        <f>((($I3525/60)/60)/24)+DATE(1970,1,1)</f>
        <v>42052.069988425923</v>
      </c>
      <c r="T3525" s="10">
        <f>((($J3525/60)/60)/24)+DATE(1970,1,1)</f>
        <v>42022.069988425923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 s="6">
        <v>10000</v>
      </c>
      <c r="E3526" s="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5">
        <f>$E3526/$D3526</f>
        <v>8.9999999999999998E-4</v>
      </c>
      <c r="P3526" s="6">
        <f>ROUND(E3526/L3526,2)</f>
        <v>9</v>
      </c>
      <c r="Q3526" t="str">
        <f>LEFT($N3526,FIND("/",$N3526)-1)</f>
        <v>technology</v>
      </c>
      <c r="R3526" t="str">
        <f>RIGHT($N3526,LEN($N3526)-FIND("/",$N3526))</f>
        <v>web</v>
      </c>
      <c r="S3526" s="10">
        <f>((($I3526/60)/60)/24)+DATE(1970,1,1)</f>
        <v>42306.903333333335</v>
      </c>
      <c r="T3526" s="10">
        <f>((($J3526/60)/60)/24)+DATE(1970,1,1)</f>
        <v>42276.903333333335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 s="6">
        <v>25000</v>
      </c>
      <c r="E3527" s="6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5">
        <f>$E3527/$D3527</f>
        <v>8.8000000000000003E-4</v>
      </c>
      <c r="P3527" s="6">
        <f>ROUND(E3527/L3527,2)</f>
        <v>7.33</v>
      </c>
      <c r="Q3527" t="str">
        <f>LEFT($N3527,FIND("/",$N3527)-1)</f>
        <v>theater</v>
      </c>
      <c r="R3527" t="str">
        <f>RIGHT($N3527,LEN($N3527)-FIND("/",$N3527))</f>
        <v>spaces</v>
      </c>
      <c r="S3527" s="10">
        <f>((($I3527/60)/60)/24)+DATE(1970,1,1)</f>
        <v>42439.571284722217</v>
      </c>
      <c r="T3527" s="10">
        <f>((($J3527/60)/60)/24)+DATE(1970,1,1)</f>
        <v>42409.571284722217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 s="6">
        <v>60000</v>
      </c>
      <c r="E3528" s="6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8271</v>
      </c>
      <c r="O3528" s="5">
        <f>$E3528/$D3528</f>
        <v>8.6666666666666663E-4</v>
      </c>
      <c r="P3528" s="6">
        <f>ROUND(E3528/L3528,2)</f>
        <v>26</v>
      </c>
      <c r="Q3528" t="str">
        <f>LEFT($N3528,FIND("/",$N3528)-1)</f>
        <v>technology</v>
      </c>
      <c r="R3528" t="str">
        <f>RIGHT($N3528,LEN($N3528)-FIND("/",$N3528))</f>
        <v>web</v>
      </c>
      <c r="S3528" s="10">
        <f>((($I3528/60)/60)/24)+DATE(1970,1,1)</f>
        <v>42294.667997685188</v>
      </c>
      <c r="T3528" s="10">
        <f>((($J3528/60)/60)/24)+DATE(1970,1,1)</f>
        <v>42249.667997685188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 s="6">
        <v>7000</v>
      </c>
      <c r="E3529" s="6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8280</v>
      </c>
      <c r="O3529" s="5">
        <f>$E3529/$D3529</f>
        <v>8.571428571428571E-4</v>
      </c>
      <c r="P3529" s="6">
        <f>ROUND(E3529/L3529,2)</f>
        <v>3</v>
      </c>
      <c r="Q3529" t="str">
        <f>LEFT($N3529,FIND("/",$N3529)-1)</f>
        <v>journalism</v>
      </c>
      <c r="R3529" t="str">
        <f>RIGHT($N3529,LEN($N3529)-FIND("/",$N3529))</f>
        <v>audio</v>
      </c>
      <c r="S3529" s="10">
        <f>((($I3529/60)/60)/24)+DATE(1970,1,1)</f>
        <v>42068.852083333331</v>
      </c>
      <c r="T3529" s="10">
        <f>((($J3529/60)/60)/24)+DATE(1970,1,1)</f>
        <v>42011.925937499997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 s="6">
        <v>11999</v>
      </c>
      <c r="E3530" s="6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8271</v>
      </c>
      <c r="O3530" s="5">
        <f>$E3530/$D3530</f>
        <v>8.3340278356529708E-4</v>
      </c>
      <c r="P3530" s="6">
        <f>ROUND(E3530/L3530,2)</f>
        <v>10</v>
      </c>
      <c r="Q3530" t="str">
        <f>LEFT($N3530,FIND("/",$N3530)-1)</f>
        <v>technology</v>
      </c>
      <c r="R3530" t="str">
        <f>RIGHT($N3530,LEN($N3530)-FIND("/",$N3530))</f>
        <v>web</v>
      </c>
      <c r="S3530" s="10">
        <f>((($I3530/60)/60)/24)+DATE(1970,1,1)</f>
        <v>42253.215277777781</v>
      </c>
      <c r="T3530" s="10">
        <f>((($J3530/60)/60)/24)+DATE(1970,1,1)</f>
        <v>42223.619456018518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 s="6">
        <v>18000</v>
      </c>
      <c r="E3531" s="6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8281</v>
      </c>
      <c r="O3531" s="5">
        <f>$E3531/$D3531</f>
        <v>8.3333333333333339E-4</v>
      </c>
      <c r="P3531" s="6">
        <f>ROUND(E3531/L3531,2)</f>
        <v>7.5</v>
      </c>
      <c r="Q3531" t="str">
        <f>LEFT($N3531,FIND("/",$N3531)-1)</f>
        <v>games</v>
      </c>
      <c r="R3531" t="str">
        <f>RIGHT($N3531,LEN($N3531)-FIND("/",$N3531))</f>
        <v>video games</v>
      </c>
      <c r="S3531" s="10">
        <f>((($I3531/60)/60)/24)+DATE(1970,1,1)</f>
        <v>41875.866793981484</v>
      </c>
      <c r="T3531" s="10">
        <f>((($J3531/60)/60)/24)+DATE(1970,1,1)</f>
        <v>41845.866793981484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 s="6">
        <v>50000</v>
      </c>
      <c r="E3532" s="6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8266</v>
      </c>
      <c r="O3532" s="5">
        <f>$E3532/$D3532</f>
        <v>8.0000000000000004E-4</v>
      </c>
      <c r="P3532" s="6">
        <f>ROUND(E3532/L3532,2)</f>
        <v>20</v>
      </c>
      <c r="Q3532" t="str">
        <f>LEFT($N3532,FIND("/",$N3532)-1)</f>
        <v>film &amp; video</v>
      </c>
      <c r="R3532" t="str">
        <f>RIGHT($N3532,LEN($N3532)-FIND("/",$N3532))</f>
        <v>science fiction</v>
      </c>
      <c r="S3532" s="10">
        <f>((($I3532/60)/60)/24)+DATE(1970,1,1)</f>
        <v>42427.281666666662</v>
      </c>
      <c r="T3532" s="10">
        <f>((($J3532/60)/60)/24)+DATE(1970,1,1)</f>
        <v>42397.281666666662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 s="6">
        <v>2500</v>
      </c>
      <c r="E3533" s="6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8270</v>
      </c>
      <c r="O3533" s="5">
        <f>$E3533/$D3533</f>
        <v>8.0000000000000004E-4</v>
      </c>
      <c r="P3533" s="6">
        <f>ROUND(E3533/L3533,2)</f>
        <v>1</v>
      </c>
      <c r="Q3533" t="str">
        <f>LEFT($N3533,FIND("/",$N3533)-1)</f>
        <v>theater</v>
      </c>
      <c r="R3533" t="str">
        <f>RIGHT($N3533,LEN($N3533)-FIND("/",$N3533))</f>
        <v>plays</v>
      </c>
      <c r="S3533" s="10">
        <f>((($I3533/60)/60)/24)+DATE(1970,1,1)</f>
        <v>42504.877743055549</v>
      </c>
      <c r="T3533" s="10">
        <f>((($J3533/60)/60)/24)+DATE(1970,1,1)</f>
        <v>42444.877743055549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 s="6">
        <v>20000</v>
      </c>
      <c r="E3534" s="6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8270</v>
      </c>
      <c r="O3534" s="5">
        <f>$E3534/$D3534</f>
        <v>8.0000000000000004E-4</v>
      </c>
      <c r="P3534" s="6">
        <f>ROUND(E3534/L3534,2)</f>
        <v>16</v>
      </c>
      <c r="Q3534" t="str">
        <f>LEFT($N3534,FIND("/",$N3534)-1)</f>
        <v>theater</v>
      </c>
      <c r="R3534" t="str">
        <f>RIGHT($N3534,LEN($N3534)-FIND("/",$N3534))</f>
        <v>plays</v>
      </c>
      <c r="S3534" s="10">
        <f>((($I3534/60)/60)/24)+DATE(1970,1,1)</f>
        <v>42199.958506944444</v>
      </c>
      <c r="T3534" s="10">
        <f>((($J3534/60)/60)/24)+DATE(1970,1,1)</f>
        <v>42169.958506944444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 s="6">
        <v>110000</v>
      </c>
      <c r="E3535" s="6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8298</v>
      </c>
      <c r="O3535" s="5">
        <f>$E3535/$D3535</f>
        <v>7.8181818181818181E-4</v>
      </c>
      <c r="P3535" s="6">
        <f>ROUND(E3535/L3535,2)</f>
        <v>17.2</v>
      </c>
      <c r="Q3535" t="str">
        <f>LEFT($N3535,FIND("/",$N3535)-1)</f>
        <v>food</v>
      </c>
      <c r="R3535" t="str">
        <f>RIGHT($N3535,LEN($N3535)-FIND("/",$N3535))</f>
        <v>restaurants</v>
      </c>
      <c r="S3535" s="10">
        <f>((($I3535/60)/60)/24)+DATE(1970,1,1)</f>
        <v>41903.825439814813</v>
      </c>
      <c r="T3535" s="10">
        <f>((($J3535/60)/60)/24)+DATE(1970,1,1)</f>
        <v>41858.825439814813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 s="6">
        <v>20000</v>
      </c>
      <c r="E3536" s="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5">
        <f>$E3536/$D3536</f>
        <v>7.5000000000000002E-4</v>
      </c>
      <c r="P3536" s="6">
        <f>ROUND(E3536/L3536,2)</f>
        <v>15</v>
      </c>
      <c r="Q3536" t="str">
        <f>LEFT($N3536,FIND("/",$N3536)-1)</f>
        <v>photography</v>
      </c>
      <c r="R3536" t="str">
        <f>RIGHT($N3536,LEN($N3536)-FIND("/",$N3536))</f>
        <v>places</v>
      </c>
      <c r="S3536" s="10">
        <f>((($I3536/60)/60)/24)+DATE(1970,1,1)</f>
        <v>41907.904988425929</v>
      </c>
      <c r="T3536" s="10">
        <f>((($J3536/60)/60)/24)+DATE(1970,1,1)</f>
        <v>41877.904988425929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 s="6">
        <v>54000</v>
      </c>
      <c r="E3537" s="6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8284</v>
      </c>
      <c r="O3537" s="5">
        <f>$E3537/$D3537</f>
        <v>7.407407407407407E-4</v>
      </c>
      <c r="P3537" s="6">
        <f>ROUND(E3537/L3537,2)</f>
        <v>1.54</v>
      </c>
      <c r="Q3537" t="str">
        <f>LEFT($N3537,FIND("/",$N3537)-1)</f>
        <v>photography</v>
      </c>
      <c r="R3537" t="str">
        <f>RIGHT($N3537,LEN($N3537)-FIND("/",$N3537))</f>
        <v>photobooks</v>
      </c>
      <c r="S3537" s="10">
        <f>((($I3537/60)/60)/24)+DATE(1970,1,1)</f>
        <v>41936.166666666664</v>
      </c>
      <c r="T3537" s="10">
        <f>((($J3537/60)/60)/24)+DATE(1970,1,1)</f>
        <v>41876.433680555558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 s="6">
        <v>15000</v>
      </c>
      <c r="E3538" s="6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8270</v>
      </c>
      <c r="O3538" s="5">
        <f>$E3538/$D3538</f>
        <v>7.3333333333333334E-4</v>
      </c>
      <c r="P3538" s="6">
        <f>ROUND(E3538/L3538,2)</f>
        <v>5.5</v>
      </c>
      <c r="Q3538" t="str">
        <f>LEFT($N3538,FIND("/",$N3538)-1)</f>
        <v>theater</v>
      </c>
      <c r="R3538" t="str">
        <f>RIGHT($N3538,LEN($N3538)-FIND("/",$N3538))</f>
        <v>plays</v>
      </c>
      <c r="S3538" s="10">
        <f>((($I3538/60)/60)/24)+DATE(1970,1,1)</f>
        <v>42477.863553240735</v>
      </c>
      <c r="T3538" s="10">
        <f>((($J3538/60)/60)/24)+DATE(1970,1,1)</f>
        <v>42447.863553240735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 s="6">
        <v>35000</v>
      </c>
      <c r="E3539" s="6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8271</v>
      </c>
      <c r="O3539" s="5">
        <f>$E3539/$D3539</f>
        <v>7.1428571428571429E-4</v>
      </c>
      <c r="P3539" s="6">
        <f>ROUND(E3539/L3539,2)</f>
        <v>25</v>
      </c>
      <c r="Q3539" t="str">
        <f>LEFT($N3539,FIND("/",$N3539)-1)</f>
        <v>technology</v>
      </c>
      <c r="R3539" t="str">
        <f>RIGHT($N3539,LEN($N3539)-FIND("/",$N3539))</f>
        <v>web</v>
      </c>
      <c r="S3539" s="10">
        <f>((($I3539/60)/60)/24)+DATE(1970,1,1)</f>
        <v>42014.722916666666</v>
      </c>
      <c r="T3539" s="10">
        <f>((($J3539/60)/60)/24)+DATE(1970,1,1)</f>
        <v>41954.722916666666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 s="6">
        <v>250000</v>
      </c>
      <c r="E3540" s="6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8302</v>
      </c>
      <c r="O3540" s="5">
        <f>$E3540/$D3540</f>
        <v>6.9999999999999999E-4</v>
      </c>
      <c r="P3540" s="6">
        <f>ROUND(E3540/L3540,2)</f>
        <v>87.5</v>
      </c>
      <c r="Q3540" t="str">
        <f>LEFT($N3540,FIND("/",$N3540)-1)</f>
        <v>theater</v>
      </c>
      <c r="R3540" t="str">
        <f>RIGHT($N3540,LEN($N3540)-FIND("/",$N3540))</f>
        <v>spaces</v>
      </c>
      <c r="S3540" s="10">
        <f>((($I3540/60)/60)/24)+DATE(1970,1,1)</f>
        <v>42293.691574074073</v>
      </c>
      <c r="T3540" s="10">
        <f>((($J3540/60)/60)/24)+DATE(1970,1,1)</f>
        <v>42263.691574074073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 s="6">
        <v>65000</v>
      </c>
      <c r="E3541" s="6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8269</v>
      </c>
      <c r="O3541" s="5">
        <f>$E3541/$D3541</f>
        <v>6.9230769230769226E-4</v>
      </c>
      <c r="P3541" s="6">
        <f>ROUND(E3541/L3541,2)</f>
        <v>22.5</v>
      </c>
      <c r="Q3541" t="str">
        <f>LEFT($N3541,FIND("/",$N3541)-1)</f>
        <v>film &amp; video</v>
      </c>
      <c r="R3541" t="str">
        <f>RIGHT($N3541,LEN($N3541)-FIND("/",$N3541))</f>
        <v>animation</v>
      </c>
      <c r="S3541" s="10">
        <f>((($I3541/60)/60)/24)+DATE(1970,1,1)</f>
        <v>41016.021527777775</v>
      </c>
      <c r="T3541" s="10">
        <f>((($J3541/60)/60)/24)+DATE(1970,1,1)</f>
        <v>40971.002569444441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 s="6">
        <v>500000</v>
      </c>
      <c r="E3542" s="6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8267</v>
      </c>
      <c r="O3542" s="5">
        <f>$E3542/$D3542</f>
        <v>6.8999999999999997E-4</v>
      </c>
      <c r="P3542" s="6">
        <f>ROUND(E3542/L3542,2)</f>
        <v>69</v>
      </c>
      <c r="Q3542" t="str">
        <f>LEFT($N3542,FIND("/",$N3542)-1)</f>
        <v>film &amp; video</v>
      </c>
      <c r="R3542" t="str">
        <f>RIGHT($N3542,LEN($N3542)-FIND("/",$N3542))</f>
        <v>drama</v>
      </c>
      <c r="S3542" s="10">
        <f>((($I3542/60)/60)/24)+DATE(1970,1,1)</f>
        <v>42616.690706018519</v>
      </c>
      <c r="T3542" s="10">
        <f>((($J3542/60)/60)/24)+DATE(1970,1,1)</f>
        <v>42556.690706018519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 s="6">
        <v>75000</v>
      </c>
      <c r="E3543" s="6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8281</v>
      </c>
      <c r="O3543" s="5">
        <f>$E3543/$D3543</f>
        <v>6.8000000000000005E-4</v>
      </c>
      <c r="P3543" s="6">
        <f>ROUND(E3543/L3543,2)</f>
        <v>12.75</v>
      </c>
      <c r="Q3543" t="str">
        <f>LEFT($N3543,FIND("/",$N3543)-1)</f>
        <v>games</v>
      </c>
      <c r="R3543" t="str">
        <f>RIGHT($N3543,LEN($N3543)-FIND("/",$N3543))</f>
        <v>video games</v>
      </c>
      <c r="S3543" s="10">
        <f>((($I3543/60)/60)/24)+DATE(1970,1,1)</f>
        <v>41675.832141203704</v>
      </c>
      <c r="T3543" s="10">
        <f>((($J3543/60)/60)/24)+DATE(1970,1,1)</f>
        <v>41645.832141203704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 s="6">
        <v>7500</v>
      </c>
      <c r="E3544" s="6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5">
        <f>$E3544/$D3544</f>
        <v>6.6666666666666664E-4</v>
      </c>
      <c r="P3544" s="6">
        <f>ROUND(E3544/L3544,2)</f>
        <v>5</v>
      </c>
      <c r="Q3544" t="str">
        <f>LEFT($N3544,FIND("/",$N3544)-1)</f>
        <v>theater</v>
      </c>
      <c r="R3544" t="str">
        <f>RIGHT($N3544,LEN($N3544)-FIND("/",$N3544))</f>
        <v>musical</v>
      </c>
      <c r="S3544" s="10">
        <f>((($I3544/60)/60)/24)+DATE(1970,1,1)</f>
        <v>41819.259039351848</v>
      </c>
      <c r="T3544" s="10">
        <f>((($J3544/60)/60)/24)+DATE(1970,1,1)</f>
        <v>41799.259039351848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 s="6">
        <v>1500</v>
      </c>
      <c r="E3545" s="6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8270</v>
      </c>
      <c r="O3545" s="5">
        <f>$E3545/$D3545</f>
        <v>6.6666666666666664E-4</v>
      </c>
      <c r="P3545" s="6">
        <f>ROUND(E3545/L3545,2)</f>
        <v>1</v>
      </c>
      <c r="Q3545" t="str">
        <f>LEFT($N3545,FIND("/",$N3545)-1)</f>
        <v>theater</v>
      </c>
      <c r="R3545" t="str">
        <f>RIGHT($N3545,LEN($N3545)-FIND("/",$N3545))</f>
        <v>plays</v>
      </c>
      <c r="S3545" s="10">
        <f>((($I3545/60)/60)/24)+DATE(1970,1,1)</f>
        <v>41935.636469907404</v>
      </c>
      <c r="T3545" s="10">
        <f>((($J3545/60)/60)/24)+DATE(1970,1,1)</f>
        <v>41905.636469907404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 s="6">
        <v>60000</v>
      </c>
      <c r="E3546" s="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8271</v>
      </c>
      <c r="O3546" s="5">
        <f>$E3546/$D3546</f>
        <v>6.4999999999999997E-4</v>
      </c>
      <c r="P3546" s="6">
        <f>ROUND(E3546/L3546,2)</f>
        <v>13</v>
      </c>
      <c r="Q3546" t="str">
        <f>LEFT($N3546,FIND("/",$N3546)-1)</f>
        <v>technology</v>
      </c>
      <c r="R3546" t="str">
        <f>RIGHT($N3546,LEN($N3546)-FIND("/",$N3546))</f>
        <v>web</v>
      </c>
      <c r="S3546" s="10">
        <f>((($I3546/60)/60)/24)+DATE(1970,1,1)</f>
        <v>42660.79896990741</v>
      </c>
      <c r="T3546" s="10">
        <f>((($J3546/60)/60)/24)+DATE(1970,1,1)</f>
        <v>42615.79896990741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 s="6">
        <v>39000</v>
      </c>
      <c r="E3547" s="6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8269</v>
      </c>
      <c r="O3547" s="5">
        <f>$E3547/$D3547</f>
        <v>6.4102564102564103E-4</v>
      </c>
      <c r="P3547" s="6">
        <f>ROUND(E3547/L3547,2)</f>
        <v>25</v>
      </c>
      <c r="Q3547" t="str">
        <f>LEFT($N3547,FIND("/",$N3547)-1)</f>
        <v>film &amp; video</v>
      </c>
      <c r="R3547" t="str">
        <f>RIGHT($N3547,LEN($N3547)-FIND("/",$N3547))</f>
        <v>animation</v>
      </c>
      <c r="S3547" s="10">
        <f>((($I3547/60)/60)/24)+DATE(1970,1,1)</f>
        <v>40860.682025462964</v>
      </c>
      <c r="T3547" s="10">
        <f>((($J3547/60)/60)/24)+DATE(1970,1,1)</f>
        <v>40800.6403587963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 s="6">
        <v>8000</v>
      </c>
      <c r="E3548" s="6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8282</v>
      </c>
      <c r="O3548" s="5">
        <f>$E3548/$D3548</f>
        <v>6.2500000000000001E-4</v>
      </c>
      <c r="P3548" s="6">
        <f>ROUND(E3548/L3548,2)</f>
        <v>5</v>
      </c>
      <c r="Q3548" t="str">
        <f>LEFT($N3548,FIND("/",$N3548)-1)</f>
        <v>games</v>
      </c>
      <c r="R3548" t="str">
        <f>RIGHT($N3548,LEN($N3548)-FIND("/",$N3548))</f>
        <v>mobile games</v>
      </c>
      <c r="S3548" s="10">
        <f>((($I3548/60)/60)/24)+DATE(1970,1,1)</f>
        <v>42005.347523148142</v>
      </c>
      <c r="T3548" s="10">
        <f>((($J3548/60)/60)/24)+DATE(1970,1,1)</f>
        <v>41975.347523148142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 s="6">
        <v>50000</v>
      </c>
      <c r="E3549" s="6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8271</v>
      </c>
      <c r="O3549" s="5">
        <f>$E3549/$D3549</f>
        <v>6.2E-4</v>
      </c>
      <c r="P3549" s="6">
        <f>ROUND(E3549/L3549,2)</f>
        <v>15.5</v>
      </c>
      <c r="Q3549" t="str">
        <f>LEFT($N3549,FIND("/",$N3549)-1)</f>
        <v>technology</v>
      </c>
      <c r="R3549" t="str">
        <f>RIGHT($N3549,LEN($N3549)-FIND("/",$N3549))</f>
        <v>web</v>
      </c>
      <c r="S3549" s="10">
        <f>((($I3549/60)/60)/24)+DATE(1970,1,1)</f>
        <v>42071.636111111111</v>
      </c>
      <c r="T3549" s="10">
        <f>((($J3549/60)/60)/24)+DATE(1970,1,1)</f>
        <v>42047.812523148154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 s="6">
        <v>100000</v>
      </c>
      <c r="E3550" s="6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8271</v>
      </c>
      <c r="O3550" s="5">
        <f>$E3550/$D3550</f>
        <v>6.0999999999999997E-4</v>
      </c>
      <c r="P3550" s="6">
        <f>ROUND(E3550/L3550,2)</f>
        <v>30.5</v>
      </c>
      <c r="Q3550" t="str">
        <f>LEFT($N3550,FIND("/",$N3550)-1)</f>
        <v>technology</v>
      </c>
      <c r="R3550" t="str">
        <f>RIGHT($N3550,LEN($N3550)-FIND("/",$N3550))</f>
        <v>web</v>
      </c>
      <c r="S3550" s="10">
        <f>((($I3550/60)/60)/24)+DATE(1970,1,1)</f>
        <v>42207.543171296296</v>
      </c>
      <c r="T3550" s="10">
        <f>((($J3550/60)/60)/24)+DATE(1970,1,1)</f>
        <v>42177.543171296296</v>
      </c>
    </row>
    <row r="3551" spans="1:20" ht="48" x14ac:dyDescent="0.2">
      <c r="A3551">
        <v>3196</v>
      </c>
      <c r="B3551" s="3" t="s">
        <v>3196</v>
      </c>
      <c r="C3551" s="3" t="s">
        <v>7306</v>
      </c>
      <c r="D3551" s="6">
        <v>3000000</v>
      </c>
      <c r="E3551" s="6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8304</v>
      </c>
      <c r="O3551" s="5">
        <f>$E3551/$D3551</f>
        <v>5.9999999999999995E-4</v>
      </c>
      <c r="P3551" s="6">
        <f>ROUND(E3551/L3551,2)</f>
        <v>300</v>
      </c>
      <c r="Q3551" t="str">
        <f>LEFT($N3551,FIND("/",$N3551)-1)</f>
        <v>theater</v>
      </c>
      <c r="R3551" t="str">
        <f>RIGHT($N3551,LEN($N3551)-FIND("/",$N3551))</f>
        <v>musical</v>
      </c>
      <c r="S3551" s="10">
        <f>((($I3551/60)/60)/24)+DATE(1970,1,1)</f>
        <v>42217.583333333328</v>
      </c>
      <c r="T3551" s="10">
        <f>((($J3551/60)/60)/24)+DATE(1970,1,1)</f>
        <v>42157.598090277781</v>
      </c>
    </row>
    <row r="3552" spans="1:20" ht="48" x14ac:dyDescent="0.2">
      <c r="A3552">
        <v>2394</v>
      </c>
      <c r="B3552" s="3" t="s">
        <v>2395</v>
      </c>
      <c r="C3552" s="3" t="s">
        <v>6504</v>
      </c>
      <c r="D3552" s="6">
        <v>5000</v>
      </c>
      <c r="E3552" s="6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8271</v>
      </c>
      <c r="O3552" s="5">
        <f>$E3552/$D3552</f>
        <v>5.9999999999999995E-4</v>
      </c>
      <c r="P3552" s="6">
        <f>ROUND(E3552/L3552,2)</f>
        <v>1.5</v>
      </c>
      <c r="Q3552" t="str">
        <f>LEFT($N3552,FIND("/",$N3552)-1)</f>
        <v>technology</v>
      </c>
      <c r="R3552" t="str">
        <f>RIGHT($N3552,LEN($N3552)-FIND("/",$N3552))</f>
        <v>web</v>
      </c>
      <c r="S3552" s="10">
        <f>((($I3552/60)/60)/24)+DATE(1970,1,1)</f>
        <v>42061.362187499995</v>
      </c>
      <c r="T3552" s="10">
        <f>((($J3552/60)/60)/24)+DATE(1970,1,1)</f>
        <v>42031.362187499995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 s="6">
        <v>80000</v>
      </c>
      <c r="E3553" s="6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8281</v>
      </c>
      <c r="O3553" s="5">
        <f>$E3553/$D3553</f>
        <v>5.9612499999999998E-4</v>
      </c>
      <c r="P3553" s="6">
        <f>ROUND(E3553/L3553,2)</f>
        <v>11.92</v>
      </c>
      <c r="Q3553" t="str">
        <f>LEFT($N3553,FIND("/",$N3553)-1)</f>
        <v>games</v>
      </c>
      <c r="R3553" t="str">
        <f>RIGHT($N3553,LEN($N3553)-FIND("/",$N3553))</f>
        <v>video games</v>
      </c>
      <c r="S3553" s="10">
        <f>((($I3553/60)/60)/24)+DATE(1970,1,1)</f>
        <v>41566.509097222224</v>
      </c>
      <c r="T3553" s="10">
        <f>((($J3553/60)/60)/24)+DATE(1970,1,1)</f>
        <v>41536.509097222224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 s="6">
        <v>60000</v>
      </c>
      <c r="E3554" s="6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8283</v>
      </c>
      <c r="O3554" s="5">
        <f>$E3554/$D3554</f>
        <v>5.8333333333333338E-4</v>
      </c>
      <c r="P3554" s="6">
        <f>ROUND(E3554/L3554,2)</f>
        <v>17.5</v>
      </c>
      <c r="Q3554" t="str">
        <f>LEFT($N3554,FIND("/",$N3554)-1)</f>
        <v>food</v>
      </c>
      <c r="R3554" t="str">
        <f>RIGHT($N3554,LEN($N3554)-FIND("/",$N3554))</f>
        <v>food trucks</v>
      </c>
      <c r="S3554" s="10">
        <f>((($I3554/60)/60)/24)+DATE(1970,1,1)</f>
        <v>41907.683611111112</v>
      </c>
      <c r="T3554" s="10">
        <f>((($J3554/60)/60)/24)+DATE(1970,1,1)</f>
        <v>41876.683611111112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 s="6">
        <v>250000</v>
      </c>
      <c r="E3555" s="6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5">
        <f>$E3555/$D3555</f>
        <v>5.5999999999999995E-4</v>
      </c>
      <c r="P3555" s="6">
        <f>ROUND(E3555/L3555,2)</f>
        <v>28</v>
      </c>
      <c r="Q3555" t="str">
        <f>LEFT($N3555,FIND("/",$N3555)-1)</f>
        <v>film &amp; video</v>
      </c>
      <c r="R3555" t="str">
        <f>RIGHT($N3555,LEN($N3555)-FIND("/",$N3555))</f>
        <v>science fiction</v>
      </c>
      <c r="S3555" s="10">
        <f>((($I3555/60)/60)/24)+DATE(1970,1,1)</f>
        <v>42173.550821759258</v>
      </c>
      <c r="T3555" s="10">
        <f>((($J3555/60)/60)/24)+DATE(1970,1,1)</f>
        <v>42113.550821759258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 s="6">
        <v>18000</v>
      </c>
      <c r="E3556" s="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8304</v>
      </c>
      <c r="O3556" s="5">
        <f>$E3556/$D3556</f>
        <v>5.5555555555555556E-4</v>
      </c>
      <c r="P3556" s="6">
        <f>ROUND(E3556/L3556,2)</f>
        <v>10</v>
      </c>
      <c r="Q3556" t="str">
        <f>LEFT($N3556,FIND("/",$N3556)-1)</f>
        <v>theater</v>
      </c>
      <c r="R3556" t="str">
        <f>RIGHT($N3556,LEN($N3556)-FIND("/",$N3556))</f>
        <v>musical</v>
      </c>
      <c r="S3556" s="10">
        <f>((($I3556/60)/60)/24)+DATE(1970,1,1)</f>
        <v>42185.165972222225</v>
      </c>
      <c r="T3556" s="10">
        <f>((($J3556/60)/60)/24)+DATE(1970,1,1)</f>
        <v>42154.818819444445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 s="6">
        <v>65000</v>
      </c>
      <c r="E3557" s="6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5">
        <f>$E3557/$D3557</f>
        <v>5.3846153846153844E-4</v>
      </c>
      <c r="P3557" s="6">
        <f>ROUND(E3557/L3557,2)</f>
        <v>17.5</v>
      </c>
      <c r="Q3557" t="str">
        <f>LEFT($N3557,FIND("/",$N3557)-1)</f>
        <v>food</v>
      </c>
      <c r="R3557" t="str">
        <f>RIGHT($N3557,LEN($N3557)-FIND("/",$N3557))</f>
        <v>food trucks</v>
      </c>
      <c r="S3557" s="10">
        <f>((($I3557/60)/60)/24)+DATE(1970,1,1)</f>
        <v>42134.724039351851</v>
      </c>
      <c r="T3557" s="10">
        <f>((($J3557/60)/60)/24)+DATE(1970,1,1)</f>
        <v>42089.724039351851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 s="6">
        <v>50000</v>
      </c>
      <c r="E3558" s="6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8302</v>
      </c>
      <c r="O3558" s="5">
        <f>$E3558/$D3558</f>
        <v>5.1999999999999995E-4</v>
      </c>
      <c r="P3558" s="6">
        <f>ROUND(E3558/L3558,2)</f>
        <v>13</v>
      </c>
      <c r="Q3558" t="str">
        <f>LEFT($N3558,FIND("/",$N3558)-1)</f>
        <v>theater</v>
      </c>
      <c r="R3558" t="str">
        <f>RIGHT($N3558,LEN($N3558)-FIND("/",$N3558))</f>
        <v>spaces</v>
      </c>
      <c r="S3558" s="10">
        <f>((($I3558/60)/60)/24)+DATE(1970,1,1)</f>
        <v>42122.638819444444</v>
      </c>
      <c r="T3558" s="10">
        <f>((($J3558/60)/60)/24)+DATE(1970,1,1)</f>
        <v>42062.680486111116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 s="6">
        <v>100000</v>
      </c>
      <c r="E3559" s="6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8300</v>
      </c>
      <c r="O3559" s="5">
        <f>$E3559/$D3559</f>
        <v>5.1000000000000004E-4</v>
      </c>
      <c r="P3559" s="6">
        <f>ROUND(E3559/L3559,2)</f>
        <v>8.5</v>
      </c>
      <c r="Q3559" t="str">
        <f>LEFT($N3559,FIND("/",$N3559)-1)</f>
        <v>technology</v>
      </c>
      <c r="R3559" t="str">
        <f>RIGHT($N3559,LEN($N3559)-FIND("/",$N3559))</f>
        <v>space exploration</v>
      </c>
      <c r="S3559" s="10">
        <f>((($I3559/60)/60)/24)+DATE(1970,1,1)</f>
        <v>42115.559328703705</v>
      </c>
      <c r="T3559" s="10">
        <f>((($J3559/60)/60)/24)+DATE(1970,1,1)</f>
        <v>42055.600995370376</v>
      </c>
    </row>
    <row r="3560" spans="1:20" ht="48" x14ac:dyDescent="0.2">
      <c r="A3560">
        <v>2126</v>
      </c>
      <c r="B3560" s="3" t="s">
        <v>2127</v>
      </c>
      <c r="C3560" s="3" t="s">
        <v>6236</v>
      </c>
      <c r="D3560" s="6">
        <v>20000</v>
      </c>
      <c r="E3560" s="6">
        <v>10</v>
      </c>
      <c r="F3560" t="s">
        <v>8221</v>
      </c>
      <c r="G3560" t="s">
        <v>8224</v>
      </c>
      <c r="H3560" t="s">
        <v>8246</v>
      </c>
      <c r="I3560">
        <v>1418080887</v>
      </c>
      <c r="J3560">
        <v>1415488887</v>
      </c>
      <c r="K3560" t="b">
        <v>0</v>
      </c>
      <c r="L3560">
        <v>2</v>
      </c>
      <c r="M3560" t="b">
        <v>0</v>
      </c>
      <c r="N3560" t="s">
        <v>8281</v>
      </c>
      <c r="O3560" s="5">
        <f>$E3560/$D3560</f>
        <v>5.0000000000000001E-4</v>
      </c>
      <c r="P3560" s="6">
        <f>ROUND(E3560/L3560,2)</f>
        <v>5</v>
      </c>
      <c r="Q3560" t="str">
        <f>LEFT($N3560,FIND("/",$N3560)-1)</f>
        <v>games</v>
      </c>
      <c r="R3560" t="str">
        <f>RIGHT($N3560,LEN($N3560)-FIND("/",$N3560))</f>
        <v>video games</v>
      </c>
      <c r="S3560" s="10">
        <f>((($I3560/60)/60)/24)+DATE(1970,1,1)</f>
        <v>41981.973229166666</v>
      </c>
      <c r="T3560" s="10">
        <f>((($J3560/60)/60)/24)+DATE(1970,1,1)</f>
        <v>41951.973229166666</v>
      </c>
    </row>
    <row r="3561" spans="1:20" ht="48" x14ac:dyDescent="0.2">
      <c r="A3561">
        <v>1047</v>
      </c>
      <c r="B3561" s="3" t="s">
        <v>1048</v>
      </c>
      <c r="C3561" s="3" t="s">
        <v>5157</v>
      </c>
      <c r="D3561" s="6">
        <v>2000</v>
      </c>
      <c r="E3561" s="6">
        <v>1</v>
      </c>
      <c r="F3561" t="s">
        <v>8220</v>
      </c>
      <c r="G3561" t="s">
        <v>8224</v>
      </c>
      <c r="H3561" t="s">
        <v>8246</v>
      </c>
      <c r="I3561">
        <v>1415219915</v>
      </c>
      <c r="J3561">
        <v>1412624315</v>
      </c>
      <c r="K3561" t="b">
        <v>0</v>
      </c>
      <c r="L3561">
        <v>1</v>
      </c>
      <c r="M3561" t="b">
        <v>0</v>
      </c>
      <c r="N3561" t="s">
        <v>8280</v>
      </c>
      <c r="O3561" s="5">
        <f>$E3561/$D3561</f>
        <v>5.0000000000000001E-4</v>
      </c>
      <c r="P3561" s="6">
        <f>ROUND(E3561/L3561,2)</f>
        <v>1</v>
      </c>
      <c r="Q3561" t="str">
        <f>LEFT($N3561,FIND("/",$N3561)-1)</f>
        <v>journalism</v>
      </c>
      <c r="R3561" t="str">
        <f>RIGHT($N3561,LEN($N3561)-FIND("/",$N3561))</f>
        <v>audio</v>
      </c>
      <c r="S3561" s="10">
        <f>((($I3561/60)/60)/24)+DATE(1970,1,1)</f>
        <v>41948.860127314816</v>
      </c>
      <c r="T3561" s="10">
        <f>((($J3561/60)/60)/24)+DATE(1970,1,1)</f>
        <v>41918.818460648145</v>
      </c>
    </row>
    <row r="3562" spans="1:20" ht="48" x14ac:dyDescent="0.2">
      <c r="A3562">
        <v>1694</v>
      </c>
      <c r="B3562" s="3" t="s">
        <v>1695</v>
      </c>
      <c r="C3562" s="3" t="s">
        <v>5804</v>
      </c>
      <c r="D3562" s="6">
        <v>10000</v>
      </c>
      <c r="E3562" s="6">
        <v>5</v>
      </c>
      <c r="F3562" t="s">
        <v>8222</v>
      </c>
      <c r="G3562" t="s">
        <v>8224</v>
      </c>
      <c r="H3562" t="s">
        <v>8246</v>
      </c>
      <c r="I3562">
        <v>1490589360</v>
      </c>
      <c r="J3562">
        <v>1488038674</v>
      </c>
      <c r="K3562" t="b">
        <v>0</v>
      </c>
      <c r="L3562">
        <v>1</v>
      </c>
      <c r="M3562" t="b">
        <v>0</v>
      </c>
      <c r="N3562" t="s">
        <v>8292</v>
      </c>
      <c r="O3562" s="5">
        <f>$E3562/$D3562</f>
        <v>5.0000000000000001E-4</v>
      </c>
      <c r="P3562" s="6">
        <f>ROUND(E3562/L3562,2)</f>
        <v>5</v>
      </c>
      <c r="Q3562" t="str">
        <f>LEFT($N3562,FIND("/",$N3562)-1)</f>
        <v>music</v>
      </c>
      <c r="R3562" t="str">
        <f>RIGHT($N3562,LEN($N3562)-FIND("/",$N3562))</f>
        <v>faith</v>
      </c>
      <c r="S3562" s="10">
        <f>((($I3562/60)/60)/24)+DATE(1970,1,1)</f>
        <v>42821.191666666666</v>
      </c>
      <c r="T3562" s="10">
        <f>((($J3562/60)/60)/24)+DATE(1970,1,1)</f>
        <v>42791.669837962967</v>
      </c>
    </row>
    <row r="3563" spans="1:20" ht="48" x14ac:dyDescent="0.2">
      <c r="A3563">
        <v>1867</v>
      </c>
      <c r="B3563" s="3" t="s">
        <v>1868</v>
      </c>
      <c r="C3563" s="3" t="s">
        <v>5977</v>
      </c>
      <c r="D3563" s="6">
        <v>20000</v>
      </c>
      <c r="E3563" s="6">
        <v>10</v>
      </c>
      <c r="F3563" t="s">
        <v>8221</v>
      </c>
      <c r="G3563" t="s">
        <v>8224</v>
      </c>
      <c r="H3563" t="s">
        <v>8246</v>
      </c>
      <c r="I3563">
        <v>1478383912</v>
      </c>
      <c r="J3563">
        <v>1475791912</v>
      </c>
      <c r="K3563" t="b">
        <v>0</v>
      </c>
      <c r="L3563">
        <v>1</v>
      </c>
      <c r="M3563" t="b">
        <v>0</v>
      </c>
      <c r="N3563" t="s">
        <v>8282</v>
      </c>
      <c r="O3563" s="5">
        <f>$E3563/$D3563</f>
        <v>5.0000000000000001E-4</v>
      </c>
      <c r="P3563" s="6">
        <f>ROUND(E3563/L3563,2)</f>
        <v>10</v>
      </c>
      <c r="Q3563" t="str">
        <f>LEFT($N3563,FIND("/",$N3563)-1)</f>
        <v>games</v>
      </c>
      <c r="R3563" t="str">
        <f>RIGHT($N3563,LEN($N3563)-FIND("/",$N3563))</f>
        <v>mobile games</v>
      </c>
      <c r="S3563" s="10">
        <f>((($I3563/60)/60)/24)+DATE(1970,1,1)</f>
        <v>42679.924907407403</v>
      </c>
      <c r="T3563" s="10">
        <f>((($J3563/60)/60)/24)+DATE(1970,1,1)</f>
        <v>42649.924907407403</v>
      </c>
    </row>
    <row r="3564" spans="1:20" ht="48" x14ac:dyDescent="0.2">
      <c r="A3564">
        <v>1986</v>
      </c>
      <c r="B3564" s="3" t="s">
        <v>1987</v>
      </c>
      <c r="C3564" s="3" t="s">
        <v>6096</v>
      </c>
      <c r="D3564" s="6">
        <v>2000</v>
      </c>
      <c r="E3564" s="6">
        <v>1</v>
      </c>
      <c r="F3564" t="s">
        <v>8221</v>
      </c>
      <c r="G3564" t="s">
        <v>8225</v>
      </c>
      <c r="H3564" t="s">
        <v>8247</v>
      </c>
      <c r="I3564">
        <v>1457947483</v>
      </c>
      <c r="J3564">
        <v>1455359083</v>
      </c>
      <c r="K3564" t="b">
        <v>0</v>
      </c>
      <c r="L3564">
        <v>1</v>
      </c>
      <c r="M3564" t="b">
        <v>0</v>
      </c>
      <c r="N3564" t="s">
        <v>8295</v>
      </c>
      <c r="O3564" s="5">
        <f>$E3564/$D3564</f>
        <v>5.0000000000000001E-4</v>
      </c>
      <c r="P3564" s="6">
        <f>ROUND(E3564/L3564,2)</f>
        <v>1</v>
      </c>
      <c r="Q3564" t="str">
        <f>LEFT($N3564,FIND("/",$N3564)-1)</f>
        <v>photography</v>
      </c>
      <c r="R3564" t="str">
        <f>RIGHT($N3564,LEN($N3564)-FIND("/",$N3564))</f>
        <v>people</v>
      </c>
      <c r="S3564" s="10">
        <f>((($I3564/60)/60)/24)+DATE(1970,1,1)</f>
        <v>42443.392164351855</v>
      </c>
      <c r="T3564" s="10">
        <f>((($J3564/60)/60)/24)+DATE(1970,1,1)</f>
        <v>42413.433831018512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 s="6">
        <v>100000</v>
      </c>
      <c r="E3565" s="6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8271</v>
      </c>
      <c r="O3565" s="5">
        <f>$E3565/$D3565</f>
        <v>5.0000000000000001E-4</v>
      </c>
      <c r="P3565" s="6">
        <f>ROUND(E3565/L3565,2)</f>
        <v>50</v>
      </c>
      <c r="Q3565" t="str">
        <f>LEFT($N3565,FIND("/",$N3565)-1)</f>
        <v>technology</v>
      </c>
      <c r="R3565" t="str">
        <f>RIGHT($N3565,LEN($N3565)-FIND("/",$N3565))</f>
        <v>web</v>
      </c>
      <c r="S3565" s="10">
        <f>((($I3565/60)/60)/24)+DATE(1970,1,1)</f>
        <v>42224.648344907408</v>
      </c>
      <c r="T3565" s="10">
        <f>((($J3565/60)/60)/24)+DATE(1970,1,1)</f>
        <v>42194.648344907408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 s="6">
        <v>10000</v>
      </c>
      <c r="E3566" s="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8302</v>
      </c>
      <c r="O3566" s="5">
        <f>$E3566/$D3566</f>
        <v>5.0000000000000001E-4</v>
      </c>
      <c r="P3566" s="6">
        <f>ROUND(E3566/L3566,2)</f>
        <v>5</v>
      </c>
      <c r="Q3566" t="str">
        <f>LEFT($N3566,FIND("/",$N3566)-1)</f>
        <v>theater</v>
      </c>
      <c r="R3566" t="str">
        <f>RIGHT($N3566,LEN($N3566)-FIND("/",$N3566))</f>
        <v>spaces</v>
      </c>
      <c r="S3566" s="10">
        <f>((($I3566/60)/60)/24)+DATE(1970,1,1)</f>
        <v>42090.003842592589</v>
      </c>
      <c r="T3566" s="10">
        <f>((($J3566/60)/60)/24)+DATE(1970,1,1)</f>
        <v>42060.04550925926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 s="6">
        <v>100000</v>
      </c>
      <c r="E3567" s="6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8281</v>
      </c>
      <c r="O3567" s="5">
        <f>$E3567/$D3567</f>
        <v>4.6999999999999999E-4</v>
      </c>
      <c r="P3567" s="6">
        <f>ROUND(E3567/L3567,2)</f>
        <v>6.71</v>
      </c>
      <c r="Q3567" t="str">
        <f>LEFT($N3567,FIND("/",$N3567)-1)</f>
        <v>games</v>
      </c>
      <c r="R3567" t="str">
        <f>RIGHT($N3567,LEN($N3567)-FIND("/",$N3567))</f>
        <v>video games</v>
      </c>
      <c r="S3567" s="10">
        <f>((($I3567/60)/60)/24)+DATE(1970,1,1)</f>
        <v>41700.792557870373</v>
      </c>
      <c r="T3567" s="10">
        <f>((($J3567/60)/60)/24)+DATE(1970,1,1)</f>
        <v>41660.792557870373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 s="6">
        <v>22000</v>
      </c>
      <c r="E3568" s="6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8271</v>
      </c>
      <c r="O3568" s="5">
        <f>$E3568/$D3568</f>
        <v>4.5454545454545455E-4</v>
      </c>
      <c r="P3568" s="6">
        <f>ROUND(E3568/L3568,2)</f>
        <v>10</v>
      </c>
      <c r="Q3568" t="str">
        <f>LEFT($N3568,FIND("/",$N3568)-1)</f>
        <v>technology</v>
      </c>
      <c r="R3568" t="str">
        <f>RIGHT($N3568,LEN($N3568)-FIND("/",$N3568))</f>
        <v>web</v>
      </c>
      <c r="S3568" s="10">
        <f>((($I3568/60)/60)/24)+DATE(1970,1,1)</f>
        <v>42047.843287037031</v>
      </c>
      <c r="T3568" s="10">
        <f>((($J3568/60)/60)/24)+DATE(1970,1,1)</f>
        <v>42017.843287037031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 s="6">
        <v>150000</v>
      </c>
      <c r="E3569" s="6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8298</v>
      </c>
      <c r="O3569" s="5">
        <f>$E3569/$D3569</f>
        <v>4.3333333333333331E-4</v>
      </c>
      <c r="P3569" s="6">
        <f>ROUND(E3569/L3569,2)</f>
        <v>16.25</v>
      </c>
      <c r="Q3569" t="str">
        <f>LEFT($N3569,FIND("/",$N3569)-1)</f>
        <v>food</v>
      </c>
      <c r="R3569" t="str">
        <f>RIGHT($N3569,LEN($N3569)-FIND("/",$N3569))</f>
        <v>restaurants</v>
      </c>
      <c r="S3569" s="10">
        <f>((($I3569/60)/60)/24)+DATE(1970,1,1)</f>
        <v>41839.155138888891</v>
      </c>
      <c r="T3569" s="10">
        <f>((($J3569/60)/60)/24)+DATE(1970,1,1)</f>
        <v>41809.155138888891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 s="6">
        <v>100000</v>
      </c>
      <c r="E3570" s="6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8281</v>
      </c>
      <c r="O3570" s="5">
        <f>$E3570/$D3570</f>
        <v>4.0999999999999999E-4</v>
      </c>
      <c r="P3570" s="6">
        <f>ROUND(E3570/L3570,2)</f>
        <v>6.83</v>
      </c>
      <c r="Q3570" t="str">
        <f>LEFT($N3570,FIND("/",$N3570)-1)</f>
        <v>games</v>
      </c>
      <c r="R3570" t="str">
        <f>RIGHT($N3570,LEN($N3570)-FIND("/",$N3570))</f>
        <v>video games</v>
      </c>
      <c r="S3570" s="10">
        <f>((($I3570/60)/60)/24)+DATE(1970,1,1)</f>
        <v>42565.758333333331</v>
      </c>
      <c r="T3570" s="10">
        <f>((($J3570/60)/60)/24)+DATE(1970,1,1)</f>
        <v>42538.77243055556</v>
      </c>
    </row>
    <row r="3571" spans="1:20" ht="48" x14ac:dyDescent="0.2">
      <c r="A3571">
        <v>3065</v>
      </c>
      <c r="B3571" s="3" t="s">
        <v>3065</v>
      </c>
      <c r="C3571" s="3" t="s">
        <v>7175</v>
      </c>
      <c r="D3571" s="6">
        <v>25000</v>
      </c>
      <c r="E3571" s="6">
        <v>10</v>
      </c>
      <c r="F3571" t="s">
        <v>8221</v>
      </c>
      <c r="G3571" t="s">
        <v>8224</v>
      </c>
      <c r="H3571" t="s">
        <v>8246</v>
      </c>
      <c r="I3571">
        <v>1406683172</v>
      </c>
      <c r="J3571">
        <v>1404523172</v>
      </c>
      <c r="K3571" t="b">
        <v>0</v>
      </c>
      <c r="L3571">
        <v>2</v>
      </c>
      <c r="M3571" t="b">
        <v>0</v>
      </c>
      <c r="N3571" t="s">
        <v>8302</v>
      </c>
      <c r="O3571" s="5">
        <f>$E3571/$D3571</f>
        <v>4.0000000000000002E-4</v>
      </c>
      <c r="P3571" s="6">
        <f>ROUND(E3571/L3571,2)</f>
        <v>5</v>
      </c>
      <c r="Q3571" t="str">
        <f>LEFT($N3571,FIND("/",$N3571)-1)</f>
        <v>theater</v>
      </c>
      <c r="R3571" t="str">
        <f>RIGHT($N3571,LEN($N3571)-FIND("/",$N3571))</f>
        <v>spaces</v>
      </c>
      <c r="S3571" s="10">
        <f>((($I3571/60)/60)/24)+DATE(1970,1,1)</f>
        <v>41850.055231481485</v>
      </c>
      <c r="T3571" s="10">
        <f>((($J3571/60)/60)/24)+DATE(1970,1,1)</f>
        <v>41825.055231481485</v>
      </c>
    </row>
    <row r="3572" spans="1:20" ht="48" x14ac:dyDescent="0.2">
      <c r="A3572">
        <v>213</v>
      </c>
      <c r="B3572" s="3" t="s">
        <v>215</v>
      </c>
      <c r="C3572" s="3" t="s">
        <v>4323</v>
      </c>
      <c r="D3572" s="6">
        <v>50000</v>
      </c>
      <c r="E3572" s="6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t="b">
        <v>0</v>
      </c>
      <c r="L3572">
        <v>1</v>
      </c>
      <c r="M3572" t="b">
        <v>0</v>
      </c>
      <c r="N3572" t="s">
        <v>8267</v>
      </c>
      <c r="O3572" s="5">
        <f>$E3572/$D3572</f>
        <v>4.0000000000000002E-4</v>
      </c>
      <c r="P3572" s="6">
        <f>ROUND(E3572/L3572,2)</f>
        <v>20</v>
      </c>
      <c r="Q3572" t="str">
        <f>LEFT($N3572,FIND("/",$N3572)-1)</f>
        <v>film &amp; video</v>
      </c>
      <c r="R3572" t="str">
        <f>RIGHT($N3572,LEN($N3572)-FIND("/",$N3572))</f>
        <v>drama</v>
      </c>
      <c r="S3572" s="10">
        <f>((($I3572/60)/60)/24)+DATE(1970,1,1)</f>
        <v>42232.587974537033</v>
      </c>
      <c r="T3572" s="10">
        <f>((($J3572/60)/60)/24)+DATE(1970,1,1)</f>
        <v>42202.594293981485</v>
      </c>
    </row>
    <row r="3573" spans="1:20" ht="48" x14ac:dyDescent="0.2">
      <c r="A3573">
        <v>681</v>
      </c>
      <c r="B3573" s="3" t="s">
        <v>682</v>
      </c>
      <c r="C3573" s="3" t="s">
        <v>4791</v>
      </c>
      <c r="D3573" s="6">
        <v>2500</v>
      </c>
      <c r="E3573" s="6">
        <v>1</v>
      </c>
      <c r="F3573" t="s">
        <v>8221</v>
      </c>
      <c r="G3573" t="s">
        <v>8224</v>
      </c>
      <c r="H3573" t="s">
        <v>8246</v>
      </c>
      <c r="I3573">
        <v>1477509604</v>
      </c>
      <c r="J3573">
        <v>1474917604</v>
      </c>
      <c r="K3573" t="b">
        <v>0</v>
      </c>
      <c r="L3573">
        <v>1</v>
      </c>
      <c r="M3573" t="b">
        <v>0</v>
      </c>
      <c r="N3573" t="s">
        <v>8272</v>
      </c>
      <c r="O3573" s="5">
        <f>$E3573/$D3573</f>
        <v>4.0000000000000002E-4</v>
      </c>
      <c r="P3573" s="6">
        <f>ROUND(E3573/L3573,2)</f>
        <v>1</v>
      </c>
      <c r="Q3573" t="str">
        <f>LEFT($N3573,FIND("/",$N3573)-1)</f>
        <v>technology</v>
      </c>
      <c r="R3573" t="str">
        <f>RIGHT($N3573,LEN($N3573)-FIND("/",$N3573))</f>
        <v>wearables</v>
      </c>
      <c r="S3573" s="10">
        <f>((($I3573/60)/60)/24)+DATE(1970,1,1)</f>
        <v>42669.805601851855</v>
      </c>
      <c r="T3573" s="10">
        <f>((($J3573/60)/60)/24)+DATE(1970,1,1)</f>
        <v>42639.805601851855</v>
      </c>
    </row>
    <row r="3574" spans="1:20" ht="48" x14ac:dyDescent="0.2">
      <c r="A3574">
        <v>1111</v>
      </c>
      <c r="B3574" s="3" t="s">
        <v>1112</v>
      </c>
      <c r="C3574" s="3" t="s">
        <v>5221</v>
      </c>
      <c r="D3574" s="6">
        <v>2500</v>
      </c>
      <c r="E3574" s="6">
        <v>1</v>
      </c>
      <c r="F3574" t="s">
        <v>8221</v>
      </c>
      <c r="G3574" t="s">
        <v>8224</v>
      </c>
      <c r="H3574" t="s">
        <v>8246</v>
      </c>
      <c r="I3574">
        <v>1452228790</v>
      </c>
      <c r="J3574">
        <v>1449636790</v>
      </c>
      <c r="K3574" t="b">
        <v>0</v>
      </c>
      <c r="L3574">
        <v>1</v>
      </c>
      <c r="M3574" t="b">
        <v>0</v>
      </c>
      <c r="N3574" t="s">
        <v>8281</v>
      </c>
      <c r="O3574" s="5">
        <f>$E3574/$D3574</f>
        <v>4.0000000000000002E-4</v>
      </c>
      <c r="P3574" s="6">
        <f>ROUND(E3574/L3574,2)</f>
        <v>1</v>
      </c>
      <c r="Q3574" t="str">
        <f>LEFT($N3574,FIND("/",$N3574)-1)</f>
        <v>games</v>
      </c>
      <c r="R3574" t="str">
        <f>RIGHT($N3574,LEN($N3574)-FIND("/",$N3574))</f>
        <v>video games</v>
      </c>
      <c r="S3574" s="10">
        <f>((($I3574/60)/60)/24)+DATE(1970,1,1)</f>
        <v>42377.203587962969</v>
      </c>
      <c r="T3574" s="10">
        <f>((($J3574/60)/60)/24)+DATE(1970,1,1)</f>
        <v>42347.203587962969</v>
      </c>
    </row>
    <row r="3575" spans="1:20" ht="48" x14ac:dyDescent="0.2">
      <c r="A3575">
        <v>2360</v>
      </c>
      <c r="B3575" s="3" t="s">
        <v>2361</v>
      </c>
      <c r="C3575" s="3" t="s">
        <v>6470</v>
      </c>
      <c r="D3575" s="6">
        <v>5000</v>
      </c>
      <c r="E3575" s="6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8271</v>
      </c>
      <c r="O3575" s="5">
        <f>$E3575/$D3575</f>
        <v>4.0000000000000002E-4</v>
      </c>
      <c r="P3575" s="6">
        <f>ROUND(E3575/L3575,2)</f>
        <v>2</v>
      </c>
      <c r="Q3575" t="str">
        <f>LEFT($N3575,FIND("/",$N3575)-1)</f>
        <v>technology</v>
      </c>
      <c r="R3575" t="str">
        <f>RIGHT($N3575,LEN($N3575)-FIND("/",$N3575))</f>
        <v>web</v>
      </c>
      <c r="S3575" s="10">
        <f>((($I3575/60)/60)/24)+DATE(1970,1,1)</f>
        <v>42407.70694444445</v>
      </c>
      <c r="T3575" s="10">
        <f>((($J3575/60)/60)/24)+DATE(1970,1,1)</f>
        <v>42377.70694444445</v>
      </c>
    </row>
    <row r="3576" spans="1:20" ht="48" x14ac:dyDescent="0.2">
      <c r="A3576">
        <v>2863</v>
      </c>
      <c r="B3576" s="3" t="s">
        <v>2863</v>
      </c>
      <c r="C3576" s="3" t="s">
        <v>6973</v>
      </c>
      <c r="D3576" s="6">
        <v>50000</v>
      </c>
      <c r="E3576" s="6">
        <v>20</v>
      </c>
      <c r="F3576" t="s">
        <v>8221</v>
      </c>
      <c r="G3576" t="s">
        <v>8224</v>
      </c>
      <c r="H3576" t="s">
        <v>8246</v>
      </c>
      <c r="I3576">
        <v>1410279123</v>
      </c>
      <c r="J3576">
        <v>1405095123</v>
      </c>
      <c r="K3576" t="b">
        <v>0</v>
      </c>
      <c r="L3576">
        <v>1</v>
      </c>
      <c r="M3576" t="b">
        <v>0</v>
      </c>
      <c r="N3576" t="s">
        <v>8270</v>
      </c>
      <c r="O3576" s="5">
        <f>$E3576/$D3576</f>
        <v>4.0000000000000002E-4</v>
      </c>
      <c r="P3576" s="6">
        <f>ROUND(E3576/L3576,2)</f>
        <v>20</v>
      </c>
      <c r="Q3576" t="str">
        <f>LEFT($N3576,FIND("/",$N3576)-1)</f>
        <v>theater</v>
      </c>
      <c r="R3576" t="str">
        <f>RIGHT($N3576,LEN($N3576)-FIND("/",$N3576))</f>
        <v>plays</v>
      </c>
      <c r="S3576" s="10">
        <f>((($I3576/60)/60)/24)+DATE(1970,1,1)</f>
        <v>41891.675034722226</v>
      </c>
      <c r="T3576" s="10">
        <f>((($J3576/60)/60)/24)+DATE(1970,1,1)</f>
        <v>41831.675034722226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 s="6">
        <v>25000</v>
      </c>
      <c r="E3577" s="6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8302</v>
      </c>
      <c r="O3577" s="5">
        <f>$E3577/$D3577</f>
        <v>4.0000000000000002E-4</v>
      </c>
      <c r="P3577" s="6">
        <f>ROUND(E3577/L3577,2)</f>
        <v>10</v>
      </c>
      <c r="Q3577" t="str">
        <f>LEFT($N3577,FIND("/",$N3577)-1)</f>
        <v>theater</v>
      </c>
      <c r="R3577" t="str">
        <f>RIGHT($N3577,LEN($N3577)-FIND("/",$N3577))</f>
        <v>spaces</v>
      </c>
      <c r="S3577" s="10">
        <f>((($I3577/60)/60)/24)+DATE(1970,1,1)</f>
        <v>42785.031469907408</v>
      </c>
      <c r="T3577" s="10">
        <f>((($J3577/60)/60)/24)+DATE(1970,1,1)</f>
        <v>42745.031469907408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 s="6">
        <v>2500</v>
      </c>
      <c r="E3578" s="6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8270</v>
      </c>
      <c r="O3578" s="5">
        <f>$E3578/$D3578</f>
        <v>4.0000000000000002E-4</v>
      </c>
      <c r="P3578" s="6">
        <f>ROUND(E3578/L3578,2)</f>
        <v>1</v>
      </c>
      <c r="Q3578" t="str">
        <f>LEFT($N3578,FIND("/",$N3578)-1)</f>
        <v>theater</v>
      </c>
      <c r="R3578" t="str">
        <f>RIGHT($N3578,LEN($N3578)-FIND("/",$N3578))</f>
        <v>plays</v>
      </c>
      <c r="S3578" s="10">
        <f>((($I3578/60)/60)/24)+DATE(1970,1,1)</f>
        <v>41815.875</v>
      </c>
      <c r="T3578" s="10">
        <f>((($J3578/60)/60)/24)+DATE(1970,1,1)</f>
        <v>41789.893599537041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 s="6">
        <v>2500</v>
      </c>
      <c r="E3579" s="6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8270</v>
      </c>
      <c r="O3579" s="5">
        <f>$E3579/$D3579</f>
        <v>4.0000000000000002E-4</v>
      </c>
      <c r="P3579" s="6">
        <f>ROUND(E3579/L3579,2)</f>
        <v>1</v>
      </c>
      <c r="Q3579" t="str">
        <f>LEFT($N3579,FIND("/",$N3579)-1)</f>
        <v>theater</v>
      </c>
      <c r="R3579" t="str">
        <f>RIGHT($N3579,LEN($N3579)-FIND("/",$N3579))</f>
        <v>plays</v>
      </c>
      <c r="S3579" s="10">
        <f>((($I3579/60)/60)/24)+DATE(1970,1,1)</f>
        <v>42428</v>
      </c>
      <c r="T3579" s="10">
        <f>((($J3579/60)/60)/24)+DATE(1970,1,1)</f>
        <v>42400.946597222224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 s="6">
        <v>12999</v>
      </c>
      <c r="E3580" s="6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5">
        <f>$E3580/$D3580</f>
        <v>3.8464497269020693E-4</v>
      </c>
      <c r="P3580" s="6">
        <f>ROUND(E3580/L3580,2)</f>
        <v>5</v>
      </c>
      <c r="Q3580" t="str">
        <f>LEFT($N3580,FIND("/",$N3580)-1)</f>
        <v>games</v>
      </c>
      <c r="R3580" t="str">
        <f>RIGHT($N3580,LEN($N3580)-FIND("/",$N3580))</f>
        <v>video games</v>
      </c>
      <c r="S3580" s="10">
        <f>((($I3580/60)/60)/24)+DATE(1970,1,1)</f>
        <v>42153.185798611114</v>
      </c>
      <c r="T3580" s="10">
        <f>((($J3580/60)/60)/24)+DATE(1970,1,1)</f>
        <v>42123.185798611114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 s="6">
        <v>117000</v>
      </c>
      <c r="E3581" s="6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5">
        <f>$E3581/$D3581</f>
        <v>3.8461538461538462E-4</v>
      </c>
      <c r="P3581" s="6">
        <f>ROUND(E3581/L3581,2)</f>
        <v>22.5</v>
      </c>
      <c r="Q3581" t="str">
        <f>LEFT($N3581,FIND("/",$N3581)-1)</f>
        <v>food</v>
      </c>
      <c r="R3581" t="str">
        <f>RIGHT($N3581,LEN($N3581)-FIND("/",$N3581))</f>
        <v>food trucks</v>
      </c>
      <c r="S3581" s="10">
        <f>((($I3581/60)/60)/24)+DATE(1970,1,1)</f>
        <v>42398.615393518514</v>
      </c>
      <c r="T3581" s="10">
        <f>((($J3581/60)/60)/24)+DATE(1970,1,1)</f>
        <v>42338.615393518514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 s="6">
        <v>500000</v>
      </c>
      <c r="E3582" s="6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8281</v>
      </c>
      <c r="O3582" s="5">
        <f>$E3582/$D3582</f>
        <v>3.5704000000000004E-4</v>
      </c>
      <c r="P3582" s="6">
        <f>ROUND(E3582/L3582,2)</f>
        <v>17.850000000000001</v>
      </c>
      <c r="Q3582" t="str">
        <f>LEFT($N3582,FIND("/",$N3582)-1)</f>
        <v>games</v>
      </c>
      <c r="R3582" t="str">
        <f>RIGHT($N3582,LEN($N3582)-FIND("/",$N3582))</f>
        <v>video games</v>
      </c>
      <c r="S3582" s="10">
        <f>((($I3582/60)/60)/24)+DATE(1970,1,1)</f>
        <v>41069.847314814811</v>
      </c>
      <c r="T3582" s="10">
        <f>((($J3582/60)/60)/24)+DATE(1970,1,1)</f>
        <v>41009.847314814811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 s="6">
        <v>20000</v>
      </c>
      <c r="E3583" s="6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8270</v>
      </c>
      <c r="O3583" s="5">
        <f>$E3583/$D3583</f>
        <v>3.5E-4</v>
      </c>
      <c r="P3583" s="6">
        <f>ROUND(E3583/L3583,2)</f>
        <v>2.33</v>
      </c>
      <c r="Q3583" t="str">
        <f>LEFT($N3583,FIND("/",$N3583)-1)</f>
        <v>theater</v>
      </c>
      <c r="R3583" t="str">
        <f>RIGHT($N3583,LEN($N3583)-FIND("/",$N3583))</f>
        <v>plays</v>
      </c>
      <c r="S3583" s="10">
        <f>((($I3583/60)/60)/24)+DATE(1970,1,1)</f>
        <v>42495.128391203703</v>
      </c>
      <c r="T3583" s="10">
        <f>((($J3583/60)/60)/24)+DATE(1970,1,1)</f>
        <v>42465.128391203703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 s="6">
        <v>2880</v>
      </c>
      <c r="E3584" s="6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8292</v>
      </c>
      <c r="O3584" s="5">
        <f>$E3584/$D3584</f>
        <v>3.4722222222222224E-4</v>
      </c>
      <c r="P3584" s="6">
        <f>ROUND(E3584/L3584,2)</f>
        <v>1</v>
      </c>
      <c r="Q3584" t="str">
        <f>LEFT($N3584,FIND("/",$N3584)-1)</f>
        <v>music</v>
      </c>
      <c r="R3584" t="str">
        <f>RIGHT($N3584,LEN($N3584)-FIND("/",$N3584))</f>
        <v>faith</v>
      </c>
      <c r="S3584" s="10">
        <f>((($I3584/60)/60)/24)+DATE(1970,1,1)</f>
        <v>42463.006944444445</v>
      </c>
      <c r="T3584" s="10">
        <f>((($J3584/60)/60)/24)+DATE(1970,1,1)</f>
        <v>42425.960983796293</v>
      </c>
    </row>
    <row r="3585" spans="1:20" ht="48" x14ac:dyDescent="0.2">
      <c r="A3585">
        <v>1541</v>
      </c>
      <c r="B3585" s="3" t="s">
        <v>1542</v>
      </c>
      <c r="C3585" s="3" t="s">
        <v>5651</v>
      </c>
      <c r="D3585" s="6">
        <v>18000</v>
      </c>
      <c r="E3585" s="6">
        <v>6</v>
      </c>
      <c r="F3585" t="s">
        <v>8221</v>
      </c>
      <c r="G3585" t="s">
        <v>8224</v>
      </c>
      <c r="H3585" t="s">
        <v>8246</v>
      </c>
      <c r="I3585">
        <v>1420045538</v>
      </c>
      <c r="J3585">
        <v>1417453538</v>
      </c>
      <c r="K3585" t="b">
        <v>0</v>
      </c>
      <c r="L3585">
        <v>2</v>
      </c>
      <c r="M3585" t="b">
        <v>0</v>
      </c>
      <c r="N3585" t="s">
        <v>8288</v>
      </c>
      <c r="O3585" s="5">
        <f>$E3585/$D3585</f>
        <v>3.3333333333333332E-4</v>
      </c>
      <c r="P3585" s="6">
        <f>ROUND(E3585/L3585,2)</f>
        <v>3</v>
      </c>
      <c r="Q3585" t="str">
        <f>LEFT($N3585,FIND("/",$N3585)-1)</f>
        <v>photography</v>
      </c>
      <c r="R3585" t="str">
        <f>RIGHT($N3585,LEN($N3585)-FIND("/",$N3585))</f>
        <v>nature</v>
      </c>
      <c r="S3585" s="10">
        <f>((($I3585/60)/60)/24)+DATE(1970,1,1)</f>
        <v>42004.712245370371</v>
      </c>
      <c r="T3585" s="10">
        <f>((($J3585/60)/60)/24)+DATE(1970,1,1)</f>
        <v>41974.712245370371</v>
      </c>
    </row>
    <row r="3586" spans="1:20" ht="48" x14ac:dyDescent="0.2">
      <c r="A3586">
        <v>121</v>
      </c>
      <c r="B3586" s="3" t="s">
        <v>123</v>
      </c>
      <c r="C3586" s="3" t="s">
        <v>4232</v>
      </c>
      <c r="D3586" s="6">
        <v>3000</v>
      </c>
      <c r="E3586" s="6">
        <v>1</v>
      </c>
      <c r="F3586" t="s">
        <v>8220</v>
      </c>
      <c r="G3586" t="s">
        <v>8224</v>
      </c>
      <c r="H3586" t="s">
        <v>8246</v>
      </c>
      <c r="I3586">
        <v>1429352160</v>
      </c>
      <c r="J3586">
        <v>1427993710</v>
      </c>
      <c r="K3586" t="b">
        <v>0</v>
      </c>
      <c r="L3586">
        <v>1</v>
      </c>
      <c r="M3586" t="b">
        <v>0</v>
      </c>
      <c r="N3586" t="s">
        <v>8266</v>
      </c>
      <c r="O3586" s="5">
        <f>$E3586/$D3586</f>
        <v>3.3333333333333332E-4</v>
      </c>
      <c r="P3586" s="6">
        <f>ROUND(E3586/L3586,2)</f>
        <v>1</v>
      </c>
      <c r="Q3586" t="str">
        <f>LEFT($N3586,FIND("/",$N3586)-1)</f>
        <v>film &amp; video</v>
      </c>
      <c r="R3586" t="str">
        <f>RIGHT($N3586,LEN($N3586)-FIND("/",$N3586))</f>
        <v>science fiction</v>
      </c>
      <c r="S3586" s="10">
        <f>((($I3586/60)/60)/24)+DATE(1970,1,1)</f>
        <v>42112.427777777775</v>
      </c>
      <c r="T3586" s="10">
        <f>((($J3586/60)/60)/24)+DATE(1970,1,1)</f>
        <v>42096.704976851848</v>
      </c>
    </row>
    <row r="3587" spans="1:20" ht="48" x14ac:dyDescent="0.2">
      <c r="A3587">
        <v>580</v>
      </c>
      <c r="B3587" s="3" t="s">
        <v>581</v>
      </c>
      <c r="C3587" s="3" t="s">
        <v>4690</v>
      </c>
      <c r="D3587" s="6">
        <v>3000</v>
      </c>
      <c r="E3587" s="6">
        <v>1</v>
      </c>
      <c r="F3587" t="s">
        <v>8221</v>
      </c>
      <c r="G3587" t="s">
        <v>8224</v>
      </c>
      <c r="H3587" t="s">
        <v>8246</v>
      </c>
      <c r="I3587">
        <v>1474580867</v>
      </c>
      <c r="J3587">
        <v>1471988867</v>
      </c>
      <c r="K3587" t="b">
        <v>0</v>
      </c>
      <c r="L3587">
        <v>1</v>
      </c>
      <c r="M3587" t="b">
        <v>0</v>
      </c>
      <c r="N3587" t="s">
        <v>8271</v>
      </c>
      <c r="O3587" s="5">
        <f>$E3587/$D3587</f>
        <v>3.3333333333333332E-4</v>
      </c>
      <c r="P3587" s="6">
        <f>ROUND(E3587/L3587,2)</f>
        <v>1</v>
      </c>
      <c r="Q3587" t="str">
        <f>LEFT($N3587,FIND("/",$N3587)-1)</f>
        <v>technology</v>
      </c>
      <c r="R3587" t="str">
        <f>RIGHT($N3587,LEN($N3587)-FIND("/",$N3587))</f>
        <v>web</v>
      </c>
      <c r="S3587" s="10">
        <f>((($I3587/60)/60)/24)+DATE(1970,1,1)</f>
        <v>42635.908182870371</v>
      </c>
      <c r="T3587" s="10">
        <f>((($J3587/60)/60)/24)+DATE(1970,1,1)</f>
        <v>42605.908182870371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 s="6">
        <v>3000</v>
      </c>
      <c r="E3588" s="6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8288</v>
      </c>
      <c r="O3588" s="5">
        <f>$E3588/$D3588</f>
        <v>3.3333333333333332E-4</v>
      </c>
      <c r="P3588" s="6">
        <f>ROUND(E3588/L3588,2)</f>
        <v>1</v>
      </c>
      <c r="Q3588" t="str">
        <f>LEFT($N3588,FIND("/",$N3588)-1)</f>
        <v>photography</v>
      </c>
      <c r="R3588" t="str">
        <f>RIGHT($N3588,LEN($N3588)-FIND("/",$N3588))</f>
        <v>nature</v>
      </c>
      <c r="S3588" s="10">
        <f>((($I3588/60)/60)/24)+DATE(1970,1,1)</f>
        <v>42065.886111111111</v>
      </c>
      <c r="T3588" s="10">
        <f>((($J3588/60)/60)/24)+DATE(1970,1,1)</f>
        <v>42031.884652777779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 s="6">
        <v>3000</v>
      </c>
      <c r="E3589" s="6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8292</v>
      </c>
      <c r="O3589" s="5">
        <f>$E3589/$D3589</f>
        <v>3.3333333333333332E-4</v>
      </c>
      <c r="P3589" s="6">
        <f>ROUND(E3589/L3589,2)</f>
        <v>1</v>
      </c>
      <c r="Q3589" t="str">
        <f>LEFT($N3589,FIND("/",$N3589)-1)</f>
        <v>music</v>
      </c>
      <c r="R3589" t="str">
        <f>RIGHT($N3589,LEN($N3589)-FIND("/",$N3589))</f>
        <v>faith</v>
      </c>
      <c r="S3589" s="10">
        <f>((($I3589/60)/60)/24)+DATE(1970,1,1)</f>
        <v>42099.458333333328</v>
      </c>
      <c r="T3589" s="10">
        <f>((($J3589/60)/60)/24)+DATE(1970,1,1)</f>
        <v>42044.927974537044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 s="6">
        <v>30000</v>
      </c>
      <c r="E3590" s="6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8270</v>
      </c>
      <c r="O3590" s="5">
        <f>$E3590/$D3590</f>
        <v>3.3333333333333332E-4</v>
      </c>
      <c r="P3590" s="6">
        <f>ROUND(E3590/L3590,2)</f>
        <v>10</v>
      </c>
      <c r="Q3590" t="str">
        <f>LEFT($N3590,FIND("/",$N3590)-1)</f>
        <v>theater</v>
      </c>
      <c r="R3590" t="str">
        <f>RIGHT($N3590,LEN($N3590)-FIND("/",$N3590))</f>
        <v>plays</v>
      </c>
      <c r="S3590" s="10">
        <f>((($I3590/60)/60)/24)+DATE(1970,1,1)</f>
        <v>42846.308564814812</v>
      </c>
      <c r="T3590" s="10">
        <f>((($J3590/60)/60)/24)+DATE(1970,1,1)</f>
        <v>42786.350231481483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 s="6">
        <v>3000</v>
      </c>
      <c r="E3591" s="6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8304</v>
      </c>
      <c r="O3591" s="5">
        <f>$E3591/$D3591</f>
        <v>3.3333333333333332E-4</v>
      </c>
      <c r="P3591" s="6">
        <f>ROUND(E3591/L3591,2)</f>
        <v>1</v>
      </c>
      <c r="Q3591" t="str">
        <f>LEFT($N3591,FIND("/",$N3591)-1)</f>
        <v>theater</v>
      </c>
      <c r="R3591" t="str">
        <f>RIGHT($N3591,LEN($N3591)-FIND("/",$N3591))</f>
        <v>musical</v>
      </c>
      <c r="S3591" s="10">
        <f>((($I3591/60)/60)/24)+DATE(1970,1,1)</f>
        <v>41972.888773148152</v>
      </c>
      <c r="T3591" s="10">
        <f>((($J3591/60)/60)/24)+DATE(1970,1,1)</f>
        <v>41942.84710648148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 s="6">
        <v>3300</v>
      </c>
      <c r="E3592" s="6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8269</v>
      </c>
      <c r="O3592" s="5">
        <f>$E3592/$D3592</f>
        <v>3.0303030303030303E-4</v>
      </c>
      <c r="P3592" s="6">
        <f>ROUND(E3592/L3592,2)</f>
        <v>1</v>
      </c>
      <c r="Q3592" t="str">
        <f>LEFT($N3592,FIND("/",$N3592)-1)</f>
        <v>film &amp; video</v>
      </c>
      <c r="R3592" t="str">
        <f>RIGHT($N3592,LEN($N3592)-FIND("/",$N3592))</f>
        <v>animation</v>
      </c>
      <c r="S3592" s="10">
        <f>((($I3592/60)/60)/24)+DATE(1970,1,1)</f>
        <v>42783.329039351855</v>
      </c>
      <c r="T3592" s="10">
        <f>((($J3592/60)/60)/24)+DATE(1970,1,1)</f>
        <v>42753.329039351855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 s="6">
        <v>20000</v>
      </c>
      <c r="E3593" s="6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8271</v>
      </c>
      <c r="O3593" s="5">
        <f>$E3593/$D3593</f>
        <v>2.9999999999999997E-4</v>
      </c>
      <c r="P3593" s="6">
        <f>ROUND(E3593/L3593,2)</f>
        <v>3</v>
      </c>
      <c r="Q3593" t="str">
        <f>LEFT($N3593,FIND("/",$N3593)-1)</f>
        <v>technology</v>
      </c>
      <c r="R3593" t="str">
        <f>RIGHT($N3593,LEN($N3593)-FIND("/",$N3593))</f>
        <v>web</v>
      </c>
      <c r="S3593" s="10">
        <f>((($I3593/60)/60)/24)+DATE(1970,1,1)</f>
        <v>42676.896898148145</v>
      </c>
      <c r="T3593" s="10">
        <f>((($J3593/60)/60)/24)+DATE(1970,1,1)</f>
        <v>42646.896898148145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 s="6">
        <v>50000</v>
      </c>
      <c r="E3594" s="6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8272</v>
      </c>
      <c r="O3594" s="5">
        <f>$E3594/$D3594</f>
        <v>2.9999999999999997E-4</v>
      </c>
      <c r="P3594" s="6">
        <f>ROUND(E3594/L3594,2)</f>
        <v>7.5</v>
      </c>
      <c r="Q3594" t="str">
        <f>LEFT($N3594,FIND("/",$N3594)-1)</f>
        <v>technology</v>
      </c>
      <c r="R3594" t="str">
        <f>RIGHT($N3594,LEN($N3594)-FIND("/",$N3594))</f>
        <v>wearables</v>
      </c>
      <c r="S3594" s="10">
        <f>((($I3594/60)/60)/24)+DATE(1970,1,1)</f>
        <v>41863.116053240738</v>
      </c>
      <c r="T3594" s="10">
        <f>((($J3594/60)/60)/24)+DATE(1970,1,1)</f>
        <v>41803.116053240738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 s="6">
        <v>10000</v>
      </c>
      <c r="E3595" s="6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8270</v>
      </c>
      <c r="O3595" s="5">
        <f>$E3595/$D3595</f>
        <v>2.9999999999999997E-4</v>
      </c>
      <c r="P3595" s="6">
        <f>ROUND(E3595/L3595,2)</f>
        <v>1.5</v>
      </c>
      <c r="Q3595" t="str">
        <f>LEFT($N3595,FIND("/",$N3595)-1)</f>
        <v>theater</v>
      </c>
      <c r="R3595" t="str">
        <f>RIGHT($N3595,LEN($N3595)-FIND("/",$N3595))</f>
        <v>plays</v>
      </c>
      <c r="S3595" s="10">
        <f>((($I3595/60)/60)/24)+DATE(1970,1,1)</f>
        <v>42109.211111111115</v>
      </c>
      <c r="T3595" s="10">
        <f>((($J3595/60)/60)/24)+DATE(1970,1,1)</f>
        <v>42095.229166666672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 s="6">
        <v>3500</v>
      </c>
      <c r="E3596" s="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8283</v>
      </c>
      <c r="O3596" s="5">
        <f>$E3596/$D3596</f>
        <v>2.8571428571428574E-4</v>
      </c>
      <c r="P3596" s="6">
        <f>ROUND(E3596/L3596,2)</f>
        <v>1</v>
      </c>
      <c r="Q3596" t="str">
        <f>LEFT($N3596,FIND("/",$N3596)-1)</f>
        <v>food</v>
      </c>
      <c r="R3596" t="str">
        <f>RIGHT($N3596,LEN($N3596)-FIND("/",$N3596))</f>
        <v>food trucks</v>
      </c>
      <c r="S3596" s="10">
        <f>((($I3596/60)/60)/24)+DATE(1970,1,1)</f>
        <v>42517.919444444444</v>
      </c>
      <c r="T3596" s="10">
        <f>((($J3596/60)/60)/24)+DATE(1970,1,1)</f>
        <v>42502.913761574076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 s="6">
        <v>94875</v>
      </c>
      <c r="E3597" s="6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8269</v>
      </c>
      <c r="O3597" s="5">
        <f>$E3597/$D3597</f>
        <v>2.740447957839262E-4</v>
      </c>
      <c r="P3597" s="6">
        <f>ROUND(E3597/L3597,2)</f>
        <v>13</v>
      </c>
      <c r="Q3597" t="str">
        <f>LEFT($N3597,FIND("/",$N3597)-1)</f>
        <v>film &amp; video</v>
      </c>
      <c r="R3597" t="str">
        <f>RIGHT($N3597,LEN($N3597)-FIND("/",$N3597))</f>
        <v>animation</v>
      </c>
      <c r="S3597" s="10">
        <f>((($I3597/60)/60)/24)+DATE(1970,1,1)</f>
        <v>42054.824988425928</v>
      </c>
      <c r="T3597" s="10">
        <f>((($J3597/60)/60)/24)+DATE(1970,1,1)</f>
        <v>42038.824988425928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 s="6">
        <v>38000</v>
      </c>
      <c r="E3598" s="6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8274</v>
      </c>
      <c r="O3598" s="5">
        <f>$E3598/$D3598</f>
        <v>2.631578947368421E-4</v>
      </c>
      <c r="P3598" s="6">
        <f>ROUND(E3598/L3598,2)</f>
        <v>10</v>
      </c>
      <c r="Q3598" t="str">
        <f>LEFT($N3598,FIND("/",$N3598)-1)</f>
        <v>publishing</v>
      </c>
      <c r="R3598" t="str">
        <f>RIGHT($N3598,LEN($N3598)-FIND("/",$N3598))</f>
        <v>fiction</v>
      </c>
      <c r="S3598" s="10">
        <f>((($I3598/60)/60)/24)+DATE(1970,1,1)</f>
        <v>42399.824097222227</v>
      </c>
      <c r="T3598" s="10">
        <f>((($J3598/60)/60)/24)+DATE(1970,1,1)</f>
        <v>42349.824097222227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 s="6">
        <v>100000</v>
      </c>
      <c r="E3599" s="6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8270</v>
      </c>
      <c r="O3599" s="5">
        <f>$E3599/$D3599</f>
        <v>2.5999999999999998E-4</v>
      </c>
      <c r="P3599" s="6">
        <f>ROUND(E3599/L3599,2)</f>
        <v>13</v>
      </c>
      <c r="Q3599" t="str">
        <f>LEFT($N3599,FIND("/",$N3599)-1)</f>
        <v>theater</v>
      </c>
      <c r="R3599" t="str">
        <f>RIGHT($N3599,LEN($N3599)-FIND("/",$N3599))</f>
        <v>plays</v>
      </c>
      <c r="S3599" s="10">
        <f>((($I3599/60)/60)/24)+DATE(1970,1,1)</f>
        <v>41883.84002314815</v>
      </c>
      <c r="T3599" s="10">
        <f>((($J3599/60)/60)/24)+DATE(1970,1,1)</f>
        <v>41848.84002314815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 s="6">
        <v>20000</v>
      </c>
      <c r="E3600" s="6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8283</v>
      </c>
      <c r="O3600" s="5">
        <f>$E3600/$D3600</f>
        <v>2.5000000000000001E-4</v>
      </c>
      <c r="P3600" s="6">
        <f>ROUND(E3600/L3600,2)</f>
        <v>5</v>
      </c>
      <c r="Q3600" t="str">
        <f>LEFT($N3600,FIND("/",$N3600)-1)</f>
        <v>food</v>
      </c>
      <c r="R3600" t="str">
        <f>RIGHT($N3600,LEN($N3600)-FIND("/",$N3600))</f>
        <v>food trucks</v>
      </c>
      <c r="S3600" s="10">
        <f>((($I3600/60)/60)/24)+DATE(1970,1,1)</f>
        <v>42077.625</v>
      </c>
      <c r="T3600" s="10">
        <f>((($J3600/60)/60)/24)+DATE(1970,1,1)</f>
        <v>42019.737766203703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 s="6">
        <v>100000</v>
      </c>
      <c r="E3601" s="6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8302</v>
      </c>
      <c r="O3601" s="5">
        <f>$E3601/$D3601</f>
        <v>2.5000000000000001E-4</v>
      </c>
      <c r="P3601" s="6">
        <f>ROUND(E3601/L3601,2)</f>
        <v>25</v>
      </c>
      <c r="Q3601" t="str">
        <f>LEFT($N3601,FIND("/",$N3601)-1)</f>
        <v>theater</v>
      </c>
      <c r="R3601" t="str">
        <f>RIGHT($N3601,LEN($N3601)-FIND("/",$N3601))</f>
        <v>spaces</v>
      </c>
      <c r="S3601" s="10">
        <f>((($I3601/60)/60)/24)+DATE(1970,1,1)</f>
        <v>42267.795787037037</v>
      </c>
      <c r="T3601" s="10">
        <f>((($J3601/60)/60)/24)+DATE(1970,1,1)</f>
        <v>42207.795787037037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 s="6">
        <v>28000</v>
      </c>
      <c r="E3602" s="6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8270</v>
      </c>
      <c r="O3602" s="5">
        <f>$E3602/$D3602</f>
        <v>2.5000000000000001E-4</v>
      </c>
      <c r="P3602" s="6">
        <f>ROUND(E3602/L3602,2)</f>
        <v>7</v>
      </c>
      <c r="Q3602" t="str">
        <f>LEFT($N3602,FIND("/",$N3602)-1)</f>
        <v>theater</v>
      </c>
      <c r="R3602" t="str">
        <f>RIGHT($N3602,LEN($N3602)-FIND("/",$N3602))</f>
        <v>plays</v>
      </c>
      <c r="S3602" s="10">
        <f>((($I3602/60)/60)/24)+DATE(1970,1,1)</f>
        <v>42559.976319444439</v>
      </c>
      <c r="T3602" s="10">
        <f>((($J3602/60)/60)/24)+DATE(1970,1,1)</f>
        <v>42513.976319444439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 s="6">
        <v>125000</v>
      </c>
      <c r="E3603" s="6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8283</v>
      </c>
      <c r="O3603" s="5">
        <f>$E3603/$D3603</f>
        <v>2.4000000000000001E-4</v>
      </c>
      <c r="P3603" s="6">
        <f>ROUND(E3603/L3603,2)</f>
        <v>30</v>
      </c>
      <c r="Q3603" t="str">
        <f>LEFT($N3603,FIND("/",$N3603)-1)</f>
        <v>food</v>
      </c>
      <c r="R3603" t="str">
        <f>RIGHT($N3603,LEN($N3603)-FIND("/",$N3603))</f>
        <v>food trucks</v>
      </c>
      <c r="S3603" s="10">
        <f>((($I3603/60)/60)/24)+DATE(1970,1,1)</f>
        <v>42219.185844907406</v>
      </c>
      <c r="T3603" s="10">
        <f>((($J3603/60)/60)/24)+DATE(1970,1,1)</f>
        <v>42184.185844907406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 s="6">
        <v>42500</v>
      </c>
      <c r="E3604" s="6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5">
        <f>$E3604/$D3604</f>
        <v>2.3529411764705883E-4</v>
      </c>
      <c r="P3604" s="6">
        <f>ROUND(E3604/L3604,2)</f>
        <v>10</v>
      </c>
      <c r="Q3604" t="str">
        <f>LEFT($N3604,FIND("/",$N3604)-1)</f>
        <v>technology</v>
      </c>
      <c r="R3604" t="str">
        <f>RIGHT($N3604,LEN($N3604)-FIND("/",$N3604))</f>
        <v>gadgets</v>
      </c>
      <c r="S3604" s="10">
        <f>((($I3604/60)/60)/24)+DATE(1970,1,1)</f>
        <v>41860.033958333333</v>
      </c>
      <c r="T3604" s="10">
        <f>((($J3604/60)/60)/24)+DATE(1970,1,1)</f>
        <v>41830.033958333333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 s="6">
        <v>2800000</v>
      </c>
      <c r="E3605" s="6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8302</v>
      </c>
      <c r="O3605" s="5">
        <f>$E3605/$D3605</f>
        <v>2.3035714285714285E-4</v>
      </c>
      <c r="P3605" s="6">
        <f>ROUND(E3605/L3605,2)</f>
        <v>92.14</v>
      </c>
      <c r="Q3605" t="str">
        <f>LEFT($N3605,FIND("/",$N3605)-1)</f>
        <v>theater</v>
      </c>
      <c r="R3605" t="str">
        <f>RIGHT($N3605,LEN($N3605)-FIND("/",$N3605))</f>
        <v>spaces</v>
      </c>
      <c r="S3605" s="10">
        <f>((($I3605/60)/60)/24)+DATE(1970,1,1)</f>
        <v>42169.804861111115</v>
      </c>
      <c r="T3605" s="10">
        <f>((($J3605/60)/60)/24)+DATE(1970,1,1)</f>
        <v>42111.684027777781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 s="6">
        <v>4500</v>
      </c>
      <c r="E3606" s="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8292</v>
      </c>
      <c r="O3606" s="5">
        <f>$E3606/$D3606</f>
        <v>2.2222222222222223E-4</v>
      </c>
      <c r="P3606" s="6">
        <f>ROUND(E3606/L3606,2)</f>
        <v>1</v>
      </c>
      <c r="Q3606" t="str">
        <f>LEFT($N3606,FIND("/",$N3606)-1)</f>
        <v>music</v>
      </c>
      <c r="R3606" t="str">
        <f>RIGHT($N3606,LEN($N3606)-FIND("/",$N3606))</f>
        <v>faith</v>
      </c>
      <c r="S3606" s="10">
        <f>((($I3606/60)/60)/24)+DATE(1970,1,1)</f>
        <v>42132.036527777775</v>
      </c>
      <c r="T3606" s="10">
        <f>((($J3606/60)/60)/24)+DATE(1970,1,1)</f>
        <v>42102.036527777775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 s="6">
        <v>240000</v>
      </c>
      <c r="E3607" s="6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8271</v>
      </c>
      <c r="O3607" s="5">
        <f>$E3607/$D3607</f>
        <v>2.0833333333333335E-4</v>
      </c>
      <c r="P3607" s="6">
        <f>ROUND(E3607/L3607,2)</f>
        <v>50</v>
      </c>
      <c r="Q3607" t="str">
        <f>LEFT($N3607,FIND("/",$N3607)-1)</f>
        <v>technology</v>
      </c>
      <c r="R3607" t="str">
        <f>RIGHT($N3607,LEN($N3607)-FIND("/",$N3607))</f>
        <v>web</v>
      </c>
      <c r="S3607" s="10">
        <f>((($I3607/60)/60)/24)+DATE(1970,1,1)</f>
        <v>42351.283101851848</v>
      </c>
      <c r="T3607" s="10">
        <f>((($J3607/60)/60)/24)+DATE(1970,1,1)</f>
        <v>42321.283101851848</v>
      </c>
    </row>
    <row r="3608" spans="1:20" ht="16" x14ac:dyDescent="0.2">
      <c r="A3608">
        <v>2418</v>
      </c>
      <c r="B3608" s="3" t="s">
        <v>2419</v>
      </c>
      <c r="C3608" s="3" t="s">
        <v>6528</v>
      </c>
      <c r="D3608" s="6">
        <v>25000</v>
      </c>
      <c r="E3608" s="6">
        <v>5</v>
      </c>
      <c r="F3608" t="s">
        <v>8221</v>
      </c>
      <c r="G3608" t="s">
        <v>8224</v>
      </c>
      <c r="H3608" t="s">
        <v>8246</v>
      </c>
      <c r="I3608">
        <v>1427225644</v>
      </c>
      <c r="J3608">
        <v>1422045244</v>
      </c>
      <c r="K3608" t="b">
        <v>0</v>
      </c>
      <c r="L3608">
        <v>5</v>
      </c>
      <c r="M3608" t="b">
        <v>0</v>
      </c>
      <c r="N3608" t="s">
        <v>8283</v>
      </c>
      <c r="O3608" s="5">
        <f>$E3608/$D3608</f>
        <v>2.0000000000000001E-4</v>
      </c>
      <c r="P3608" s="6">
        <f>ROUND(E3608/L3608,2)</f>
        <v>1</v>
      </c>
      <c r="Q3608" t="str">
        <f>LEFT($N3608,FIND("/",$N3608)-1)</f>
        <v>food</v>
      </c>
      <c r="R3608" t="str">
        <f>RIGHT($N3608,LEN($N3608)-FIND("/",$N3608))</f>
        <v>food trucks</v>
      </c>
      <c r="S3608" s="10">
        <f>((($I3608/60)/60)/24)+DATE(1970,1,1)</f>
        <v>42087.815324074079</v>
      </c>
      <c r="T3608" s="10">
        <f>((($J3608/60)/60)/24)+DATE(1970,1,1)</f>
        <v>42027.856990740736</v>
      </c>
    </row>
    <row r="3609" spans="1:20" ht="48" x14ac:dyDescent="0.2">
      <c r="A3609">
        <v>2913</v>
      </c>
      <c r="B3609" s="3" t="s">
        <v>2913</v>
      </c>
      <c r="C3609" s="3" t="s">
        <v>7023</v>
      </c>
      <c r="D3609" s="6">
        <v>10000</v>
      </c>
      <c r="E3609" s="6">
        <v>2</v>
      </c>
      <c r="F3609" t="s">
        <v>8221</v>
      </c>
      <c r="G3609" t="s">
        <v>8224</v>
      </c>
      <c r="H3609" t="s">
        <v>8246</v>
      </c>
      <c r="I3609">
        <v>1410041339</v>
      </c>
      <c r="J3609">
        <v>1404857339</v>
      </c>
      <c r="K3609" t="b">
        <v>0</v>
      </c>
      <c r="L3609">
        <v>2</v>
      </c>
      <c r="M3609" t="b">
        <v>0</v>
      </c>
      <c r="N3609" t="s">
        <v>8270</v>
      </c>
      <c r="O3609" s="5">
        <f>$E3609/$D3609</f>
        <v>2.0000000000000001E-4</v>
      </c>
      <c r="P3609" s="6">
        <f>ROUND(E3609/L3609,2)</f>
        <v>1</v>
      </c>
      <c r="Q3609" t="str">
        <f>LEFT($N3609,FIND("/",$N3609)-1)</f>
        <v>theater</v>
      </c>
      <c r="R3609" t="str">
        <f>RIGHT($N3609,LEN($N3609)-FIND("/",$N3609))</f>
        <v>plays</v>
      </c>
      <c r="S3609" s="10">
        <f>((($I3609/60)/60)/24)+DATE(1970,1,1)</f>
        <v>41888.922905092593</v>
      </c>
      <c r="T3609" s="10">
        <f>((($J3609/60)/60)/24)+DATE(1970,1,1)</f>
        <v>41828.922905092593</v>
      </c>
    </row>
    <row r="3610" spans="1:20" ht="48" x14ac:dyDescent="0.2">
      <c r="A3610">
        <v>566</v>
      </c>
      <c r="B3610" s="3" t="s">
        <v>567</v>
      </c>
      <c r="C3610" s="3" t="s">
        <v>4676</v>
      </c>
      <c r="D3610" s="6">
        <v>5000</v>
      </c>
      <c r="E3610" s="6">
        <v>1</v>
      </c>
      <c r="F3610" t="s">
        <v>8221</v>
      </c>
      <c r="G3610" t="s">
        <v>8224</v>
      </c>
      <c r="H3610" t="s">
        <v>8246</v>
      </c>
      <c r="I3610">
        <v>1468513533</v>
      </c>
      <c r="J3610">
        <v>1465921533</v>
      </c>
      <c r="K3610" t="b">
        <v>0</v>
      </c>
      <c r="L3610">
        <v>1</v>
      </c>
      <c r="M3610" t="b">
        <v>0</v>
      </c>
      <c r="N3610" t="s">
        <v>8271</v>
      </c>
      <c r="O3610" s="5">
        <f>$E3610/$D3610</f>
        <v>2.0000000000000001E-4</v>
      </c>
      <c r="P3610" s="6">
        <f>ROUND(E3610/L3610,2)</f>
        <v>1</v>
      </c>
      <c r="Q3610" t="str">
        <f>LEFT($N3610,FIND("/",$N3610)-1)</f>
        <v>technology</v>
      </c>
      <c r="R3610" t="str">
        <f>RIGHT($N3610,LEN($N3610)-FIND("/",$N3610))</f>
        <v>web</v>
      </c>
      <c r="S3610" s="10">
        <f>((($I3610/60)/60)/24)+DATE(1970,1,1)</f>
        <v>42565.68440972222</v>
      </c>
      <c r="T3610" s="10">
        <f>((($J3610/60)/60)/24)+DATE(1970,1,1)</f>
        <v>42535.68440972222</v>
      </c>
    </row>
    <row r="3611" spans="1:20" ht="48" x14ac:dyDescent="0.2">
      <c r="A3611">
        <v>627</v>
      </c>
      <c r="B3611" s="3" t="s">
        <v>628</v>
      </c>
      <c r="C3611" s="3" t="s">
        <v>4737</v>
      </c>
      <c r="D3611" s="6">
        <v>450000</v>
      </c>
      <c r="E3611" s="6">
        <v>90</v>
      </c>
      <c r="F3611" t="s">
        <v>8220</v>
      </c>
      <c r="G3611" t="s">
        <v>8235</v>
      </c>
      <c r="H3611" t="s">
        <v>8255</v>
      </c>
      <c r="I3611">
        <v>1457996400</v>
      </c>
      <c r="J3611">
        <v>1452842511</v>
      </c>
      <c r="K3611" t="b">
        <v>0</v>
      </c>
      <c r="L3611">
        <v>1</v>
      </c>
      <c r="M3611" t="b">
        <v>0</v>
      </c>
      <c r="N3611" t="s">
        <v>8271</v>
      </c>
      <c r="O3611" s="5">
        <f>$E3611/$D3611</f>
        <v>2.0000000000000001E-4</v>
      </c>
      <c r="P3611" s="6">
        <f>ROUND(E3611/L3611,2)</f>
        <v>90</v>
      </c>
      <c r="Q3611" t="str">
        <f>LEFT($N3611,FIND("/",$N3611)-1)</f>
        <v>technology</v>
      </c>
      <c r="R3611" t="str">
        <f>RIGHT($N3611,LEN($N3611)-FIND("/",$N3611))</f>
        <v>web</v>
      </c>
      <c r="S3611" s="10">
        <f>((($I3611/60)/60)/24)+DATE(1970,1,1)</f>
        <v>42443.958333333328</v>
      </c>
      <c r="T3611" s="10">
        <f>((($J3611/60)/60)/24)+DATE(1970,1,1)</f>
        <v>42384.306840277779</v>
      </c>
    </row>
    <row r="3612" spans="1:20" ht="32" x14ac:dyDescent="0.2">
      <c r="A3612">
        <v>634</v>
      </c>
      <c r="B3612" s="3" t="s">
        <v>635</v>
      </c>
      <c r="C3612" s="3" t="s">
        <v>4744</v>
      </c>
      <c r="D3612" s="6">
        <v>5000</v>
      </c>
      <c r="E3612" s="6">
        <v>1</v>
      </c>
      <c r="F3612" t="s">
        <v>8220</v>
      </c>
      <c r="G3612" t="s">
        <v>8224</v>
      </c>
      <c r="H3612" t="s">
        <v>8246</v>
      </c>
      <c r="I3612">
        <v>1424989029</v>
      </c>
      <c r="J3612">
        <v>1422397029</v>
      </c>
      <c r="K3612" t="b">
        <v>0</v>
      </c>
      <c r="L3612">
        <v>1</v>
      </c>
      <c r="M3612" t="b">
        <v>0</v>
      </c>
      <c r="N3612" t="s">
        <v>8271</v>
      </c>
      <c r="O3612" s="5">
        <f>$E3612/$D3612</f>
        <v>2.0000000000000001E-4</v>
      </c>
      <c r="P3612" s="6">
        <f>ROUND(E3612/L3612,2)</f>
        <v>1</v>
      </c>
      <c r="Q3612" t="str">
        <f>LEFT($N3612,FIND("/",$N3612)-1)</f>
        <v>technology</v>
      </c>
      <c r="R3612" t="str">
        <f>RIGHT($N3612,LEN($N3612)-FIND("/",$N3612))</f>
        <v>web</v>
      </c>
      <c r="S3612" s="10">
        <f>((($I3612/60)/60)/24)+DATE(1970,1,1)</f>
        <v>42061.928576388891</v>
      </c>
      <c r="T3612" s="10">
        <f>((($J3612/60)/60)/24)+DATE(1970,1,1)</f>
        <v>42031.928576388891</v>
      </c>
    </row>
    <row r="3613" spans="1:20" ht="48" x14ac:dyDescent="0.2">
      <c r="A3613">
        <v>2146</v>
      </c>
      <c r="B3613" s="3" t="s">
        <v>2147</v>
      </c>
      <c r="C3613" s="3" t="s">
        <v>6256</v>
      </c>
      <c r="D3613" s="6">
        <v>5000</v>
      </c>
      <c r="E3613" s="6">
        <v>1</v>
      </c>
      <c r="F3613" t="s">
        <v>8221</v>
      </c>
      <c r="G3613" t="s">
        <v>8224</v>
      </c>
      <c r="H3613" t="s">
        <v>8246</v>
      </c>
      <c r="I3613">
        <v>1455207510</v>
      </c>
      <c r="J3613">
        <v>1453997910</v>
      </c>
      <c r="K3613" t="b">
        <v>0</v>
      </c>
      <c r="L3613">
        <v>1</v>
      </c>
      <c r="M3613" t="b">
        <v>0</v>
      </c>
      <c r="N3613" t="s">
        <v>8281</v>
      </c>
      <c r="O3613" s="5">
        <f>$E3613/$D3613</f>
        <v>2.0000000000000001E-4</v>
      </c>
      <c r="P3613" s="6">
        <f>ROUND(E3613/L3613,2)</f>
        <v>1</v>
      </c>
      <c r="Q3613" t="str">
        <f>LEFT($N3613,FIND("/",$N3613)-1)</f>
        <v>games</v>
      </c>
      <c r="R3613" t="str">
        <f>RIGHT($N3613,LEN($N3613)-FIND("/",$N3613))</f>
        <v>video games</v>
      </c>
      <c r="S3613" s="10">
        <f>((($I3613/60)/60)/24)+DATE(1970,1,1)</f>
        <v>42411.679513888885</v>
      </c>
      <c r="T3613" s="10">
        <f>((($J3613/60)/60)/24)+DATE(1970,1,1)</f>
        <v>42397.679513888885</v>
      </c>
    </row>
    <row r="3614" spans="1:20" ht="48" x14ac:dyDescent="0.2">
      <c r="A3614">
        <v>2685</v>
      </c>
      <c r="B3614" s="3" t="s">
        <v>2685</v>
      </c>
      <c r="C3614" s="3" t="s">
        <v>6795</v>
      </c>
      <c r="D3614" s="6">
        <v>50000</v>
      </c>
      <c r="E3614" s="6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8283</v>
      </c>
      <c r="O3614" s="5">
        <f>$E3614/$D3614</f>
        <v>2.0000000000000001E-4</v>
      </c>
      <c r="P3614" s="6">
        <f>ROUND(E3614/L3614,2)</f>
        <v>10</v>
      </c>
      <c r="Q3614" t="str">
        <f>LEFT($N3614,FIND("/",$N3614)-1)</f>
        <v>food</v>
      </c>
      <c r="R3614" t="str">
        <f>RIGHT($N3614,LEN($N3614)-FIND("/",$N3614))</f>
        <v>food trucks</v>
      </c>
      <c r="S3614" s="10">
        <f>((($I3614/60)/60)/24)+DATE(1970,1,1)</f>
        <v>42121.654282407413</v>
      </c>
      <c r="T3614" s="10">
        <f>((($J3614/60)/60)/24)+DATE(1970,1,1)</f>
        <v>42061.69594907407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 s="6">
        <v>5000</v>
      </c>
      <c r="E3615" s="6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8270</v>
      </c>
      <c r="O3615" s="5">
        <f>$E3615/$D3615</f>
        <v>2.0000000000000001E-4</v>
      </c>
      <c r="P3615" s="6">
        <f>ROUND(E3615/L3615,2)</f>
        <v>1</v>
      </c>
      <c r="Q3615" t="str">
        <f>LEFT($N3615,FIND("/",$N3615)-1)</f>
        <v>theater</v>
      </c>
      <c r="R3615" t="str">
        <f>RIGHT($N3615,LEN($N3615)-FIND("/",$N3615))</f>
        <v>plays</v>
      </c>
      <c r="S3615" s="10">
        <f>((($I3615/60)/60)/24)+DATE(1970,1,1)</f>
        <v>42071.701423611114</v>
      </c>
      <c r="T3615" s="10">
        <f>((($J3615/60)/60)/24)+DATE(1970,1,1)</f>
        <v>42041.743090277778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 s="6">
        <v>5000</v>
      </c>
      <c r="E3616" s="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8270</v>
      </c>
      <c r="O3616" s="5">
        <f>$E3616/$D3616</f>
        <v>2.0000000000000001E-4</v>
      </c>
      <c r="P3616" s="6">
        <f>ROUND(E3616/L3616,2)</f>
        <v>1</v>
      </c>
      <c r="Q3616" t="str">
        <f>LEFT($N3616,FIND("/",$N3616)-1)</f>
        <v>theater</v>
      </c>
      <c r="R3616" t="str">
        <f>RIGHT($N3616,LEN($N3616)-FIND("/",$N3616))</f>
        <v>plays</v>
      </c>
      <c r="S3616" s="10">
        <f>((($I3616/60)/60)/24)+DATE(1970,1,1)</f>
        <v>41872.201261574075</v>
      </c>
      <c r="T3616" s="10">
        <f>((($J3616/60)/60)/24)+DATE(1970,1,1)</f>
        <v>41842.201261574075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 s="6">
        <v>2000000</v>
      </c>
      <c r="E3617" s="6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8302</v>
      </c>
      <c r="O3617" s="5">
        <f>$E3617/$D3617</f>
        <v>1.8799999999999999E-4</v>
      </c>
      <c r="P3617" s="6">
        <f>ROUND(E3617/L3617,2)</f>
        <v>53.71</v>
      </c>
      <c r="Q3617" t="str">
        <f>LEFT($N3617,FIND("/",$N3617)-1)</f>
        <v>theater</v>
      </c>
      <c r="R3617" t="str">
        <f>RIGHT($N3617,LEN($N3617)-FIND("/",$N3617))</f>
        <v>spaces</v>
      </c>
      <c r="S3617" s="10">
        <f>((($I3617/60)/60)/24)+DATE(1970,1,1)</f>
        <v>42000.0699537037</v>
      </c>
      <c r="T3617" s="10">
        <f>((($J3617/60)/60)/24)+DATE(1970,1,1)</f>
        <v>41940.028287037036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 s="6">
        <v>110000</v>
      </c>
      <c r="E3618" s="6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8270</v>
      </c>
      <c r="O3618" s="5">
        <f>$E3618/$D3618</f>
        <v>1.8181818181818181E-4</v>
      </c>
      <c r="P3618" s="6">
        <f>ROUND(E3618/L3618,2)</f>
        <v>20</v>
      </c>
      <c r="Q3618" t="str">
        <f>LEFT($N3618,FIND("/",$N3618)-1)</f>
        <v>theater</v>
      </c>
      <c r="R3618" t="str">
        <f>RIGHT($N3618,LEN($N3618)-FIND("/",$N3618))</f>
        <v>plays</v>
      </c>
      <c r="S3618" s="10">
        <f>((($I3618/60)/60)/24)+DATE(1970,1,1)</f>
        <v>42099.153321759266</v>
      </c>
      <c r="T3618" s="10">
        <f>((($J3618/60)/60)/24)+DATE(1970,1,1)</f>
        <v>42039.194988425923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 s="6">
        <v>68000</v>
      </c>
      <c r="E3619" s="6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8281</v>
      </c>
      <c r="O3619" s="5">
        <f>$E3619/$D3619</f>
        <v>1.7647058823529413E-4</v>
      </c>
      <c r="P3619" s="6">
        <f>ROUND(E3619/L3619,2)</f>
        <v>3</v>
      </c>
      <c r="Q3619" t="str">
        <f>LEFT($N3619,FIND("/",$N3619)-1)</f>
        <v>games</v>
      </c>
      <c r="R3619" t="str">
        <f>RIGHT($N3619,LEN($N3619)-FIND("/",$N3619))</f>
        <v>video games</v>
      </c>
      <c r="S3619" s="10">
        <f>((($I3619/60)/60)/24)+DATE(1970,1,1)</f>
        <v>42032.926990740743</v>
      </c>
      <c r="T3619" s="10">
        <f>((($J3619/60)/60)/24)+DATE(1970,1,1)</f>
        <v>42002.926990740743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 s="6">
        <v>17500</v>
      </c>
      <c r="E3620" s="6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8272</v>
      </c>
      <c r="O3620" s="5">
        <f>$E3620/$D3620</f>
        <v>1.7142857142857143E-4</v>
      </c>
      <c r="P3620" s="6">
        <f>ROUND(E3620/L3620,2)</f>
        <v>1</v>
      </c>
      <c r="Q3620" t="str">
        <f>LEFT($N3620,FIND("/",$N3620)-1)</f>
        <v>technology</v>
      </c>
      <c r="R3620" t="str">
        <f>RIGHT($N3620,LEN($N3620)-FIND("/",$N3620))</f>
        <v>wearables</v>
      </c>
      <c r="S3620" s="10">
        <f>((($I3620/60)/60)/24)+DATE(1970,1,1)</f>
        <v>42645.753310185188</v>
      </c>
      <c r="T3620" s="10">
        <f>((($J3620/60)/60)/24)+DATE(1970,1,1)</f>
        <v>42615.753310185188</v>
      </c>
    </row>
    <row r="3621" spans="1:20" ht="48" x14ac:dyDescent="0.2">
      <c r="A3621">
        <v>3058</v>
      </c>
      <c r="B3621" s="3" t="s">
        <v>3058</v>
      </c>
      <c r="C3621" s="3" t="s">
        <v>7168</v>
      </c>
      <c r="D3621" s="6">
        <v>18000</v>
      </c>
      <c r="E3621" s="6">
        <v>3</v>
      </c>
      <c r="F3621" t="s">
        <v>8221</v>
      </c>
      <c r="G3621" t="s">
        <v>8237</v>
      </c>
      <c r="H3621" t="s">
        <v>8249</v>
      </c>
      <c r="I3621">
        <v>1463734740</v>
      </c>
      <c r="J3621">
        <v>1459414740</v>
      </c>
      <c r="K3621" t="b">
        <v>0</v>
      </c>
      <c r="L3621">
        <v>3</v>
      </c>
      <c r="M3621" t="b">
        <v>0</v>
      </c>
      <c r="N3621" t="s">
        <v>8302</v>
      </c>
      <c r="O3621" s="5">
        <f>$E3621/$D3621</f>
        <v>1.6666666666666666E-4</v>
      </c>
      <c r="P3621" s="6">
        <f>ROUND(E3621/L3621,2)</f>
        <v>1</v>
      </c>
      <c r="Q3621" t="str">
        <f>LEFT($N3621,FIND("/",$N3621)-1)</f>
        <v>theater</v>
      </c>
      <c r="R3621" t="str">
        <f>RIGHT($N3621,LEN($N3621)-FIND("/",$N3621))</f>
        <v>spaces</v>
      </c>
      <c r="S3621" s="10">
        <f>((($I3621/60)/60)/24)+DATE(1970,1,1)</f>
        <v>42510.374305555553</v>
      </c>
      <c r="T3621" s="10">
        <f>((($J3621/60)/60)/24)+DATE(1970,1,1)</f>
        <v>42460.374305555553</v>
      </c>
    </row>
    <row r="3622" spans="1:20" ht="48" x14ac:dyDescent="0.2">
      <c r="A3622">
        <v>3072</v>
      </c>
      <c r="B3622" s="3" t="s">
        <v>3072</v>
      </c>
      <c r="C3622" s="3" t="s">
        <v>7182</v>
      </c>
      <c r="D3622" s="6">
        <v>12000</v>
      </c>
      <c r="E3622" s="6">
        <v>2</v>
      </c>
      <c r="F3622" t="s">
        <v>8221</v>
      </c>
      <c r="G3622" t="s">
        <v>8224</v>
      </c>
      <c r="H3622" t="s">
        <v>8246</v>
      </c>
      <c r="I3622">
        <v>1477791960</v>
      </c>
      <c r="J3622">
        <v>1476549262</v>
      </c>
      <c r="K3622" t="b">
        <v>0</v>
      </c>
      <c r="L3622">
        <v>2</v>
      </c>
      <c r="M3622" t="b">
        <v>0</v>
      </c>
      <c r="N3622" t="s">
        <v>8302</v>
      </c>
      <c r="O3622" s="5">
        <f>$E3622/$D3622</f>
        <v>1.6666666666666666E-4</v>
      </c>
      <c r="P3622" s="6">
        <f>ROUND(E3622/L3622,2)</f>
        <v>1</v>
      </c>
      <c r="Q3622" t="str">
        <f>LEFT($N3622,FIND("/",$N3622)-1)</f>
        <v>theater</v>
      </c>
      <c r="R3622" t="str">
        <f>RIGHT($N3622,LEN($N3622)-FIND("/",$N3622))</f>
        <v>spaces</v>
      </c>
      <c r="S3622" s="10">
        <f>((($I3622/60)/60)/24)+DATE(1970,1,1)</f>
        <v>42673.073611111111</v>
      </c>
      <c r="T3622" s="10">
        <f>((($J3622/60)/60)/24)+DATE(1970,1,1)</f>
        <v>42658.690532407403</v>
      </c>
    </row>
    <row r="3623" spans="1:20" ht="48" x14ac:dyDescent="0.2">
      <c r="A3623">
        <v>447</v>
      </c>
      <c r="B3623" s="3" t="s">
        <v>448</v>
      </c>
      <c r="C3623" s="3" t="s">
        <v>4557</v>
      </c>
      <c r="D3623" s="6">
        <v>30000</v>
      </c>
      <c r="E3623" s="6">
        <v>5</v>
      </c>
      <c r="F3623" t="s">
        <v>8221</v>
      </c>
      <c r="G3623" t="s">
        <v>8225</v>
      </c>
      <c r="H3623" t="s">
        <v>8247</v>
      </c>
      <c r="I3623">
        <v>1364041163</v>
      </c>
      <c r="J3623">
        <v>1361884763</v>
      </c>
      <c r="K3623" t="b">
        <v>0</v>
      </c>
      <c r="L3623">
        <v>1</v>
      </c>
      <c r="M3623" t="b">
        <v>0</v>
      </c>
      <c r="N3623" t="s">
        <v>8269</v>
      </c>
      <c r="O3623" s="5">
        <f>$E3623/$D3623</f>
        <v>1.6666666666666666E-4</v>
      </c>
      <c r="P3623" s="6">
        <f>ROUND(E3623/L3623,2)</f>
        <v>5</v>
      </c>
      <c r="Q3623" t="str">
        <f>LEFT($N3623,FIND("/",$N3623)-1)</f>
        <v>film &amp; video</v>
      </c>
      <c r="R3623" t="str">
        <f>RIGHT($N3623,LEN($N3623)-FIND("/",$N3623))</f>
        <v>animation</v>
      </c>
      <c r="S3623" s="10">
        <f>((($I3623/60)/60)/24)+DATE(1970,1,1)</f>
        <v>41356.513460648144</v>
      </c>
      <c r="T3623" s="10">
        <f>((($J3623/60)/60)/24)+DATE(1970,1,1)</f>
        <v>41331.555127314816</v>
      </c>
    </row>
    <row r="3624" spans="1:20" ht="48" x14ac:dyDescent="0.2">
      <c r="A3624">
        <v>1410</v>
      </c>
      <c r="B3624" s="3" t="s">
        <v>1411</v>
      </c>
      <c r="C3624" s="3" t="s">
        <v>5520</v>
      </c>
      <c r="D3624" s="6">
        <v>6000</v>
      </c>
      <c r="E3624" s="6">
        <v>1</v>
      </c>
      <c r="F3624" t="s">
        <v>8221</v>
      </c>
      <c r="G3624" t="s">
        <v>8237</v>
      </c>
      <c r="H3624" t="s">
        <v>8249</v>
      </c>
      <c r="I3624">
        <v>1464939520</v>
      </c>
      <c r="J3624">
        <v>1461051520</v>
      </c>
      <c r="K3624" t="b">
        <v>0</v>
      </c>
      <c r="L3624">
        <v>1</v>
      </c>
      <c r="M3624" t="b">
        <v>0</v>
      </c>
      <c r="N3624" t="s">
        <v>8286</v>
      </c>
      <c r="O3624" s="5">
        <f>$E3624/$D3624</f>
        <v>1.6666666666666666E-4</v>
      </c>
      <c r="P3624" s="6">
        <f>ROUND(E3624/L3624,2)</f>
        <v>1</v>
      </c>
      <c r="Q3624" t="str">
        <f>LEFT($N3624,FIND("/",$N3624)-1)</f>
        <v>publishing</v>
      </c>
      <c r="R3624" t="str">
        <f>RIGHT($N3624,LEN($N3624)-FIND("/",$N3624))</f>
        <v>translations</v>
      </c>
      <c r="S3624" s="10">
        <f>((($I3624/60)/60)/24)+DATE(1970,1,1)</f>
        <v>42524.318518518514</v>
      </c>
      <c r="T3624" s="10">
        <f>((($J3624/60)/60)/24)+DATE(1970,1,1)</f>
        <v>42479.318518518514</v>
      </c>
    </row>
    <row r="3625" spans="1:20" ht="32" x14ac:dyDescent="0.2">
      <c r="A3625">
        <v>2421</v>
      </c>
      <c r="B3625" s="3" t="s">
        <v>2422</v>
      </c>
      <c r="C3625" s="3" t="s">
        <v>6531</v>
      </c>
      <c r="D3625" s="6">
        <v>6000</v>
      </c>
      <c r="E3625" s="6">
        <v>1</v>
      </c>
      <c r="F3625" t="s">
        <v>8221</v>
      </c>
      <c r="G3625" t="s">
        <v>8224</v>
      </c>
      <c r="H3625" t="s">
        <v>8246</v>
      </c>
      <c r="I3625">
        <v>1424536196</v>
      </c>
      <c r="J3625">
        <v>1421944196</v>
      </c>
      <c r="K3625" t="b">
        <v>0</v>
      </c>
      <c r="L3625">
        <v>1</v>
      </c>
      <c r="M3625" t="b">
        <v>0</v>
      </c>
      <c r="N3625" t="s">
        <v>8283</v>
      </c>
      <c r="O3625" s="5">
        <f>$E3625/$D3625</f>
        <v>1.6666666666666666E-4</v>
      </c>
      <c r="P3625" s="6">
        <f>ROUND(E3625/L3625,2)</f>
        <v>1</v>
      </c>
      <c r="Q3625" t="str">
        <f>LEFT($N3625,FIND("/",$N3625)-1)</f>
        <v>food</v>
      </c>
      <c r="R3625" t="str">
        <f>RIGHT($N3625,LEN($N3625)-FIND("/",$N3625))</f>
        <v>food trucks</v>
      </c>
      <c r="S3625" s="10">
        <f>((($I3625/60)/60)/24)+DATE(1970,1,1)</f>
        <v>42056.687453703707</v>
      </c>
      <c r="T3625" s="10">
        <f>((($J3625/60)/60)/24)+DATE(1970,1,1)</f>
        <v>42026.687453703707</v>
      </c>
    </row>
    <row r="3626" spans="1:20" ht="32" x14ac:dyDescent="0.2">
      <c r="A3626">
        <v>2902</v>
      </c>
      <c r="B3626" s="3" t="s">
        <v>2902</v>
      </c>
      <c r="C3626" s="3" t="s">
        <v>7012</v>
      </c>
      <c r="D3626" s="6">
        <v>150000</v>
      </c>
      <c r="E3626" s="6">
        <v>25</v>
      </c>
      <c r="F3626" t="s">
        <v>8221</v>
      </c>
      <c r="G3626" t="s">
        <v>8224</v>
      </c>
      <c r="H3626" t="s">
        <v>8246</v>
      </c>
      <c r="I3626">
        <v>1440412396</v>
      </c>
      <c r="J3626">
        <v>1437820396</v>
      </c>
      <c r="K3626" t="b">
        <v>0</v>
      </c>
      <c r="L3626">
        <v>1</v>
      </c>
      <c r="M3626" t="b">
        <v>0</v>
      </c>
      <c r="N3626" t="s">
        <v>8270</v>
      </c>
      <c r="O3626" s="5">
        <f>$E3626/$D3626</f>
        <v>1.6666666666666666E-4</v>
      </c>
      <c r="P3626" s="6">
        <f>ROUND(E3626/L3626,2)</f>
        <v>25</v>
      </c>
      <c r="Q3626" t="str">
        <f>LEFT($N3626,FIND("/",$N3626)-1)</f>
        <v>theater</v>
      </c>
      <c r="R3626" t="str">
        <f>RIGHT($N3626,LEN($N3626)-FIND("/",$N3626))</f>
        <v>plays</v>
      </c>
      <c r="S3626" s="10">
        <f>((($I3626/60)/60)/24)+DATE(1970,1,1)</f>
        <v>42240.439768518518</v>
      </c>
      <c r="T3626" s="10">
        <f>((($J3626/60)/60)/24)+DATE(1970,1,1)</f>
        <v>42210.439768518518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 s="6">
        <v>160000</v>
      </c>
      <c r="E3627" s="6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8282</v>
      </c>
      <c r="O3627" s="5">
        <f>$E3627/$D3627</f>
        <v>1.6249999999999999E-4</v>
      </c>
      <c r="P3627" s="6">
        <f>ROUND(E3627/L3627,2)</f>
        <v>13</v>
      </c>
      <c r="Q3627" t="str">
        <f>LEFT($N3627,FIND("/",$N3627)-1)</f>
        <v>games</v>
      </c>
      <c r="R3627" t="str">
        <f>RIGHT($N3627,LEN($N3627)-FIND("/",$N3627))</f>
        <v>mobile games</v>
      </c>
      <c r="S3627" s="10">
        <f>((($I3627/60)/60)/24)+DATE(1970,1,1)</f>
        <v>42549.969131944439</v>
      </c>
      <c r="T3627" s="10">
        <f>((($J3627/60)/60)/24)+DATE(1970,1,1)</f>
        <v>42529.969131944439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 s="6">
        <v>6300</v>
      </c>
      <c r="E3628" s="6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8267</v>
      </c>
      <c r="O3628" s="5">
        <f>$E3628/$D3628</f>
        <v>1.5873015873015873E-4</v>
      </c>
      <c r="P3628" s="6">
        <f>ROUND(E3628/L3628,2)</f>
        <v>1</v>
      </c>
      <c r="Q3628" t="str">
        <f>LEFT($N3628,FIND("/",$N3628)-1)</f>
        <v>film &amp; video</v>
      </c>
      <c r="R3628" t="str">
        <f>RIGHT($N3628,LEN($N3628)-FIND("/",$N3628))</f>
        <v>drama</v>
      </c>
      <c r="S3628" s="10">
        <f>((($I3628/60)/60)/24)+DATE(1970,1,1)</f>
        <v>42476.839351851857</v>
      </c>
      <c r="T3628" s="10">
        <f>((($J3628/60)/60)/24)+DATE(1970,1,1)</f>
        <v>42416.881018518514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 s="6">
        <v>500000</v>
      </c>
      <c r="E3629" s="6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8286</v>
      </c>
      <c r="O3629" s="5">
        <f>$E3629/$D3629</f>
        <v>1.4999999999999999E-4</v>
      </c>
      <c r="P3629" s="6">
        <f>ROUND(E3629/L3629,2)</f>
        <v>25</v>
      </c>
      <c r="Q3629" t="str">
        <f>LEFT($N3629,FIND("/",$N3629)-1)</f>
        <v>publishing</v>
      </c>
      <c r="R3629" t="str">
        <f>RIGHT($N3629,LEN($N3629)-FIND("/",$N3629))</f>
        <v>translations</v>
      </c>
      <c r="S3629" s="10">
        <f>((($I3629/60)/60)/24)+DATE(1970,1,1)</f>
        <v>42559.730717592596</v>
      </c>
      <c r="T3629" s="10">
        <f>((($J3629/60)/60)/24)+DATE(1970,1,1)</f>
        <v>42529.730717592596</v>
      </c>
    </row>
    <row r="3630" spans="1:20" ht="48" x14ac:dyDescent="0.2">
      <c r="A3630">
        <v>2432</v>
      </c>
      <c r="B3630" s="3" t="s">
        <v>2433</v>
      </c>
      <c r="C3630" s="3" t="s">
        <v>6542</v>
      </c>
      <c r="D3630" s="6">
        <v>14000</v>
      </c>
      <c r="E3630" s="6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8283</v>
      </c>
      <c r="O3630" s="5">
        <f>$E3630/$D3630</f>
        <v>1.4285714285714287E-4</v>
      </c>
      <c r="P3630" s="6">
        <f>ROUND(E3630/L3630,2)</f>
        <v>1</v>
      </c>
      <c r="Q3630" t="str">
        <f>LEFT($N3630,FIND("/",$N3630)-1)</f>
        <v>food</v>
      </c>
      <c r="R3630" t="str">
        <f>RIGHT($N3630,LEN($N3630)-FIND("/",$N3630))</f>
        <v>food trucks</v>
      </c>
      <c r="S3630" s="10">
        <f>((($I3630/60)/60)/24)+DATE(1970,1,1)</f>
        <v>42071.218715277777</v>
      </c>
      <c r="T3630" s="10">
        <f>((($J3630/60)/60)/24)+DATE(1970,1,1)</f>
        <v>42041.218715277777</v>
      </c>
    </row>
    <row r="3631" spans="1:20" ht="48" x14ac:dyDescent="0.2">
      <c r="A3631">
        <v>120</v>
      </c>
      <c r="B3631" s="3" t="s">
        <v>122</v>
      </c>
      <c r="C3631" s="3" t="s">
        <v>4231</v>
      </c>
      <c r="D3631" s="6">
        <v>70000</v>
      </c>
      <c r="E3631" s="6">
        <v>10</v>
      </c>
      <c r="F3631" t="s">
        <v>8220</v>
      </c>
      <c r="G3631" t="s">
        <v>8231</v>
      </c>
      <c r="H3631" t="s">
        <v>8252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8266</v>
      </c>
      <c r="O3631" s="5">
        <f>$E3631/$D3631</f>
        <v>1.4285714285714287E-4</v>
      </c>
      <c r="P3631" s="6">
        <f>ROUND(E3631/L3631,2)</f>
        <v>10</v>
      </c>
      <c r="Q3631" t="str">
        <f>LEFT($N3631,FIND("/",$N3631)-1)</f>
        <v>film &amp; video</v>
      </c>
      <c r="R3631" t="str">
        <f>RIGHT($N3631,LEN($N3631)-FIND("/",$N3631))</f>
        <v>science fiction</v>
      </c>
      <c r="S3631" s="10">
        <f>((($I3631/60)/60)/24)+DATE(1970,1,1)</f>
        <v>42646.049849537041</v>
      </c>
      <c r="T3631" s="10">
        <f>((($J3631/60)/60)/24)+DATE(1970,1,1)</f>
        <v>42616.049849537041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 s="6">
        <v>7000</v>
      </c>
      <c r="E3632" s="6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8270</v>
      </c>
      <c r="O3632" s="5">
        <f>$E3632/$D3632</f>
        <v>1.4285714285714287E-4</v>
      </c>
      <c r="P3632" s="6">
        <f>ROUND(E3632/L3632,2)</f>
        <v>1</v>
      </c>
      <c r="Q3632" t="str">
        <f>LEFT($N3632,FIND("/",$N3632)-1)</f>
        <v>theater</v>
      </c>
      <c r="R3632" t="str">
        <f>RIGHT($N3632,LEN($N3632)-FIND("/",$N3632))</f>
        <v>plays</v>
      </c>
      <c r="S3632" s="10">
        <f>((($I3632/60)/60)/24)+DATE(1970,1,1)</f>
        <v>42204.780821759254</v>
      </c>
      <c r="T3632" s="10">
        <f>((($J3632/60)/60)/24)+DATE(1970,1,1)</f>
        <v>42174.780821759254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 s="6">
        <v>8000000</v>
      </c>
      <c r="E3633" s="6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5">
        <f>$E3633/$D3633</f>
        <v>1.3750000000000001E-4</v>
      </c>
      <c r="P3633" s="6">
        <f>ROUND(E3633/L3633,2)</f>
        <v>550</v>
      </c>
      <c r="Q3633" t="str">
        <f>LEFT($N3633,FIND("/",$N3633)-1)</f>
        <v>technology</v>
      </c>
      <c r="R3633" t="str">
        <f>RIGHT($N3633,LEN($N3633)-FIND("/",$N3633))</f>
        <v>makerspaces</v>
      </c>
      <c r="S3633" s="10">
        <f>((($I3633/60)/60)/24)+DATE(1970,1,1)</f>
        <v>42271.798206018517</v>
      </c>
      <c r="T3633" s="10">
        <f>((($J3633/60)/60)/24)+DATE(1970,1,1)</f>
        <v>42241.798206018517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 s="6">
        <v>22000</v>
      </c>
      <c r="E3634" s="6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8290</v>
      </c>
      <c r="O3634" s="5">
        <f>$E3634/$D3634</f>
        <v>1.3636363636363637E-4</v>
      </c>
      <c r="P3634" s="6">
        <f>ROUND(E3634/L3634,2)</f>
        <v>1</v>
      </c>
      <c r="Q3634" t="str">
        <f>LEFT($N3634,FIND("/",$N3634)-1)</f>
        <v>photography</v>
      </c>
      <c r="R3634" t="str">
        <f>RIGHT($N3634,LEN($N3634)-FIND("/",$N3634))</f>
        <v>places</v>
      </c>
      <c r="S3634" s="10">
        <f>((($I3634/60)/60)/24)+DATE(1970,1,1)</f>
        <v>42063.845543981486</v>
      </c>
      <c r="T3634" s="10">
        <f>((($J3634/60)/60)/24)+DATE(1970,1,1)</f>
        <v>42033.845543981486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 s="6">
        <v>7500</v>
      </c>
      <c r="E3635" s="6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8271</v>
      </c>
      <c r="O3635" s="5">
        <f>$E3635/$D3635</f>
        <v>1.3333333333333334E-4</v>
      </c>
      <c r="P3635" s="6">
        <f>ROUND(E3635/L3635,2)</f>
        <v>1</v>
      </c>
      <c r="Q3635" t="str">
        <f>LEFT($N3635,FIND("/",$N3635)-1)</f>
        <v>technology</v>
      </c>
      <c r="R3635" t="str">
        <f>RIGHT($N3635,LEN($N3635)-FIND("/",$N3635))</f>
        <v>web</v>
      </c>
      <c r="S3635" s="10">
        <f>((($I3635/60)/60)/24)+DATE(1970,1,1)</f>
        <v>42193.614571759259</v>
      </c>
      <c r="T3635" s="10">
        <f>((($J3635/60)/60)/24)+DATE(1970,1,1)</f>
        <v>42178.614571759259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 s="6">
        <v>7500</v>
      </c>
      <c r="E3636" s="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8290</v>
      </c>
      <c r="O3636" s="5">
        <f>$E3636/$D3636</f>
        <v>1.3333333333333334E-4</v>
      </c>
      <c r="P3636" s="6">
        <f>ROUND(E3636/L3636,2)</f>
        <v>1</v>
      </c>
      <c r="Q3636" t="str">
        <f>LEFT($N3636,FIND("/",$N3636)-1)</f>
        <v>photography</v>
      </c>
      <c r="R3636" t="str">
        <f>RIGHT($N3636,LEN($N3636)-FIND("/",$N3636))</f>
        <v>places</v>
      </c>
      <c r="S3636" s="10">
        <f>((($I3636/60)/60)/24)+DATE(1970,1,1)</f>
        <v>41986.950983796298</v>
      </c>
      <c r="T3636" s="10">
        <f>((($J3636/60)/60)/24)+DATE(1970,1,1)</f>
        <v>41956.950983796298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 s="6">
        <v>60000</v>
      </c>
      <c r="E3637" s="6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8283</v>
      </c>
      <c r="O3637" s="5">
        <f>$E3637/$D3637</f>
        <v>1.3333333333333334E-4</v>
      </c>
      <c r="P3637" s="6">
        <f>ROUND(E3637/L3637,2)</f>
        <v>8</v>
      </c>
      <c r="Q3637" t="str">
        <f>LEFT($N3637,FIND("/",$N3637)-1)</f>
        <v>food</v>
      </c>
      <c r="R3637" t="str">
        <f>RIGHT($N3637,LEN($N3637)-FIND("/",$N3637))</f>
        <v>food trucks</v>
      </c>
      <c r="S3637" s="10">
        <f>((($I3637/60)/60)/24)+DATE(1970,1,1)</f>
        <v>42004.704745370371</v>
      </c>
      <c r="T3637" s="10">
        <f>((($J3637/60)/60)/24)+DATE(1970,1,1)</f>
        <v>41974.704745370371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 s="6">
        <v>7500</v>
      </c>
      <c r="E3638" s="6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8270</v>
      </c>
      <c r="O3638" s="5">
        <f>$E3638/$D3638</f>
        <v>1.3333333333333334E-4</v>
      </c>
      <c r="P3638" s="6">
        <f>ROUND(E3638/L3638,2)</f>
        <v>1</v>
      </c>
      <c r="Q3638" t="str">
        <f>LEFT($N3638,FIND("/",$N3638)-1)</f>
        <v>theater</v>
      </c>
      <c r="R3638" t="str">
        <f>RIGHT($N3638,LEN($N3638)-FIND("/",$N3638))</f>
        <v>plays</v>
      </c>
      <c r="S3638" s="10">
        <f>((($I3638/60)/60)/24)+DATE(1970,1,1)</f>
        <v>42625.707638888889</v>
      </c>
      <c r="T3638" s="10">
        <f>((($J3638/60)/60)/24)+DATE(1970,1,1)</f>
        <v>42611.261064814811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 s="6">
        <v>88888</v>
      </c>
      <c r="E3639" s="6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8272</v>
      </c>
      <c r="O3639" s="5">
        <f>$E3639/$D3639</f>
        <v>1.2375123751237513E-4</v>
      </c>
      <c r="P3639" s="6">
        <f>ROUND(E3639/L3639,2)</f>
        <v>2.75</v>
      </c>
      <c r="Q3639" t="str">
        <f>LEFT($N3639,FIND("/",$N3639)-1)</f>
        <v>technology</v>
      </c>
      <c r="R3639" t="str">
        <f>RIGHT($N3639,LEN($N3639)-FIND("/",$N3639))</f>
        <v>wearables</v>
      </c>
      <c r="S3639" s="10">
        <f>((($I3639/60)/60)/24)+DATE(1970,1,1)</f>
        <v>41860.947013888886</v>
      </c>
      <c r="T3639" s="10">
        <f>((($J3639/60)/60)/24)+DATE(1970,1,1)</f>
        <v>41830.947013888886</v>
      </c>
    </row>
    <row r="3640" spans="1:20" ht="48" x14ac:dyDescent="0.2">
      <c r="A3640">
        <v>560</v>
      </c>
      <c r="B3640" s="3" t="s">
        <v>561</v>
      </c>
      <c r="C3640" s="3" t="s">
        <v>4670</v>
      </c>
      <c r="D3640" s="6">
        <v>100000</v>
      </c>
      <c r="E3640" s="6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8271</v>
      </c>
      <c r="O3640" s="5">
        <f>$E3640/$D3640</f>
        <v>1.2E-4</v>
      </c>
      <c r="P3640" s="6">
        <f>ROUND(E3640/L3640,2)</f>
        <v>4</v>
      </c>
      <c r="Q3640" t="str">
        <f>LEFT($N3640,FIND("/",$N3640)-1)</f>
        <v>technology</v>
      </c>
      <c r="R3640" t="str">
        <f>RIGHT($N3640,LEN($N3640)-FIND("/",$N3640))</f>
        <v>web</v>
      </c>
      <c r="S3640" s="10">
        <f>((($I3640/60)/60)/24)+DATE(1970,1,1)</f>
        <v>41990.771354166667</v>
      </c>
      <c r="T3640" s="10">
        <f>((($J3640/60)/60)/24)+DATE(1970,1,1)</f>
        <v>41960.771354166667</v>
      </c>
    </row>
    <row r="3641" spans="1:20" ht="48" x14ac:dyDescent="0.2">
      <c r="A3641">
        <v>425</v>
      </c>
      <c r="B3641" s="3" t="s">
        <v>426</v>
      </c>
      <c r="C3641" s="3" t="s">
        <v>4535</v>
      </c>
      <c r="D3641" s="6">
        <v>50000</v>
      </c>
      <c r="E3641" s="6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8269</v>
      </c>
      <c r="O3641" s="5">
        <f>$E3641/$D3641</f>
        <v>1.2E-4</v>
      </c>
      <c r="P3641" s="6">
        <f>ROUND(E3641/L3641,2)</f>
        <v>3</v>
      </c>
      <c r="Q3641" t="str">
        <f>LEFT($N3641,FIND("/",$N3641)-1)</f>
        <v>film &amp; video</v>
      </c>
      <c r="R3641" t="str">
        <f>RIGHT($N3641,LEN($N3641)-FIND("/",$N3641))</f>
        <v>animation</v>
      </c>
      <c r="S3641" s="10">
        <f>((($I3641/60)/60)/24)+DATE(1970,1,1)</f>
        <v>42335.902824074074</v>
      </c>
      <c r="T3641" s="10">
        <f>((($J3641/60)/60)/24)+DATE(1970,1,1)</f>
        <v>42275.861157407402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 s="6">
        <v>250000</v>
      </c>
      <c r="E3642" s="6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8281</v>
      </c>
      <c r="O3642" s="5">
        <f>$E3642/$D3642</f>
        <v>1.16E-4</v>
      </c>
      <c r="P3642" s="6">
        <f>ROUND(E3642/L3642,2)</f>
        <v>5.8</v>
      </c>
      <c r="Q3642" t="str">
        <f>LEFT($N3642,FIND("/",$N3642)-1)</f>
        <v>games</v>
      </c>
      <c r="R3642" t="str">
        <f>RIGHT($N3642,LEN($N3642)-FIND("/",$N3642))</f>
        <v>video games</v>
      </c>
      <c r="S3642" s="10">
        <f>((($I3642/60)/60)/24)+DATE(1970,1,1)</f>
        <v>42442.892546296294</v>
      </c>
      <c r="T3642" s="10">
        <f>((($J3642/60)/60)/24)+DATE(1970,1,1)</f>
        <v>42412.934212962966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 s="6">
        <v>125000</v>
      </c>
      <c r="E3643" s="6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5">
        <f>$E3643/$D3643</f>
        <v>1.12E-4</v>
      </c>
      <c r="P3643" s="6">
        <f>ROUND(E3643/L3643,2)</f>
        <v>2</v>
      </c>
      <c r="Q3643" t="str">
        <f>LEFT($N3643,FIND("/",$N3643)-1)</f>
        <v>technology</v>
      </c>
      <c r="R3643" t="str">
        <f>RIGHT($N3643,LEN($N3643)-FIND("/",$N3643))</f>
        <v>web</v>
      </c>
      <c r="S3643" s="10">
        <f>((($I3643/60)/60)/24)+DATE(1970,1,1)</f>
        <v>42254.578622685185</v>
      </c>
      <c r="T3643" s="10">
        <f>((($J3643/60)/60)/24)+DATE(1970,1,1)</f>
        <v>42230.578622685185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 s="6">
        <v>9000</v>
      </c>
      <c r="E3644" s="6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8271</v>
      </c>
      <c r="O3644" s="5">
        <f>$E3644/$D3644</f>
        <v>1.1111111111111112E-4</v>
      </c>
      <c r="P3644" s="6">
        <f>ROUND(E3644/L3644,2)</f>
        <v>1</v>
      </c>
      <c r="Q3644" t="str">
        <f>LEFT($N3644,FIND("/",$N3644)-1)</f>
        <v>technology</v>
      </c>
      <c r="R3644" t="str">
        <f>RIGHT($N3644,LEN($N3644)-FIND("/",$N3644))</f>
        <v>web</v>
      </c>
      <c r="S3644" s="10">
        <f>((($I3644/60)/60)/24)+DATE(1970,1,1)</f>
        <v>42082.896840277783</v>
      </c>
      <c r="T3644" s="10">
        <f>((($J3644/60)/60)/24)+DATE(1970,1,1)</f>
        <v>42052.93850694444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 s="6">
        <v>180000</v>
      </c>
      <c r="E3645" s="6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8270</v>
      </c>
      <c r="O3645" s="5">
        <f>$E3645/$D3645</f>
        <v>1.1111111111111112E-4</v>
      </c>
      <c r="P3645" s="6">
        <f>ROUND(E3645/L3645,2)</f>
        <v>20</v>
      </c>
      <c r="Q3645" t="str">
        <f>LEFT($N3645,FIND("/",$N3645)-1)</f>
        <v>theater</v>
      </c>
      <c r="R3645" t="str">
        <f>RIGHT($N3645,LEN($N3645)-FIND("/",$N3645))</f>
        <v>plays</v>
      </c>
      <c r="S3645" s="10">
        <f>((($I3645/60)/60)/24)+DATE(1970,1,1)</f>
        <v>41968.823611111111</v>
      </c>
      <c r="T3645" s="10">
        <f>((($J3645/60)/60)/24)+DATE(1970,1,1)</f>
        <v>41929.266215277778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 s="6">
        <v>18950</v>
      </c>
      <c r="E3646" s="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8286</v>
      </c>
      <c r="O3646" s="5">
        <f>$E3646/$D3646</f>
        <v>1.0554089709762533E-4</v>
      </c>
      <c r="P3646" s="6">
        <f>ROUND(E3646/L3646,2)</f>
        <v>1</v>
      </c>
      <c r="Q3646" t="str">
        <f>LEFT($N3646,FIND("/",$N3646)-1)</f>
        <v>publishing</v>
      </c>
      <c r="R3646" t="str">
        <f>RIGHT($N3646,LEN($N3646)-FIND("/",$N3646))</f>
        <v>translations</v>
      </c>
      <c r="S3646" s="10">
        <f>((($I3646/60)/60)/24)+DATE(1970,1,1)</f>
        <v>41962.00068287037</v>
      </c>
      <c r="T3646" s="10">
        <f>((($J3646/60)/60)/24)+DATE(1970,1,1)</f>
        <v>41931.959016203706</v>
      </c>
    </row>
    <row r="3647" spans="1:20" ht="48" x14ac:dyDescent="0.2">
      <c r="A3647">
        <v>167</v>
      </c>
      <c r="B3647" s="3" t="s">
        <v>169</v>
      </c>
      <c r="C3647" s="3" t="s">
        <v>4277</v>
      </c>
      <c r="D3647" s="6">
        <v>110000</v>
      </c>
      <c r="E3647" s="6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8267</v>
      </c>
      <c r="O3647" s="5">
        <f>$E3647/$D3647</f>
        <v>1E-4</v>
      </c>
      <c r="P3647" s="6">
        <f>ROUND(E3647/L3647,2)</f>
        <v>5.5</v>
      </c>
      <c r="Q3647" t="str">
        <f>LEFT($N3647,FIND("/",$N3647)-1)</f>
        <v>film &amp; video</v>
      </c>
      <c r="R3647" t="str">
        <f>RIGHT($N3647,LEN($N3647)-FIND("/",$N3647))</f>
        <v>drama</v>
      </c>
      <c r="S3647" s="10">
        <f>((($I3647/60)/60)/24)+DATE(1970,1,1)</f>
        <v>42220.927488425921</v>
      </c>
      <c r="T3647" s="10">
        <f>((($J3647/60)/60)/24)+DATE(1970,1,1)</f>
        <v>42160.927488425921</v>
      </c>
    </row>
    <row r="3648" spans="1:20" ht="48" x14ac:dyDescent="0.2">
      <c r="A3648">
        <v>161</v>
      </c>
      <c r="B3648" s="3" t="s">
        <v>163</v>
      </c>
      <c r="C3648" s="3" t="s">
        <v>4271</v>
      </c>
      <c r="D3648" s="6">
        <v>50000</v>
      </c>
      <c r="E3648" s="6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8267</v>
      </c>
      <c r="O3648" s="5">
        <f>$E3648/$D3648</f>
        <v>1E-4</v>
      </c>
      <c r="P3648" s="6">
        <f>ROUND(E3648/L3648,2)</f>
        <v>5</v>
      </c>
      <c r="Q3648" t="str">
        <f>LEFT($N3648,FIND("/",$N3648)-1)</f>
        <v>film &amp; video</v>
      </c>
      <c r="R3648" t="str">
        <f>RIGHT($N3648,LEN($N3648)-FIND("/",$N3648))</f>
        <v>drama</v>
      </c>
      <c r="S3648" s="10">
        <f>((($I3648/60)/60)/24)+DATE(1970,1,1)</f>
        <v>41822.687442129631</v>
      </c>
      <c r="T3648" s="10">
        <f>((($J3648/60)/60)/24)+DATE(1970,1,1)</f>
        <v>41792.687442129631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 s="6">
        <v>50000</v>
      </c>
      <c r="E3649" s="6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5">
        <f>$E3649/$D3649</f>
        <v>1E-4</v>
      </c>
      <c r="P3649" s="6">
        <f>ROUND(E3649/L3649,2)</f>
        <v>5</v>
      </c>
      <c r="Q3649" t="str">
        <f>LEFT($N3649,FIND("/",$N3649)-1)</f>
        <v>food</v>
      </c>
      <c r="R3649" t="str">
        <f>RIGHT($N3649,LEN($N3649)-FIND("/",$N3649))</f>
        <v>food trucks</v>
      </c>
      <c r="S3649" s="10">
        <f>((($I3649/60)/60)/24)+DATE(1970,1,1)</f>
        <v>42452.494525462964</v>
      </c>
      <c r="T3649" s="10">
        <f>((($J3649/60)/60)/24)+DATE(1970,1,1)</f>
        <v>42422.536192129628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 s="6">
        <v>1300000</v>
      </c>
      <c r="E3650" s="6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5">
        <f>$E3650/$D3650</f>
        <v>9.8461538461538464E-5</v>
      </c>
      <c r="P3650" s="6">
        <f>ROUND(E3650/L3650,2)</f>
        <v>12.8</v>
      </c>
      <c r="Q3650" t="str">
        <f>LEFT($N3650,FIND("/",$N3650)-1)</f>
        <v>theater</v>
      </c>
      <c r="R3650" t="str">
        <f>RIGHT($N3650,LEN($N3650)-FIND("/",$N3650))</f>
        <v>spaces</v>
      </c>
      <c r="S3650" s="10">
        <f>((($I3650/60)/60)/24)+DATE(1970,1,1)</f>
        <v>42495.900416666671</v>
      </c>
      <c r="T3650" s="10">
        <f>((($J3650/60)/60)/24)+DATE(1970,1,1)</f>
        <v>42435.942083333335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 s="6">
        <v>372625</v>
      </c>
      <c r="E3651" s="6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8281</v>
      </c>
      <c r="O3651" s="5">
        <f>$E3651/$D3651</f>
        <v>9.1244548809124457E-5</v>
      </c>
      <c r="P3651" s="6">
        <f>ROUND(E3651/L3651,2)</f>
        <v>8.5</v>
      </c>
      <c r="Q3651" t="str">
        <f>LEFT($N3651,FIND("/",$N3651)-1)</f>
        <v>games</v>
      </c>
      <c r="R3651" t="str">
        <f>RIGHT($N3651,LEN($N3651)-FIND("/",$N3651))</f>
        <v>video games</v>
      </c>
      <c r="S3651" s="10">
        <f>((($I3651/60)/60)/24)+DATE(1970,1,1)</f>
        <v>42014.332638888889</v>
      </c>
      <c r="T3651" s="10">
        <f>((($J3651/60)/60)/24)+DATE(1970,1,1)</f>
        <v>41974.911087962959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 s="6">
        <v>550000</v>
      </c>
      <c r="E3652" s="6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5">
        <f>$E3652/$D3652</f>
        <v>9.0909090909090904E-5</v>
      </c>
      <c r="P3652" s="6">
        <f>ROUND(E3652/L3652,2)</f>
        <v>50</v>
      </c>
      <c r="Q3652" t="str">
        <f>LEFT($N3652,FIND("/",$N3652)-1)</f>
        <v>film &amp; video</v>
      </c>
      <c r="R3652" t="str">
        <f>RIGHT($N3652,LEN($N3652)-FIND("/",$N3652))</f>
        <v>animation</v>
      </c>
      <c r="S3652" s="10">
        <f>((($I3652/60)/60)/24)+DATE(1970,1,1)</f>
        <v>41791.94258101852</v>
      </c>
      <c r="T3652" s="10">
        <f>((($J3652/60)/60)/24)+DATE(1970,1,1)</f>
        <v>41761.94258101852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 s="6">
        <v>200000</v>
      </c>
      <c r="E3653" s="6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5">
        <f>$E3653/$D3653</f>
        <v>9.0000000000000006E-5</v>
      </c>
      <c r="P3653" s="6">
        <f>ROUND(E3653/L3653,2)</f>
        <v>3</v>
      </c>
      <c r="Q3653" t="str">
        <f>LEFT($N3653,FIND("/",$N3653)-1)</f>
        <v>technology</v>
      </c>
      <c r="R3653" t="str">
        <f>RIGHT($N3653,LEN($N3653)-FIND("/",$N3653))</f>
        <v>web</v>
      </c>
      <c r="S3653" s="10">
        <f>((($I3653/60)/60)/24)+DATE(1970,1,1)</f>
        <v>42819.55164351852</v>
      </c>
      <c r="T3653" s="10">
        <f>((($J3653/60)/60)/24)+DATE(1970,1,1)</f>
        <v>42759.593310185184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 s="6">
        <v>12000</v>
      </c>
      <c r="E3654" s="6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8270</v>
      </c>
      <c r="O3654" s="5">
        <f>$E3654/$D3654</f>
        <v>8.3333333333333331E-5</v>
      </c>
      <c r="P3654" s="6">
        <f>ROUND(E3654/L3654,2)</f>
        <v>1</v>
      </c>
      <c r="Q3654" t="str">
        <f>LEFT($N3654,FIND("/",$N3654)-1)</f>
        <v>theater</v>
      </c>
      <c r="R3654" t="str">
        <f>RIGHT($N3654,LEN($N3654)-FIND("/",$N3654))</f>
        <v>plays</v>
      </c>
      <c r="S3654" s="10">
        <f>((($I3654/60)/60)/24)+DATE(1970,1,1)</f>
        <v>42445.126898148148</v>
      </c>
      <c r="T3654" s="10">
        <f>((($J3654/60)/60)/24)+DATE(1970,1,1)</f>
        <v>42415.168564814812</v>
      </c>
    </row>
    <row r="3655" spans="1:20" ht="16" x14ac:dyDescent="0.2">
      <c r="A3655">
        <v>1181</v>
      </c>
      <c r="B3655" s="3" t="s">
        <v>1182</v>
      </c>
      <c r="C3655" s="3" t="s">
        <v>5291</v>
      </c>
      <c r="D3655" s="6">
        <v>50000</v>
      </c>
      <c r="E3655" s="6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8283</v>
      </c>
      <c r="O3655" s="5">
        <f>$E3655/$D3655</f>
        <v>8.0000000000000007E-5</v>
      </c>
      <c r="P3655" s="6">
        <f>ROUND(E3655/L3655,2)</f>
        <v>1.33</v>
      </c>
      <c r="Q3655" t="str">
        <f>LEFT($N3655,FIND("/",$N3655)-1)</f>
        <v>food</v>
      </c>
      <c r="R3655" t="str">
        <f>RIGHT($N3655,LEN($N3655)-FIND("/",$N3655))</f>
        <v>food trucks</v>
      </c>
      <c r="S3655" s="10">
        <f>((($I3655/60)/60)/24)+DATE(1970,1,1)</f>
        <v>42064.339363425926</v>
      </c>
      <c r="T3655" s="10">
        <f>((($J3655/60)/60)/24)+DATE(1970,1,1)</f>
        <v>42034.339363425926</v>
      </c>
    </row>
    <row r="3656" spans="1:20" ht="48" x14ac:dyDescent="0.2">
      <c r="A3656">
        <v>214</v>
      </c>
      <c r="B3656" s="3" t="s">
        <v>216</v>
      </c>
      <c r="C3656" s="3" t="s">
        <v>4324</v>
      </c>
      <c r="D3656" s="6">
        <v>12500</v>
      </c>
      <c r="E3656" s="6">
        <v>1</v>
      </c>
      <c r="F3656" t="s">
        <v>8221</v>
      </c>
      <c r="G3656" t="s">
        <v>8224</v>
      </c>
      <c r="H3656" t="s">
        <v>8246</v>
      </c>
      <c r="I3656">
        <v>1425655349</v>
      </c>
      <c r="J3656">
        <v>1420471349</v>
      </c>
      <c r="K3656" t="b">
        <v>0</v>
      </c>
      <c r="L3656">
        <v>1</v>
      </c>
      <c r="M3656" t="b">
        <v>0</v>
      </c>
      <c r="N3656" t="s">
        <v>8267</v>
      </c>
      <c r="O3656" s="5">
        <f>$E3656/$D3656</f>
        <v>8.0000000000000007E-5</v>
      </c>
      <c r="P3656" s="6">
        <f>ROUND(E3656/L3656,2)</f>
        <v>1</v>
      </c>
      <c r="Q3656" t="str">
        <f>LEFT($N3656,FIND("/",$N3656)-1)</f>
        <v>film &amp; video</v>
      </c>
      <c r="R3656" t="str">
        <f>RIGHT($N3656,LEN($N3656)-FIND("/",$N3656))</f>
        <v>drama</v>
      </c>
      <c r="S3656" s="10">
        <f>((($I3656/60)/60)/24)+DATE(1970,1,1)</f>
        <v>42069.64061342593</v>
      </c>
      <c r="T3656" s="10">
        <f>((($J3656/60)/60)/24)+DATE(1970,1,1)</f>
        <v>42009.64061342593</v>
      </c>
    </row>
    <row r="3657" spans="1:20" ht="32" x14ac:dyDescent="0.2">
      <c r="A3657">
        <v>635</v>
      </c>
      <c r="B3657" s="3" t="s">
        <v>636</v>
      </c>
      <c r="C3657" s="3" t="s">
        <v>4745</v>
      </c>
      <c r="D3657" s="6">
        <v>25000</v>
      </c>
      <c r="E3657" s="6">
        <v>2</v>
      </c>
      <c r="F3657" t="s">
        <v>8220</v>
      </c>
      <c r="G3657" t="s">
        <v>8224</v>
      </c>
      <c r="H3657" t="s">
        <v>8246</v>
      </c>
      <c r="I3657">
        <v>1428804762</v>
      </c>
      <c r="J3657">
        <v>1426212762</v>
      </c>
      <c r="K3657" t="b">
        <v>0</v>
      </c>
      <c r="L3657">
        <v>1</v>
      </c>
      <c r="M3657" t="b">
        <v>0</v>
      </c>
      <c r="N3657" t="s">
        <v>8271</v>
      </c>
      <c r="O3657" s="5">
        <f>$E3657/$D3657</f>
        <v>8.0000000000000007E-5</v>
      </c>
      <c r="P3657" s="6">
        <f>ROUND(E3657/L3657,2)</f>
        <v>2</v>
      </c>
      <c r="Q3657" t="str">
        <f>LEFT($N3657,FIND("/",$N3657)-1)</f>
        <v>technology</v>
      </c>
      <c r="R3657" t="str">
        <f>RIGHT($N3657,LEN($N3657)-FIND("/",$N3657))</f>
        <v>web</v>
      </c>
      <c r="S3657" s="10">
        <f>((($I3657/60)/60)/24)+DATE(1970,1,1)</f>
        <v>42106.092152777783</v>
      </c>
      <c r="T3657" s="10">
        <f>((($J3657/60)/60)/24)+DATE(1970,1,1)</f>
        <v>42076.092152777783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 s="6">
        <v>380000</v>
      </c>
      <c r="E3658" s="6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8266</v>
      </c>
      <c r="O3658" s="5">
        <f>$E3658/$D3658</f>
        <v>7.8947368421052633E-5</v>
      </c>
      <c r="P3658" s="6">
        <f>ROUND(E3658/L3658,2)</f>
        <v>15</v>
      </c>
      <c r="Q3658" t="str">
        <f>LEFT($N3658,FIND("/",$N3658)-1)</f>
        <v>film &amp; video</v>
      </c>
      <c r="R3658" t="str">
        <f>RIGHT($N3658,LEN($N3658)-FIND("/",$N3658))</f>
        <v>science fiction</v>
      </c>
      <c r="S3658" s="10">
        <f>((($I3658/60)/60)/24)+DATE(1970,1,1)</f>
        <v>41905.077546296299</v>
      </c>
      <c r="T3658" s="10">
        <f>((($J3658/60)/60)/24)+DATE(1970,1,1)</f>
        <v>41875.077546296299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 s="6">
        <v>13000</v>
      </c>
      <c r="E3659" s="6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5">
        <f>$E3659/$D3659</f>
        <v>7.6923076923076926E-5</v>
      </c>
      <c r="P3659" s="6">
        <f>ROUND(E3659/L3659,2)</f>
        <v>1</v>
      </c>
      <c r="Q3659" t="str">
        <f>LEFT($N3659,FIND("/",$N3659)-1)</f>
        <v>publishing</v>
      </c>
      <c r="R3659" t="str">
        <f>RIGHT($N3659,LEN($N3659)-FIND("/",$N3659))</f>
        <v>translations</v>
      </c>
      <c r="S3659" s="10">
        <f>((($I3659/60)/60)/24)+DATE(1970,1,1)</f>
        <v>42516.748414351852</v>
      </c>
      <c r="T3659" s="10">
        <f>((($J3659/60)/60)/24)+DATE(1970,1,1)</f>
        <v>42486.748414351852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6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8271</v>
      </c>
      <c r="O3660" s="5">
        <f>$E3660/$D3660</f>
        <v>6.666666666666667E-5</v>
      </c>
      <c r="P3660" s="6">
        <f>ROUND(E3660/L3660,2)</f>
        <v>1</v>
      </c>
      <c r="Q3660" t="str">
        <f>LEFT($N3660,FIND("/",$N3660)-1)</f>
        <v>technology</v>
      </c>
      <c r="R3660" t="str">
        <f>RIGHT($N3660,LEN($N3660)-FIND("/",$N3660))</f>
        <v>web</v>
      </c>
      <c r="S3660" s="10">
        <f>((($I3660/60)/60)/24)+DATE(1970,1,1)</f>
        <v>42039.817199074074</v>
      </c>
      <c r="T3660" s="10">
        <f>((($J3660/60)/60)/24)+DATE(1970,1,1)</f>
        <v>42009.817199074074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 s="6">
        <v>75000</v>
      </c>
      <c r="E3661" s="6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8283</v>
      </c>
      <c r="O3661" s="5">
        <f>$E3661/$D3661</f>
        <v>6.666666666666667E-5</v>
      </c>
      <c r="P3661" s="6">
        <f>ROUND(E3661/L3661,2)</f>
        <v>5</v>
      </c>
      <c r="Q3661" t="str">
        <f>LEFT($N3661,FIND("/",$N3661)-1)</f>
        <v>food</v>
      </c>
      <c r="R3661" t="str">
        <f>RIGHT($N3661,LEN($N3661)-FIND("/",$N3661))</f>
        <v>food trucks</v>
      </c>
      <c r="S3661" s="10">
        <f>((($I3661/60)/60)/24)+DATE(1970,1,1)</f>
        <v>41867.905694444446</v>
      </c>
      <c r="T3661" s="10">
        <f>((($J3661/60)/60)/24)+DATE(1970,1,1)</f>
        <v>41837.905694444446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 s="6">
        <v>15000</v>
      </c>
      <c r="E3662" s="6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8274</v>
      </c>
      <c r="O3662" s="5">
        <f>$E3662/$D3662</f>
        <v>6.666666666666667E-5</v>
      </c>
      <c r="P3662" s="6">
        <f>ROUND(E3662/L3662,2)</f>
        <v>1</v>
      </c>
      <c r="Q3662" t="str">
        <f>LEFT($N3662,FIND("/",$N3662)-1)</f>
        <v>publishing</v>
      </c>
      <c r="R3662" t="str">
        <f>RIGHT($N3662,LEN($N3662)-FIND("/",$N3662))</f>
        <v>fiction</v>
      </c>
      <c r="S3662" s="10">
        <f>((($I3662/60)/60)/24)+DATE(1970,1,1)</f>
        <v>41486.821527777778</v>
      </c>
      <c r="T3662" s="10">
        <f>((($J3662/60)/60)/24)+DATE(1970,1,1)</f>
        <v>41444.64261574074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 s="6">
        <v>15000</v>
      </c>
      <c r="E3663" s="6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8270</v>
      </c>
      <c r="O3663" s="5">
        <f>$E3663/$D3663</f>
        <v>6.666666666666667E-5</v>
      </c>
      <c r="P3663" s="6">
        <f>ROUND(E3663/L3663,2)</f>
        <v>1</v>
      </c>
      <c r="Q3663" t="str">
        <f>LEFT($N3663,FIND("/",$N3663)-1)</f>
        <v>theater</v>
      </c>
      <c r="R3663" t="str">
        <f>RIGHT($N3663,LEN($N3663)-FIND("/",$N3663))</f>
        <v>plays</v>
      </c>
      <c r="S3663" s="10">
        <f>((($I3663/60)/60)/24)+DATE(1970,1,1)</f>
        <v>42119.190972222219</v>
      </c>
      <c r="T3663" s="10">
        <f>((($J3663/60)/60)/24)+DATE(1970,1,1)</f>
        <v>42059.270023148143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 s="6">
        <v>30000</v>
      </c>
      <c r="E3664" s="6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8270</v>
      </c>
      <c r="O3664" s="5">
        <f>$E3664/$D3664</f>
        <v>6.666666666666667E-5</v>
      </c>
      <c r="P3664" s="6">
        <f>ROUND(E3664/L3664,2)</f>
        <v>2</v>
      </c>
      <c r="Q3664" t="str">
        <f>LEFT($N3664,FIND("/",$N3664)-1)</f>
        <v>theater</v>
      </c>
      <c r="R3664" t="str">
        <f>RIGHT($N3664,LEN($N3664)-FIND("/",$N3664))</f>
        <v>plays</v>
      </c>
      <c r="S3664" s="10">
        <f>((($I3664/60)/60)/24)+DATE(1970,1,1)</f>
        <v>42416.772997685184</v>
      </c>
      <c r="T3664" s="10">
        <f>((($J3664/60)/60)/24)+DATE(1970,1,1)</f>
        <v>42391.772997685184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 s="6">
        <v>16500</v>
      </c>
      <c r="E3665" s="6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8292</v>
      </c>
      <c r="O3665" s="5">
        <f>$E3665/$D3665</f>
        <v>6.0606060606060605E-5</v>
      </c>
      <c r="P3665" s="6">
        <f>ROUND(E3665/L3665,2)</f>
        <v>1</v>
      </c>
      <c r="Q3665" t="str">
        <f>LEFT($N3665,FIND("/",$N3665)-1)</f>
        <v>music</v>
      </c>
      <c r="R3665" t="str">
        <f>RIGHT($N3665,LEN($N3665)-FIND("/",$N3665))</f>
        <v>faith</v>
      </c>
      <c r="S3665" s="10">
        <f>((($I3665/60)/60)/24)+DATE(1970,1,1)</f>
        <v>42093.828125</v>
      </c>
      <c r="T3665" s="10">
        <f>((($J3665/60)/60)/24)+DATE(1970,1,1)</f>
        <v>42063.869791666672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 s="6">
        <v>1350000</v>
      </c>
      <c r="E3666" s="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8266</v>
      </c>
      <c r="O3666" s="5">
        <f>$E3666/$D3666</f>
        <v>6.0000000000000002E-5</v>
      </c>
      <c r="P3666" s="6">
        <f>ROUND(E3666/L3666,2)</f>
        <v>20.25</v>
      </c>
      <c r="Q3666" t="str">
        <f>LEFT($N3666,FIND("/",$N3666)-1)</f>
        <v>film &amp; video</v>
      </c>
      <c r="R3666" t="str">
        <f>RIGHT($N3666,LEN($N3666)-FIND("/",$N3666))</f>
        <v>science fiction</v>
      </c>
      <c r="S3666" s="10">
        <f>((($I3666/60)/60)/24)+DATE(1970,1,1)</f>
        <v>42208.559432870374</v>
      </c>
      <c r="T3666" s="10">
        <f>((($J3666/60)/60)/24)+DATE(1970,1,1)</f>
        <v>42168.559432870374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 s="6">
        <v>50000</v>
      </c>
      <c r="E3667" s="6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8270</v>
      </c>
      <c r="O3667" s="5">
        <f>$E3667/$D3667</f>
        <v>6.0000000000000002E-5</v>
      </c>
      <c r="P3667" s="6">
        <f>ROUND(E3667/L3667,2)</f>
        <v>3</v>
      </c>
      <c r="Q3667" t="str">
        <f>LEFT($N3667,FIND("/",$N3667)-1)</f>
        <v>theater</v>
      </c>
      <c r="R3667" t="str">
        <f>RIGHT($N3667,LEN($N3667)-FIND("/",$N3667))</f>
        <v>plays</v>
      </c>
      <c r="S3667" s="10">
        <f>((($I3667/60)/60)/24)+DATE(1970,1,1)</f>
        <v>42137.864722222221</v>
      </c>
      <c r="T3667" s="10">
        <f>((($J3667/60)/60)/24)+DATE(1970,1,1)</f>
        <v>42107.864722222221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 s="6">
        <v>850000</v>
      </c>
      <c r="E3668" s="6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5">
        <f>$E3668/$D3668</f>
        <v>5.8823529411764708E-5</v>
      </c>
      <c r="P3668" s="6">
        <f>ROUND(E3668/L3668,2)</f>
        <v>50</v>
      </c>
      <c r="Q3668" t="str">
        <f>LEFT($N3668,FIND("/",$N3668)-1)</f>
        <v>technology</v>
      </c>
      <c r="R3668" t="str">
        <f>RIGHT($N3668,LEN($N3668)-FIND("/",$N3668))</f>
        <v>web</v>
      </c>
      <c r="S3668" s="10">
        <f>((($I3668/60)/60)/24)+DATE(1970,1,1)</f>
        <v>42245.662314814821</v>
      </c>
      <c r="T3668" s="10">
        <f>((($J3668/60)/60)/24)+DATE(1970,1,1)</f>
        <v>42215.662314814821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 s="6">
        <v>175000</v>
      </c>
      <c r="E3669" s="6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5">
        <f>$E3669/$D3669</f>
        <v>5.7142857142857142E-5</v>
      </c>
      <c r="P3669" s="6">
        <f>ROUND(E3669/L3669,2)</f>
        <v>10</v>
      </c>
      <c r="Q3669" t="str">
        <f>LEFT($N3669,FIND("/",$N3669)-1)</f>
        <v>food</v>
      </c>
      <c r="R3669" t="str">
        <f>RIGHT($N3669,LEN($N3669)-FIND("/",$N3669))</f>
        <v>food trucks</v>
      </c>
      <c r="S3669" s="10">
        <f>((($I3669/60)/60)/24)+DATE(1970,1,1)</f>
        <v>42800.541666666672</v>
      </c>
      <c r="T3669" s="10">
        <f>((($J3669/60)/60)/24)+DATE(1970,1,1)</f>
        <v>42746.019652777773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 s="6">
        <v>18000</v>
      </c>
      <c r="E3670" s="6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5">
        <f>$E3670/$D3670</f>
        <v>5.5555555555555558E-5</v>
      </c>
      <c r="P3670" s="6">
        <f>ROUND(E3670/L3670,2)</f>
        <v>1</v>
      </c>
      <c r="Q3670" t="str">
        <f>LEFT($N3670,FIND("/",$N3670)-1)</f>
        <v>technology</v>
      </c>
      <c r="R3670" t="str">
        <f>RIGHT($N3670,LEN($N3670)-FIND("/",$N3670))</f>
        <v>web</v>
      </c>
      <c r="S3670" s="10">
        <f>((($I3670/60)/60)/24)+DATE(1970,1,1)</f>
        <v>42441.942997685182</v>
      </c>
      <c r="T3670" s="10">
        <f>((($J3670/60)/60)/24)+DATE(1970,1,1)</f>
        <v>42411.942997685182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 s="6">
        <v>20000</v>
      </c>
      <c r="E3671" s="6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8302</v>
      </c>
      <c r="O3671" s="5">
        <f>$E3671/$D3671</f>
        <v>5.0000000000000002E-5</v>
      </c>
      <c r="P3671" s="6">
        <f>ROUND(E3671/L3671,2)</f>
        <v>1</v>
      </c>
      <c r="Q3671" t="str">
        <f>LEFT($N3671,FIND("/",$N3671)-1)</f>
        <v>theater</v>
      </c>
      <c r="R3671" t="str">
        <f>RIGHT($N3671,LEN($N3671)-FIND("/",$N3671))</f>
        <v>spaces</v>
      </c>
      <c r="S3671" s="10">
        <f>((($I3671/60)/60)/24)+DATE(1970,1,1)</f>
        <v>42013.95821759259</v>
      </c>
      <c r="T3671" s="10">
        <f>((($J3671/60)/60)/24)+DATE(1970,1,1)</f>
        <v>41953.95821759259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 s="6">
        <v>500000</v>
      </c>
      <c r="E3672" s="6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8302</v>
      </c>
      <c r="O3672" s="5">
        <f>$E3672/$D3672</f>
        <v>4.8000000000000001E-5</v>
      </c>
      <c r="P3672" s="6">
        <f>ROUND(E3672/L3672,2)</f>
        <v>2.67</v>
      </c>
      <c r="Q3672" t="str">
        <f>LEFT($N3672,FIND("/",$N3672)-1)</f>
        <v>theater</v>
      </c>
      <c r="R3672" t="str">
        <f>RIGHT($N3672,LEN($N3672)-FIND("/",$N3672))</f>
        <v>spaces</v>
      </c>
      <c r="S3672" s="10">
        <f>((($I3672/60)/60)/24)+DATE(1970,1,1)</f>
        <v>42157.649224537032</v>
      </c>
      <c r="T3672" s="10">
        <f>((($J3672/60)/60)/24)+DATE(1970,1,1)</f>
        <v>42097.649224537032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 s="6">
        <v>22500</v>
      </c>
      <c r="E3673" s="6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8304</v>
      </c>
      <c r="O3673" s="5">
        <f>$E3673/$D3673</f>
        <v>4.4444444444444447E-5</v>
      </c>
      <c r="P3673" s="6">
        <f>ROUND(E3673/L3673,2)</f>
        <v>1</v>
      </c>
      <c r="Q3673" t="str">
        <f>LEFT($N3673,FIND("/",$N3673)-1)</f>
        <v>theater</v>
      </c>
      <c r="R3673" t="str">
        <f>RIGHT($N3673,LEN($N3673)-FIND("/",$N3673))</f>
        <v>musical</v>
      </c>
      <c r="S3673" s="10">
        <f>((($I3673/60)/60)/24)+DATE(1970,1,1)</f>
        <v>42749.029583333337</v>
      </c>
      <c r="T3673" s="10">
        <f>((($J3673/60)/60)/24)+DATE(1970,1,1)</f>
        <v>42689.029583333337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 s="6">
        <v>200000</v>
      </c>
      <c r="E3674" s="6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8272</v>
      </c>
      <c r="O3674" s="5">
        <f>$E3674/$D3674</f>
        <v>4.0000000000000003E-5</v>
      </c>
      <c r="P3674" s="6">
        <f>ROUND(E3674/L3674,2)</f>
        <v>2</v>
      </c>
      <c r="Q3674" t="str">
        <f>LEFT($N3674,FIND("/",$N3674)-1)</f>
        <v>technology</v>
      </c>
      <c r="R3674" t="str">
        <f>RIGHT($N3674,LEN($N3674)-FIND("/",$N3674))</f>
        <v>wearables</v>
      </c>
      <c r="S3674" s="10">
        <f>((($I3674/60)/60)/24)+DATE(1970,1,1)</f>
        <v>41868.832152777781</v>
      </c>
      <c r="T3674" s="10">
        <f>((($J3674/60)/60)/24)+DATE(1970,1,1)</f>
        <v>41838.832152777781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 s="6">
        <v>25000</v>
      </c>
      <c r="E3675" s="6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8282</v>
      </c>
      <c r="O3675" s="5">
        <f>$E3675/$D3675</f>
        <v>4.0000000000000003E-5</v>
      </c>
      <c r="P3675" s="6">
        <f>ROUND(E3675/L3675,2)</f>
        <v>1</v>
      </c>
      <c r="Q3675" t="str">
        <f>LEFT($N3675,FIND("/",$N3675)-1)</f>
        <v>games</v>
      </c>
      <c r="R3675" t="str">
        <f>RIGHT($N3675,LEN($N3675)-FIND("/",$N3675))</f>
        <v>mobile games</v>
      </c>
      <c r="S3675" s="10">
        <f>((($I3675/60)/60)/24)+DATE(1970,1,1)</f>
        <v>41972.189583333333</v>
      </c>
      <c r="T3675" s="10">
        <f>((($J3675/60)/60)/24)+DATE(1970,1,1)</f>
        <v>41958.285046296296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 s="6">
        <v>25000</v>
      </c>
      <c r="E3676" s="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8270</v>
      </c>
      <c r="O3676" s="5">
        <f>$E3676/$D3676</f>
        <v>4.0000000000000003E-5</v>
      </c>
      <c r="P3676" s="6">
        <f>ROUND(E3676/L3676,2)</f>
        <v>1</v>
      </c>
      <c r="Q3676" t="str">
        <f>LEFT($N3676,FIND("/",$N3676)-1)</f>
        <v>theater</v>
      </c>
      <c r="R3676" t="str">
        <f>RIGHT($N3676,LEN($N3676)-FIND("/",$N3676))</f>
        <v>plays</v>
      </c>
      <c r="S3676" s="10">
        <f>((($I3676/60)/60)/24)+DATE(1970,1,1)</f>
        <v>42077.865671296298</v>
      </c>
      <c r="T3676" s="10">
        <f>((($J3676/60)/60)/24)+DATE(1970,1,1)</f>
        <v>42017.907337962963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 s="6">
        <v>25000</v>
      </c>
      <c r="E3677" s="6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8302</v>
      </c>
      <c r="O3677" s="5">
        <f>$E3677/$D3677</f>
        <v>4.0000000000000003E-5</v>
      </c>
      <c r="P3677" s="6">
        <f>ROUND(E3677/L3677,2)</f>
        <v>1</v>
      </c>
      <c r="Q3677" t="str">
        <f>LEFT($N3677,FIND("/",$N3677)-1)</f>
        <v>theater</v>
      </c>
      <c r="R3677" t="str">
        <f>RIGHT($N3677,LEN($N3677)-FIND("/",$N3677))</f>
        <v>spaces</v>
      </c>
      <c r="S3677" s="10">
        <f>((($I3677/60)/60)/24)+DATE(1970,1,1)</f>
        <v>42064.960127314815</v>
      </c>
      <c r="T3677" s="10">
        <f>((($J3677/60)/60)/24)+DATE(1970,1,1)</f>
        <v>42034.960127314815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 s="6">
        <v>25000</v>
      </c>
      <c r="E3678" s="6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8304</v>
      </c>
      <c r="O3678" s="5">
        <f>$E3678/$D3678</f>
        <v>4.0000000000000003E-5</v>
      </c>
      <c r="P3678" s="6">
        <f>ROUND(E3678/L3678,2)</f>
        <v>1</v>
      </c>
      <c r="Q3678" t="str">
        <f>LEFT($N3678,FIND("/",$N3678)-1)</f>
        <v>theater</v>
      </c>
      <c r="R3678" t="str">
        <f>RIGHT($N3678,LEN($N3678)-FIND("/",$N3678))</f>
        <v>musical</v>
      </c>
      <c r="S3678" s="10">
        <f>((($I3678/60)/60)/24)+DATE(1970,1,1)</f>
        <v>42650.632638888885</v>
      </c>
      <c r="T3678" s="10">
        <f>((($J3678/60)/60)/24)+DATE(1970,1,1)</f>
        <v>42590.677152777775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 s="6">
        <v>110000</v>
      </c>
      <c r="E3679" s="6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5">
        <f>$E3679/$D3679</f>
        <v>3.6363636363636364E-5</v>
      </c>
      <c r="P3679" s="6">
        <f>ROUND(E3679/L3679,2)</f>
        <v>2</v>
      </c>
      <c r="Q3679" t="str">
        <f>LEFT($N3679,FIND("/",$N3679)-1)</f>
        <v>games</v>
      </c>
      <c r="R3679" t="str">
        <f>RIGHT($N3679,LEN($N3679)-FIND("/",$N3679))</f>
        <v>mobile games</v>
      </c>
      <c r="S3679" s="10">
        <f>((($I3679/60)/60)/24)+DATE(1970,1,1)</f>
        <v>42680.409108796302</v>
      </c>
      <c r="T3679" s="10">
        <f>((($J3679/60)/60)/24)+DATE(1970,1,1)</f>
        <v>42645.367442129631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 s="6">
        <v>60000</v>
      </c>
      <c r="E3680" s="6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8269</v>
      </c>
      <c r="O3680" s="5">
        <f>$E3680/$D3680</f>
        <v>3.3333333333333335E-5</v>
      </c>
      <c r="P3680" s="6">
        <f>ROUND(E3680/L3680,2)</f>
        <v>1</v>
      </c>
      <c r="Q3680" t="str">
        <f>LEFT($N3680,FIND("/",$N3680)-1)</f>
        <v>film &amp; video</v>
      </c>
      <c r="R3680" t="str">
        <f>RIGHT($N3680,LEN($N3680)-FIND("/",$N3680))</f>
        <v>animation</v>
      </c>
      <c r="S3680" s="10">
        <f>((($I3680/60)/60)/24)+DATE(1970,1,1)</f>
        <v>42145.335358796292</v>
      </c>
      <c r="T3680" s="10">
        <f>((($J3680/60)/60)/24)+DATE(1970,1,1)</f>
        <v>42130.335358796292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 s="6">
        <v>30000</v>
      </c>
      <c r="E3681" s="6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8283</v>
      </c>
      <c r="O3681" s="5">
        <f>$E3681/$D3681</f>
        <v>3.3333333333333335E-5</v>
      </c>
      <c r="P3681" s="6">
        <f>ROUND(E3681/L3681,2)</f>
        <v>1</v>
      </c>
      <c r="Q3681" t="str">
        <f>LEFT($N3681,FIND("/",$N3681)-1)</f>
        <v>food</v>
      </c>
      <c r="R3681" t="str">
        <f>RIGHT($N3681,LEN($N3681)-FIND("/",$N3681))</f>
        <v>food trucks</v>
      </c>
      <c r="S3681" s="10">
        <f>((($I3681/60)/60)/24)+DATE(1970,1,1)</f>
        <v>41908.140497685185</v>
      </c>
      <c r="T3681" s="10">
        <f>((($J3681/60)/60)/24)+DATE(1970,1,1)</f>
        <v>41878.140497685185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 s="6">
        <v>30000</v>
      </c>
      <c r="E3682" s="6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5">
        <f>$E3682/$D3682</f>
        <v>3.3333333333333335E-5</v>
      </c>
      <c r="P3682" s="6">
        <f>ROUND(E3682/L3682,2)</f>
        <v>1</v>
      </c>
      <c r="Q3682" t="str">
        <f>LEFT($N3682,FIND("/",$N3682)-1)</f>
        <v>theater</v>
      </c>
      <c r="R3682" t="str">
        <f>RIGHT($N3682,LEN($N3682)-FIND("/",$N3682))</f>
        <v>plays</v>
      </c>
      <c r="S3682" s="10">
        <f>((($I3682/60)/60)/24)+DATE(1970,1,1)</f>
        <v>42167.841284722221</v>
      </c>
      <c r="T3682" s="10">
        <f>((($J3682/60)/60)/24)+DATE(1970,1,1)</f>
        <v>42107.841284722221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 s="6">
        <v>800000</v>
      </c>
      <c r="E3683" s="6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8302</v>
      </c>
      <c r="O3683" s="5">
        <f>$E3683/$D3683</f>
        <v>3.2499999999999997E-5</v>
      </c>
      <c r="P3683" s="6">
        <f>ROUND(E3683/L3683,2)</f>
        <v>6.5</v>
      </c>
      <c r="Q3683" t="str">
        <f>LEFT($N3683,FIND("/",$N3683)-1)</f>
        <v>theater</v>
      </c>
      <c r="R3683" t="str">
        <f>RIGHT($N3683,LEN($N3683)-FIND("/",$N3683))</f>
        <v>spaces</v>
      </c>
      <c r="S3683" s="10">
        <f>((($I3683/60)/60)/24)+DATE(1970,1,1)</f>
        <v>42037.780104166668</v>
      </c>
      <c r="T3683" s="10">
        <f>((($J3683/60)/60)/24)+DATE(1970,1,1)</f>
        <v>41977.780104166668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 s="6">
        <v>35000</v>
      </c>
      <c r="E3684" s="6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8283</v>
      </c>
      <c r="O3684" s="5">
        <f>$E3684/$D3684</f>
        <v>2.8571428571428571E-5</v>
      </c>
      <c r="P3684" s="6">
        <f>ROUND(E3684/L3684,2)</f>
        <v>1</v>
      </c>
      <c r="Q3684" t="str">
        <f>LEFT($N3684,FIND("/",$N3684)-1)</f>
        <v>food</v>
      </c>
      <c r="R3684" t="str">
        <f>RIGHT($N3684,LEN($N3684)-FIND("/",$N3684))</f>
        <v>food trucks</v>
      </c>
      <c r="S3684" s="10">
        <f>((($I3684/60)/60)/24)+DATE(1970,1,1)</f>
        <v>42075.742488425924</v>
      </c>
      <c r="T3684" s="10">
        <f>((($J3684/60)/60)/24)+DATE(1970,1,1)</f>
        <v>42045.784155092595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 s="6">
        <v>35000</v>
      </c>
      <c r="E3685" s="6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8283</v>
      </c>
      <c r="O3685" s="5">
        <f>$E3685/$D3685</f>
        <v>2.8571428571428571E-5</v>
      </c>
      <c r="P3685" s="6">
        <f>ROUND(E3685/L3685,2)</f>
        <v>1</v>
      </c>
      <c r="Q3685" t="str">
        <f>LEFT($N3685,FIND("/",$N3685)-1)</f>
        <v>food</v>
      </c>
      <c r="R3685" t="str">
        <f>RIGHT($N3685,LEN($N3685)-FIND("/",$N3685))</f>
        <v>food trucks</v>
      </c>
      <c r="S3685" s="10">
        <f>((($I3685/60)/60)/24)+DATE(1970,1,1)</f>
        <v>42581.961689814809</v>
      </c>
      <c r="T3685" s="10">
        <f>((($J3685/60)/60)/24)+DATE(1970,1,1)</f>
        <v>42551.961689814809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 s="6">
        <v>110000</v>
      </c>
      <c r="E3686" s="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8269</v>
      </c>
      <c r="O3686" s="5">
        <f>$E3686/$D3686</f>
        <v>2.7272727272727273E-5</v>
      </c>
      <c r="P3686" s="6">
        <f>ROUND(E3686/L3686,2)</f>
        <v>1</v>
      </c>
      <c r="Q3686" t="str">
        <f>LEFT($N3686,FIND("/",$N3686)-1)</f>
        <v>film &amp; video</v>
      </c>
      <c r="R3686" t="str">
        <f>RIGHT($N3686,LEN($N3686)-FIND("/",$N3686))</f>
        <v>animation</v>
      </c>
      <c r="S3686" s="10">
        <f>((($I3686/60)/60)/24)+DATE(1970,1,1)</f>
        <v>41530.747453703705</v>
      </c>
      <c r="T3686" s="10">
        <f>((($J3686/60)/60)/24)+DATE(1970,1,1)</f>
        <v>41500.747453703705</v>
      </c>
    </row>
    <row r="3687" spans="1:20" ht="32" x14ac:dyDescent="0.2">
      <c r="A3687">
        <v>2431</v>
      </c>
      <c r="B3687" s="3" t="s">
        <v>2432</v>
      </c>
      <c r="C3687" s="3" t="s">
        <v>6541</v>
      </c>
      <c r="D3687" s="6">
        <v>100000</v>
      </c>
      <c r="E3687" s="6">
        <v>2</v>
      </c>
      <c r="F3687" t="s">
        <v>8221</v>
      </c>
      <c r="G3687" t="s">
        <v>8224</v>
      </c>
      <c r="H3687" t="s">
        <v>8246</v>
      </c>
      <c r="I3687">
        <v>1467080613</v>
      </c>
      <c r="J3687">
        <v>1461896613</v>
      </c>
      <c r="K3687" t="b">
        <v>0</v>
      </c>
      <c r="L3687">
        <v>2</v>
      </c>
      <c r="M3687" t="b">
        <v>0</v>
      </c>
      <c r="N3687" t="s">
        <v>8283</v>
      </c>
      <c r="O3687" s="5">
        <f>$E3687/$D3687</f>
        <v>2.0000000000000002E-5</v>
      </c>
      <c r="P3687" s="6">
        <f>ROUND(E3687/L3687,2)</f>
        <v>1</v>
      </c>
      <c r="Q3687" t="str">
        <f>LEFT($N3687,FIND("/",$N3687)-1)</f>
        <v>food</v>
      </c>
      <c r="R3687" t="str">
        <f>RIGHT($N3687,LEN($N3687)-FIND("/",$N3687))</f>
        <v>food trucks</v>
      </c>
      <c r="S3687" s="10">
        <f>((($I3687/60)/60)/24)+DATE(1970,1,1)</f>
        <v>42549.099687499998</v>
      </c>
      <c r="T3687" s="10">
        <f>((($J3687/60)/60)/24)+DATE(1970,1,1)</f>
        <v>42489.099687499998</v>
      </c>
    </row>
    <row r="3688" spans="1:20" ht="48" x14ac:dyDescent="0.2">
      <c r="A3688">
        <v>3805</v>
      </c>
      <c r="B3688" s="3" t="s">
        <v>3802</v>
      </c>
      <c r="C3688" s="3" t="s">
        <v>7915</v>
      </c>
      <c r="D3688" s="6">
        <v>150000</v>
      </c>
      <c r="E3688" s="6">
        <v>3</v>
      </c>
      <c r="F3688" t="s">
        <v>8221</v>
      </c>
      <c r="G3688" t="s">
        <v>8224</v>
      </c>
      <c r="H3688" t="s">
        <v>8246</v>
      </c>
      <c r="I3688">
        <v>1411852640</v>
      </c>
      <c r="J3688">
        <v>1406668640</v>
      </c>
      <c r="K3688" t="b">
        <v>0</v>
      </c>
      <c r="L3688">
        <v>2</v>
      </c>
      <c r="M3688" t="b">
        <v>0</v>
      </c>
      <c r="N3688" t="s">
        <v>8304</v>
      </c>
      <c r="O3688" s="5">
        <f>$E3688/$D3688</f>
        <v>2.0000000000000002E-5</v>
      </c>
      <c r="P3688" s="6">
        <f>ROUND(E3688/L3688,2)</f>
        <v>1.5</v>
      </c>
      <c r="Q3688" t="str">
        <f>LEFT($N3688,FIND("/",$N3688)-1)</f>
        <v>theater</v>
      </c>
      <c r="R3688" t="str">
        <f>RIGHT($N3688,LEN($N3688)-FIND("/",$N3688))</f>
        <v>musical</v>
      </c>
      <c r="S3688" s="10">
        <f>((($I3688/60)/60)/24)+DATE(1970,1,1)</f>
        <v>41909.887037037035</v>
      </c>
      <c r="T3688" s="10">
        <f>((($J3688/60)/60)/24)+DATE(1970,1,1)</f>
        <v>41849.887037037035</v>
      </c>
    </row>
    <row r="3689" spans="1:20" ht="48" x14ac:dyDescent="0.2">
      <c r="A3689">
        <v>159</v>
      </c>
      <c r="B3689" s="3" t="s">
        <v>161</v>
      </c>
      <c r="C3689" s="3" t="s">
        <v>4269</v>
      </c>
      <c r="D3689" s="6">
        <v>500000</v>
      </c>
      <c r="E3689" s="6">
        <v>10</v>
      </c>
      <c r="F3689" t="s">
        <v>8220</v>
      </c>
      <c r="G3689" t="s">
        <v>8224</v>
      </c>
      <c r="H3689" t="s">
        <v>8246</v>
      </c>
      <c r="I3689">
        <v>1467541545</v>
      </c>
      <c r="J3689">
        <v>1464085545</v>
      </c>
      <c r="K3689" t="b">
        <v>0</v>
      </c>
      <c r="L3689">
        <v>1</v>
      </c>
      <c r="M3689" t="b">
        <v>0</v>
      </c>
      <c r="N3689" t="s">
        <v>8266</v>
      </c>
      <c r="O3689" s="5">
        <f>$E3689/$D3689</f>
        <v>2.0000000000000002E-5</v>
      </c>
      <c r="P3689" s="6">
        <f>ROUND(E3689/L3689,2)</f>
        <v>10</v>
      </c>
      <c r="Q3689" t="str">
        <f>LEFT($N3689,FIND("/",$N3689)-1)</f>
        <v>film &amp; video</v>
      </c>
      <c r="R3689" t="str">
        <f>RIGHT($N3689,LEN($N3689)-FIND("/",$N3689))</f>
        <v>science fiction</v>
      </c>
      <c r="S3689" s="10">
        <f>((($I3689/60)/60)/24)+DATE(1970,1,1)</f>
        <v>42554.434548611112</v>
      </c>
      <c r="T3689" s="10">
        <f>((($J3689/60)/60)/24)+DATE(1970,1,1)</f>
        <v>42514.434548611112</v>
      </c>
    </row>
    <row r="3690" spans="1:20" ht="48" x14ac:dyDescent="0.2">
      <c r="A3690">
        <v>171</v>
      </c>
      <c r="B3690" s="3" t="s">
        <v>173</v>
      </c>
      <c r="C3690" s="3" t="s">
        <v>4281</v>
      </c>
      <c r="D3690" s="6">
        <v>50000</v>
      </c>
      <c r="E3690" s="6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8267</v>
      </c>
      <c r="O3690" s="5">
        <f>$E3690/$D3690</f>
        <v>2.0000000000000002E-5</v>
      </c>
      <c r="P3690" s="6">
        <f>ROUND(E3690/L3690,2)</f>
        <v>1</v>
      </c>
      <c r="Q3690" t="str">
        <f>LEFT($N3690,FIND("/",$N3690)-1)</f>
        <v>film &amp; video</v>
      </c>
      <c r="R3690" t="str">
        <f>RIGHT($N3690,LEN($N3690)-FIND("/",$N3690))</f>
        <v>drama</v>
      </c>
      <c r="S3690" s="10">
        <f>((($I3690/60)/60)/24)+DATE(1970,1,1)</f>
        <v>42594.180717592593</v>
      </c>
      <c r="T3690" s="10">
        <f>((($J3690/60)/60)/24)+DATE(1970,1,1)</f>
        <v>42534.180717592593</v>
      </c>
    </row>
    <row r="3691" spans="1:20" ht="32" x14ac:dyDescent="0.2">
      <c r="A3691">
        <v>2427</v>
      </c>
      <c r="B3691" s="3" t="s">
        <v>2428</v>
      </c>
      <c r="C3691" s="3" t="s">
        <v>6537</v>
      </c>
      <c r="D3691" s="6">
        <v>50000</v>
      </c>
      <c r="E3691" s="6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8283</v>
      </c>
      <c r="O3691" s="5">
        <f>$E3691/$D3691</f>
        <v>2.0000000000000002E-5</v>
      </c>
      <c r="P3691" s="6">
        <f>ROUND(E3691/L3691,2)</f>
        <v>1</v>
      </c>
      <c r="Q3691" t="str">
        <f>LEFT($N3691,FIND("/",$N3691)-1)</f>
        <v>food</v>
      </c>
      <c r="R3691" t="str">
        <f>RIGHT($N3691,LEN($N3691)-FIND("/",$N3691))</f>
        <v>food trucks</v>
      </c>
      <c r="S3691" s="10">
        <f>((($I3691/60)/60)/24)+DATE(1970,1,1)</f>
        <v>42452.277002314819</v>
      </c>
      <c r="T3691" s="10">
        <f>((($J3691/60)/60)/24)+DATE(1970,1,1)</f>
        <v>42412.318668981476</v>
      </c>
    </row>
    <row r="3692" spans="1:20" ht="48" x14ac:dyDescent="0.2">
      <c r="A3692">
        <v>3200</v>
      </c>
      <c r="B3692" s="3" t="s">
        <v>3200</v>
      </c>
      <c r="C3692" s="3" t="s">
        <v>7310</v>
      </c>
      <c r="D3692" s="6">
        <v>50000</v>
      </c>
      <c r="E3692" s="6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8304</v>
      </c>
      <c r="O3692" s="5">
        <f>$E3692/$D3692</f>
        <v>2.0000000000000002E-5</v>
      </c>
      <c r="P3692" s="6">
        <f>ROUND(E3692/L3692,2)</f>
        <v>1</v>
      </c>
      <c r="Q3692" t="str">
        <f>LEFT($N3692,FIND("/",$N3692)-1)</f>
        <v>theater</v>
      </c>
      <c r="R3692" t="str">
        <f>RIGHT($N3692,LEN($N3692)-FIND("/",$N3692))</f>
        <v>musical</v>
      </c>
      <c r="S3692" s="10">
        <f>((($I3692/60)/60)/24)+DATE(1970,1,1)</f>
        <v>42490.231944444444</v>
      </c>
      <c r="T3692" s="10">
        <f>((($J3692/60)/60)/24)+DATE(1970,1,1)</f>
        <v>42460.320613425924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 s="6">
        <v>1000000</v>
      </c>
      <c r="E3693" s="6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8267</v>
      </c>
      <c r="O3693" s="5">
        <f>$E3693/$D3693</f>
        <v>1.7E-5</v>
      </c>
      <c r="P3693" s="6">
        <f>ROUND(E3693/L3693,2)</f>
        <v>5.67</v>
      </c>
      <c r="Q3693" t="str">
        <f>LEFT($N3693,FIND("/",$N3693)-1)</f>
        <v>film &amp; video</v>
      </c>
      <c r="R3693" t="str">
        <f>RIGHT($N3693,LEN($N3693)-FIND("/",$N3693))</f>
        <v>drama</v>
      </c>
      <c r="S3693" s="10">
        <f>((($I3693/60)/60)/24)+DATE(1970,1,1)</f>
        <v>41929.792037037041</v>
      </c>
      <c r="T3693" s="10">
        <f>((($J3693/60)/60)/24)+DATE(1970,1,1)</f>
        <v>41899.792037037041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 s="6">
        <v>60000</v>
      </c>
      <c r="E3694" s="6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8269</v>
      </c>
      <c r="O3694" s="5">
        <f>$E3694/$D3694</f>
        <v>1.6666666666666667E-5</v>
      </c>
      <c r="P3694" s="6">
        <f>ROUND(E3694/L3694,2)</f>
        <v>1</v>
      </c>
      <c r="Q3694" t="str">
        <f>LEFT($N3694,FIND("/",$N3694)-1)</f>
        <v>film &amp; video</v>
      </c>
      <c r="R3694" t="str">
        <f>RIGHT($N3694,LEN($N3694)-FIND("/",$N3694))</f>
        <v>animation</v>
      </c>
      <c r="S3694" s="10">
        <f>((($I3694/60)/60)/24)+DATE(1970,1,1)</f>
        <v>41680.93141203704</v>
      </c>
      <c r="T3694" s="10">
        <f>((($J3694/60)/60)/24)+DATE(1970,1,1)</f>
        <v>41620.93141203704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 s="6">
        <v>75000</v>
      </c>
      <c r="E3695" s="6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8272</v>
      </c>
      <c r="O3695" s="5">
        <f>$E3695/$D3695</f>
        <v>1.3333333333333333E-5</v>
      </c>
      <c r="P3695" s="6">
        <f>ROUND(E3695/L3695,2)</f>
        <v>1</v>
      </c>
      <c r="Q3695" t="str">
        <f>LEFT($N3695,FIND("/",$N3695)-1)</f>
        <v>technology</v>
      </c>
      <c r="R3695" t="str">
        <f>RIGHT($N3695,LEN($N3695)-FIND("/",$N3695))</f>
        <v>wearables</v>
      </c>
      <c r="S3695" s="10">
        <f>((($I3695/60)/60)/24)+DATE(1970,1,1)</f>
        <v>42428.961909722217</v>
      </c>
      <c r="T3695" s="10">
        <f>((($J3695/60)/60)/24)+DATE(1970,1,1)</f>
        <v>42393.961909722217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 s="6">
        <v>80000</v>
      </c>
      <c r="E3696" s="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8271</v>
      </c>
      <c r="O3696" s="5">
        <f>$E3696/$D3696</f>
        <v>1.2500000000000001E-5</v>
      </c>
      <c r="P3696" s="6">
        <f>ROUND(E3696/L3696,2)</f>
        <v>1</v>
      </c>
      <c r="Q3696" t="str">
        <f>LEFT($N3696,FIND("/",$N3696)-1)</f>
        <v>technology</v>
      </c>
      <c r="R3696" t="str">
        <f>RIGHT($N3696,LEN($N3696)-FIND("/",$N3696))</f>
        <v>web</v>
      </c>
      <c r="S3696" s="10">
        <f>((($I3696/60)/60)/24)+DATE(1970,1,1)</f>
        <v>42091.43</v>
      </c>
      <c r="T3696" s="10">
        <f>((($J3696/60)/60)/24)+DATE(1970,1,1)</f>
        <v>42031.471666666665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 s="6">
        <v>80000</v>
      </c>
      <c r="E3697" s="6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8283</v>
      </c>
      <c r="O3697" s="5">
        <f>$E3697/$D3697</f>
        <v>1.2500000000000001E-5</v>
      </c>
      <c r="P3697" s="6">
        <f>ROUND(E3697/L3697,2)</f>
        <v>1</v>
      </c>
      <c r="Q3697" t="str">
        <f>LEFT($N3697,FIND("/",$N3697)-1)</f>
        <v>food</v>
      </c>
      <c r="R3697" t="str">
        <f>RIGHT($N3697,LEN($N3697)-FIND("/",$N3697))</f>
        <v>food trucks</v>
      </c>
      <c r="S3697" s="10">
        <f>((($I3697/60)/60)/24)+DATE(1970,1,1)</f>
        <v>41858.967916666668</v>
      </c>
      <c r="T3697" s="10">
        <f>((($J3697/60)/60)/24)+DATE(1970,1,1)</f>
        <v>41828.967916666668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 s="6">
        <v>90000</v>
      </c>
      <c r="E3698" s="6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8283</v>
      </c>
      <c r="O3698" s="5">
        <f>$E3698/$D3698</f>
        <v>1.1111111111111112E-5</v>
      </c>
      <c r="P3698" s="6">
        <f>ROUND(E3698/L3698,2)</f>
        <v>1</v>
      </c>
      <c r="Q3698" t="str">
        <f>LEFT($N3698,FIND("/",$N3698)-1)</f>
        <v>food</v>
      </c>
      <c r="R3698" t="str">
        <f>RIGHT($N3698,LEN($N3698)-FIND("/",$N3698))</f>
        <v>food trucks</v>
      </c>
      <c r="S3698" s="10">
        <f>((($I3698/60)/60)/24)+DATE(1970,1,1)</f>
        <v>42672.988819444443</v>
      </c>
      <c r="T3698" s="10">
        <f>((($J3698/60)/60)/24)+DATE(1970,1,1)</f>
        <v>42642.988819444443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 s="6">
        <v>100000</v>
      </c>
      <c r="E3699" s="6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8286</v>
      </c>
      <c r="O3699" s="5">
        <f>$E3699/$D3699</f>
        <v>1.0000000000000001E-5</v>
      </c>
      <c r="P3699" s="6">
        <f>ROUND(E3699/L3699,2)</f>
        <v>1</v>
      </c>
      <c r="Q3699" t="str">
        <f>LEFT($N3699,FIND("/",$N3699)-1)</f>
        <v>publishing</v>
      </c>
      <c r="R3699" t="str">
        <f>RIGHT($N3699,LEN($N3699)-FIND("/",$N3699))</f>
        <v>translations</v>
      </c>
      <c r="S3699" s="10">
        <f>((($I3699/60)/60)/24)+DATE(1970,1,1)</f>
        <v>42420.171261574069</v>
      </c>
      <c r="T3699" s="10">
        <f>((($J3699/60)/60)/24)+DATE(1970,1,1)</f>
        <v>42390.171261574069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 s="6">
        <v>175000</v>
      </c>
      <c r="E3700" s="6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5">
        <f>$E3700/$D3700</f>
        <v>5.7142857142857145E-6</v>
      </c>
      <c r="P3700" s="6">
        <f>ROUND(E3700/L3700,2)</f>
        <v>1</v>
      </c>
      <c r="Q3700" t="str">
        <f>LEFT($N3700,FIND("/",$N3700)-1)</f>
        <v>technology</v>
      </c>
      <c r="R3700" t="str">
        <f>RIGHT($N3700,LEN($N3700)-FIND("/",$N3700))</f>
        <v>wearables</v>
      </c>
      <c r="S3700" s="10">
        <f>((($I3700/60)/60)/24)+DATE(1970,1,1)</f>
        <v>41845.927106481482</v>
      </c>
      <c r="T3700" s="10">
        <f>((($J3700/60)/60)/24)+DATE(1970,1,1)</f>
        <v>41815.927106481482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 s="6">
        <v>200000</v>
      </c>
      <c r="E3701" s="6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5">
        <f>$E3701/$D3701</f>
        <v>5.0000000000000004E-6</v>
      </c>
      <c r="P3701" s="6">
        <f>ROUND(E3701/L3701,2)</f>
        <v>1</v>
      </c>
      <c r="Q3701" t="str">
        <f>LEFT($N3701,FIND("/",$N3701)-1)</f>
        <v>theater</v>
      </c>
      <c r="R3701" t="str">
        <f>RIGHT($N3701,LEN($N3701)-FIND("/",$N3701))</f>
        <v>plays</v>
      </c>
      <c r="S3701" s="10">
        <f>((($I3701/60)/60)/24)+DATE(1970,1,1)</f>
        <v>42493.784050925926</v>
      </c>
      <c r="T3701" s="10">
        <f>((($J3701/60)/60)/24)+DATE(1970,1,1)</f>
        <v>42433.825717592597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 s="6">
        <v>250000</v>
      </c>
      <c r="E3702" s="6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8271</v>
      </c>
      <c r="O3702" s="5">
        <f>$E3702/$D3702</f>
        <v>3.9999999999999998E-6</v>
      </c>
      <c r="P3702" s="6">
        <f>ROUND(E3702/L3702,2)</f>
        <v>1</v>
      </c>
      <c r="Q3702" t="str">
        <f>LEFT($N3702,FIND("/",$N3702)-1)</f>
        <v>technology</v>
      </c>
      <c r="R3702" t="str">
        <f>RIGHT($N3702,LEN($N3702)-FIND("/",$N3702))</f>
        <v>web</v>
      </c>
      <c r="S3702" s="10">
        <f>((($I3702/60)/60)/24)+DATE(1970,1,1)</f>
        <v>42493.695787037039</v>
      </c>
      <c r="T3702" s="10">
        <f>((($J3702/60)/60)/24)+DATE(1970,1,1)</f>
        <v>42433.737453703703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 s="6">
        <v>1000000</v>
      </c>
      <c r="E3703" s="6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8304</v>
      </c>
      <c r="O3703" s="5">
        <f>$E3703/$D3703</f>
        <v>1.9999999999999999E-6</v>
      </c>
      <c r="P3703" s="6">
        <f>ROUND(E3703/L3703,2)</f>
        <v>1</v>
      </c>
      <c r="Q3703" t="str">
        <f>LEFT($N3703,FIND("/",$N3703)-1)</f>
        <v>theater</v>
      </c>
      <c r="R3703" t="str">
        <f>RIGHT($N3703,LEN($N3703)-FIND("/",$N3703))</f>
        <v>musical</v>
      </c>
      <c r="S3703" s="10">
        <f>((($I3703/60)/60)/24)+DATE(1970,1,1)</f>
        <v>42495.708333333328</v>
      </c>
      <c r="T3703" s="10">
        <f>((($J3703/60)/60)/24)+DATE(1970,1,1)</f>
        <v>42437.094490740739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 s="6">
        <v>1000000</v>
      </c>
      <c r="E3704" s="6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8271</v>
      </c>
      <c r="O3704" s="5">
        <f>$E3704/$D3704</f>
        <v>9.9999999999999995E-7</v>
      </c>
      <c r="P3704" s="6">
        <f>ROUND(E3704/L3704,2)</f>
        <v>1</v>
      </c>
      <c r="Q3704" t="str">
        <f>LEFT($N3704,FIND("/",$N3704)-1)</f>
        <v>technology</v>
      </c>
      <c r="R3704" t="str">
        <f>RIGHT($N3704,LEN($N3704)-FIND("/",$N3704))</f>
        <v>web</v>
      </c>
      <c r="S3704" s="10">
        <f>((($I3704/60)/60)/24)+DATE(1970,1,1)</f>
        <v>41925.583275462966</v>
      </c>
      <c r="T3704" s="10">
        <f>((($J3704/60)/60)/24)+DATE(1970,1,1)</f>
        <v>41865.583275462966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 s="6">
        <v>2500000</v>
      </c>
      <c r="E3705" s="6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8271</v>
      </c>
      <c r="O3705" s="5">
        <f>$E3705/$D3705</f>
        <v>3.9999999999999998E-7</v>
      </c>
      <c r="P3705" s="6">
        <f>ROUND(E3705/L3705,2)</f>
        <v>1</v>
      </c>
      <c r="Q3705" t="str">
        <f>LEFT($N3705,FIND("/",$N3705)-1)</f>
        <v>technology</v>
      </c>
      <c r="R3705" t="str">
        <f>RIGHT($N3705,LEN($N3705)-FIND("/",$N3705))</f>
        <v>web</v>
      </c>
      <c r="S3705" s="10">
        <f>((($I3705/60)/60)/24)+DATE(1970,1,1)</f>
        <v>41968.692013888889</v>
      </c>
      <c r="T3705" s="10">
        <f>((($J3705/60)/60)/24)+DATE(1970,1,1)</f>
        <v>41908.650347222225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8266</v>
      </c>
      <c r="O3706" s="5">
        <f>$E3706/$D3706</f>
        <v>0</v>
      </c>
      <c r="P3706" s="6" t="e">
        <f>ROUND(E3706/L3706,2)</f>
        <v>#DIV/0!</v>
      </c>
      <c r="Q3706" t="str">
        <f>LEFT($N3706,FIND("/",$N3706)-1)</f>
        <v>film &amp; video</v>
      </c>
      <c r="R3706" t="str">
        <f>RIGHT($N3706,LEN($N3706)-FIND("/",$N3706))</f>
        <v>science fiction</v>
      </c>
      <c r="S3706" s="10">
        <f>((($I3706/60)/60)/24)+DATE(1970,1,1)</f>
        <v>42653.431793981479</v>
      </c>
      <c r="T3706" s="10">
        <f>((($J3706/60)/60)/24)+DATE(1970,1,1)</f>
        <v>42593.431793981479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8266</v>
      </c>
      <c r="O3707" s="5">
        <f>$E3707/$D3707</f>
        <v>0</v>
      </c>
      <c r="P3707" s="6" t="e">
        <f>ROUND(E3707/L3707,2)</f>
        <v>#DIV/0!</v>
      </c>
      <c r="Q3707" t="str">
        <f>LEFT($N3707,FIND("/",$N3707)-1)</f>
        <v>film &amp; video</v>
      </c>
      <c r="R3707" t="str">
        <f>RIGHT($N3707,LEN($N3707)-FIND("/",$N3707))</f>
        <v>science fiction</v>
      </c>
      <c r="S3707" s="10">
        <f>((($I3707/60)/60)/24)+DATE(1970,1,1)</f>
        <v>42139.928726851853</v>
      </c>
      <c r="T3707" s="10">
        <f>((($J3707/60)/60)/24)+DATE(1970,1,1)</f>
        <v>42114.928726851853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8266</v>
      </c>
      <c r="O3708" s="5">
        <f>$E3708/$D3708</f>
        <v>0</v>
      </c>
      <c r="P3708" s="6" t="e">
        <f>ROUND(E3708/L3708,2)</f>
        <v>#DIV/0!</v>
      </c>
      <c r="Q3708" t="str">
        <f>LEFT($N3708,FIND("/",$N3708)-1)</f>
        <v>film &amp; video</v>
      </c>
      <c r="R3708" t="str">
        <f>RIGHT($N3708,LEN($N3708)-FIND("/",$N3708))</f>
        <v>science fiction</v>
      </c>
      <c r="S3708" s="10">
        <f>((($I3708/60)/60)/24)+DATE(1970,1,1)</f>
        <v>41942.937303240738</v>
      </c>
      <c r="T3708" s="10">
        <f>((($J3708/60)/60)/24)+DATE(1970,1,1)</f>
        <v>41882.937303240738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8266</v>
      </c>
      <c r="O3709" s="5">
        <f>$E3709/$D3709</f>
        <v>0</v>
      </c>
      <c r="P3709" s="6" t="e">
        <f>ROUND(E3709/L3709,2)</f>
        <v>#DIV/0!</v>
      </c>
      <c r="Q3709" t="str">
        <f>LEFT($N3709,FIND("/",$N3709)-1)</f>
        <v>film &amp; video</v>
      </c>
      <c r="R3709" t="str">
        <f>RIGHT($N3709,LEN($N3709)-FIND("/",$N3709))</f>
        <v>science fiction</v>
      </c>
      <c r="S3709" s="10">
        <f>((($I3709/60)/60)/24)+DATE(1970,1,1)</f>
        <v>41806.844444444447</v>
      </c>
      <c r="T3709" s="10">
        <f>((($J3709/60)/60)/24)+DATE(1970,1,1)</f>
        <v>41778.915416666663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8266</v>
      </c>
      <c r="O3710" s="5">
        <f>$E3710/$D3710</f>
        <v>0</v>
      </c>
      <c r="P3710" s="6" t="e">
        <f>ROUND(E3710/L3710,2)</f>
        <v>#DIV/0!</v>
      </c>
      <c r="Q3710" t="str">
        <f>LEFT($N3710,FIND("/",$N3710)-1)</f>
        <v>film &amp; video</v>
      </c>
      <c r="R3710" t="str">
        <f>RIGHT($N3710,LEN($N3710)-FIND("/",$N3710))</f>
        <v>science fiction</v>
      </c>
      <c r="S3710" s="10">
        <f>((($I3710/60)/60)/24)+DATE(1970,1,1)</f>
        <v>42557</v>
      </c>
      <c r="T3710" s="10">
        <f>((($J3710/60)/60)/24)+DATE(1970,1,1)</f>
        <v>42541.837511574078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8266</v>
      </c>
      <c r="O3711" s="5">
        <f>$E3711/$D3711</f>
        <v>0</v>
      </c>
      <c r="P3711" s="6" t="e">
        <f>ROUND(E3711/L3711,2)</f>
        <v>#DIV/0!</v>
      </c>
      <c r="Q3711" t="str">
        <f>LEFT($N3711,FIND("/",$N3711)-1)</f>
        <v>film &amp; video</v>
      </c>
      <c r="R3711" t="str">
        <f>RIGHT($N3711,LEN($N3711)-FIND("/",$N3711))</f>
        <v>science fiction</v>
      </c>
      <c r="S3711" s="10">
        <f>((($I3711/60)/60)/24)+DATE(1970,1,1)</f>
        <v>42521.729861111111</v>
      </c>
      <c r="T3711" s="10">
        <f>((($J3711/60)/60)/24)+DATE(1970,1,1)</f>
        <v>42491.80768518518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8266</v>
      </c>
      <c r="O3712" s="5">
        <f>$E3712/$D3712</f>
        <v>0</v>
      </c>
      <c r="P3712" s="6" t="e">
        <f>ROUND(E3712/L3712,2)</f>
        <v>#DIV/0!</v>
      </c>
      <c r="Q3712" t="str">
        <f>LEFT($N3712,FIND("/",$N3712)-1)</f>
        <v>film &amp; video</v>
      </c>
      <c r="R3712" t="str">
        <f>RIGHT($N3712,LEN($N3712)-FIND("/",$N3712))</f>
        <v>science fiction</v>
      </c>
      <c r="S3712" s="10">
        <f>((($I3712/60)/60)/24)+DATE(1970,1,1)</f>
        <v>42251.708333333328</v>
      </c>
      <c r="T3712" s="10">
        <f>((($J3712/60)/60)/24)+DATE(1970,1,1)</f>
        <v>42221.909930555557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8266</v>
      </c>
      <c r="O3713" s="5">
        <f>$E3713/$D3713</f>
        <v>0</v>
      </c>
      <c r="P3713" s="6" t="e">
        <f>ROUND(E3713/L3713,2)</f>
        <v>#DIV/0!</v>
      </c>
      <c r="Q3713" t="str">
        <f>LEFT($N3713,FIND("/",$N3713)-1)</f>
        <v>film &amp; video</v>
      </c>
      <c r="R3713" t="str">
        <f>RIGHT($N3713,LEN($N3713)-FIND("/",$N3713))</f>
        <v>science fiction</v>
      </c>
      <c r="S3713" s="10">
        <f>((($I3713/60)/60)/24)+DATE(1970,1,1)</f>
        <v>42140.427777777775</v>
      </c>
      <c r="T3713" s="10">
        <f>((($J3713/60)/60)/24)+DATE(1970,1,1)</f>
        <v>42096.410115740742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8266</v>
      </c>
      <c r="O3714" s="5">
        <f>$E3714/$D3714</f>
        <v>0</v>
      </c>
      <c r="P3714" s="6" t="e">
        <f>ROUND(E3714/L3714,2)</f>
        <v>#DIV/0!</v>
      </c>
      <c r="Q3714" t="str">
        <f>LEFT($N3714,FIND("/",$N3714)-1)</f>
        <v>film &amp; video</v>
      </c>
      <c r="R3714" t="str">
        <f>RIGHT($N3714,LEN($N3714)-FIND("/",$N3714))</f>
        <v>science fiction</v>
      </c>
      <c r="S3714" s="10">
        <f>((($I3714/60)/60)/24)+DATE(1970,1,1)</f>
        <v>42289.573993055557</v>
      </c>
      <c r="T3714" s="10">
        <f>((($J3714/60)/60)/24)+DATE(1970,1,1)</f>
        <v>42239.573993055557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8266</v>
      </c>
      <c r="O3715" s="5">
        <f>$E3715/$D3715</f>
        <v>0</v>
      </c>
      <c r="P3715" s="6" t="e">
        <f>ROUND(E3715/L3715,2)</f>
        <v>#DIV/0!</v>
      </c>
      <c r="Q3715" t="str">
        <f>LEFT($N3715,FIND("/",$N3715)-1)</f>
        <v>film &amp; video</v>
      </c>
      <c r="R3715" t="str">
        <f>RIGHT($N3715,LEN($N3715)-FIND("/",$N3715))</f>
        <v>science fiction</v>
      </c>
      <c r="S3715" s="10">
        <f>((($I3715/60)/60)/24)+DATE(1970,1,1)</f>
        <v>42083.15662037037</v>
      </c>
      <c r="T3715" s="10">
        <f>((($J3715/60)/60)/24)+DATE(1970,1,1)</f>
        <v>42053.198287037041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8266</v>
      </c>
      <c r="O3716" s="5">
        <f>$E3716/$D3716</f>
        <v>0</v>
      </c>
      <c r="P3716" s="6" t="e">
        <f>ROUND(E3716/L3716,2)</f>
        <v>#DIV/0!</v>
      </c>
      <c r="Q3716" t="str">
        <f>LEFT($N3716,FIND("/",$N3716)-1)</f>
        <v>film &amp; video</v>
      </c>
      <c r="R3716" t="str">
        <f>RIGHT($N3716,LEN($N3716)-FIND("/",$N3716))</f>
        <v>science fiction</v>
      </c>
      <c r="S3716" s="10">
        <f>((($I3716/60)/60)/24)+DATE(1970,1,1)</f>
        <v>42616.246527777781</v>
      </c>
      <c r="T3716" s="10">
        <f>((($J3716/60)/60)/24)+DATE(1970,1,1)</f>
        <v>42559.064143518524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8266</v>
      </c>
      <c r="O3717" s="5">
        <f>$E3717/$D3717</f>
        <v>0</v>
      </c>
      <c r="P3717" s="6" t="e">
        <f>ROUND(E3717/L3717,2)</f>
        <v>#DIV/0!</v>
      </c>
      <c r="Q3717" t="str">
        <f>LEFT($N3717,FIND("/",$N3717)-1)</f>
        <v>film &amp; video</v>
      </c>
      <c r="R3717" t="str">
        <f>RIGHT($N3717,LEN($N3717)-FIND("/",$N3717))</f>
        <v>science fiction</v>
      </c>
      <c r="S3717" s="10">
        <f>((($I3717/60)/60)/24)+DATE(1970,1,1)</f>
        <v>42012.762499999997</v>
      </c>
      <c r="T3717" s="10">
        <f>((($J3717/60)/60)/24)+DATE(1970,1,1)</f>
        <v>41969.767824074079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8266</v>
      </c>
      <c r="O3718" s="5">
        <f>$E3718/$D3718</f>
        <v>0</v>
      </c>
      <c r="P3718" s="6" t="e">
        <f>ROUND(E3718/L3718,2)</f>
        <v>#DIV/0!</v>
      </c>
      <c r="Q3718" t="str">
        <f>LEFT($N3718,FIND("/",$N3718)-1)</f>
        <v>film &amp; video</v>
      </c>
      <c r="R3718" t="str">
        <f>RIGHT($N3718,LEN($N3718)-FIND("/",$N3718))</f>
        <v>science fiction</v>
      </c>
      <c r="S3718" s="10">
        <f>((($I3718/60)/60)/24)+DATE(1970,1,1)</f>
        <v>41934.07671296296</v>
      </c>
      <c r="T3718" s="10">
        <f>((($J3718/60)/60)/24)+DATE(1970,1,1)</f>
        <v>41904.07671296296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8267</v>
      </c>
      <c r="O3719" s="5">
        <f>$E3719/$D3719</f>
        <v>0</v>
      </c>
      <c r="P3719" s="6" t="e">
        <f>ROUND(E3719/L3719,2)</f>
        <v>#DIV/0!</v>
      </c>
      <c r="Q3719" t="str">
        <f>LEFT($N3719,FIND("/",$N3719)-1)</f>
        <v>film &amp; video</v>
      </c>
      <c r="R3719" t="str">
        <f>RIGHT($N3719,LEN($N3719)-FIND("/",$N3719))</f>
        <v>drama</v>
      </c>
      <c r="S3719" s="10">
        <f>((($I3719/60)/60)/24)+DATE(1970,1,1)</f>
        <v>42231.913090277783</v>
      </c>
      <c r="T3719" s="10">
        <f>((($J3719/60)/60)/24)+DATE(1970,1,1)</f>
        <v>42171.913090277783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8267</v>
      </c>
      <c r="O3720" s="5">
        <f>$E3720/$D3720</f>
        <v>0</v>
      </c>
      <c r="P3720" s="6" t="e">
        <f>ROUND(E3720/L3720,2)</f>
        <v>#DIV/0!</v>
      </c>
      <c r="Q3720" t="str">
        <f>LEFT($N3720,FIND("/",$N3720)-1)</f>
        <v>film &amp; video</v>
      </c>
      <c r="R3720" t="str">
        <f>RIGHT($N3720,LEN($N3720)-FIND("/",$N3720))</f>
        <v>drama</v>
      </c>
      <c r="S3720" s="10">
        <f>((($I3720/60)/60)/24)+DATE(1970,1,1)</f>
        <v>42278</v>
      </c>
      <c r="T3720" s="10">
        <f>((($J3720/60)/60)/24)+DATE(1970,1,1)</f>
        <v>42243.961273148147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8267</v>
      </c>
      <c r="O3721" s="5">
        <f>$E3721/$D3721</f>
        <v>0</v>
      </c>
      <c r="P3721" s="6" t="e">
        <f>ROUND(E3721/L3721,2)</f>
        <v>#DIV/0!</v>
      </c>
      <c r="Q3721" t="str">
        <f>LEFT($N3721,FIND("/",$N3721)-1)</f>
        <v>film &amp; video</v>
      </c>
      <c r="R3721" t="str">
        <f>RIGHT($N3721,LEN($N3721)-FIND("/",$N3721))</f>
        <v>drama</v>
      </c>
      <c r="S3721" s="10">
        <f>((($I3721/60)/60)/24)+DATE(1970,1,1)</f>
        <v>42381.658842592587</v>
      </c>
      <c r="T3721" s="10">
        <f>((($J3721/60)/60)/24)+DATE(1970,1,1)</f>
        <v>42351.658842592587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8267</v>
      </c>
      <c r="O3722" s="5">
        <f>$E3722/$D3722</f>
        <v>0</v>
      </c>
      <c r="P3722" s="6" t="e">
        <f>ROUND(E3722/L3722,2)</f>
        <v>#DIV/0!</v>
      </c>
      <c r="Q3722" t="str">
        <f>LEFT($N3722,FIND("/",$N3722)-1)</f>
        <v>film &amp; video</v>
      </c>
      <c r="R3722" t="str">
        <f>RIGHT($N3722,LEN($N3722)-FIND("/",$N3722))</f>
        <v>drama</v>
      </c>
      <c r="S3722" s="10">
        <f>((($I3722/60)/60)/24)+DATE(1970,1,1)</f>
        <v>42082.353275462956</v>
      </c>
      <c r="T3722" s="10">
        <f>((($J3722/60)/60)/24)+DATE(1970,1,1)</f>
        <v>42047.394942129627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8267</v>
      </c>
      <c r="O3723" s="5">
        <f>$E3723/$D3723</f>
        <v>0</v>
      </c>
      <c r="P3723" s="6" t="e">
        <f>ROUND(E3723/L3723,2)</f>
        <v>#DIV/0!</v>
      </c>
      <c r="Q3723" t="str">
        <f>LEFT($N3723,FIND("/",$N3723)-1)</f>
        <v>film &amp; video</v>
      </c>
      <c r="R3723" t="str">
        <f>RIGHT($N3723,LEN($N3723)-FIND("/",$N3723))</f>
        <v>drama</v>
      </c>
      <c r="S3723" s="10">
        <f>((($I3723/60)/60)/24)+DATE(1970,1,1)</f>
        <v>42063.573009259257</v>
      </c>
      <c r="T3723" s="10">
        <f>((($J3723/60)/60)/24)+DATE(1970,1,1)</f>
        <v>42033.573009259257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8267</v>
      </c>
      <c r="O3724" s="5">
        <f>$E3724/$D3724</f>
        <v>0</v>
      </c>
      <c r="P3724" s="6" t="e">
        <f>ROUND(E3724/L3724,2)</f>
        <v>#DIV/0!</v>
      </c>
      <c r="Q3724" t="str">
        <f>LEFT($N3724,FIND("/",$N3724)-1)</f>
        <v>film &amp; video</v>
      </c>
      <c r="R3724" t="str">
        <f>RIGHT($N3724,LEN($N3724)-FIND("/",$N3724))</f>
        <v>drama</v>
      </c>
      <c r="S3724" s="10">
        <f>((($I3724/60)/60)/24)+DATE(1970,1,1)</f>
        <v>42132.758981481486</v>
      </c>
      <c r="T3724" s="10">
        <f>((($J3724/60)/60)/24)+DATE(1970,1,1)</f>
        <v>42072.758981481486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8267</v>
      </c>
      <c r="O3725" s="5">
        <f>$E3725/$D3725</f>
        <v>0</v>
      </c>
      <c r="P3725" s="6" t="e">
        <f>ROUND(E3725/L3725,2)</f>
        <v>#DIV/0!</v>
      </c>
      <c r="Q3725" t="str">
        <f>LEFT($N3725,FIND("/",$N3725)-1)</f>
        <v>film &amp; video</v>
      </c>
      <c r="R3725" t="str">
        <f>RIGHT($N3725,LEN($N3725)-FIND("/",$N3725))</f>
        <v>drama</v>
      </c>
      <c r="S3725" s="10">
        <f>((($I3725/60)/60)/24)+DATE(1970,1,1)</f>
        <v>42221.824062500003</v>
      </c>
      <c r="T3725" s="10">
        <f>((($J3725/60)/60)/24)+DATE(1970,1,1)</f>
        <v>42191.824062500003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8267</v>
      </c>
      <c r="O3726" s="5">
        <f>$E3726/$D3726</f>
        <v>0</v>
      </c>
      <c r="P3726" s="6" t="e">
        <f>ROUND(E3726/L3726,2)</f>
        <v>#DIV/0!</v>
      </c>
      <c r="Q3726" t="str">
        <f>LEFT($N3726,FIND("/",$N3726)-1)</f>
        <v>film &amp; video</v>
      </c>
      <c r="R3726" t="str">
        <f>RIGHT($N3726,LEN($N3726)-FIND("/",$N3726))</f>
        <v>drama</v>
      </c>
      <c r="S3726" s="10">
        <f>((($I3726/60)/60)/24)+DATE(1970,1,1)</f>
        <v>42334.997048611112</v>
      </c>
      <c r="T3726" s="10">
        <f>((($J3726/60)/60)/24)+DATE(1970,1,1)</f>
        <v>42304.955381944441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8267</v>
      </c>
      <c r="O3727" s="5">
        <f>$E3727/$D3727</f>
        <v>0</v>
      </c>
      <c r="P3727" s="6" t="e">
        <f>ROUND(E3727/L3727,2)</f>
        <v>#DIV/0!</v>
      </c>
      <c r="Q3727" t="str">
        <f>LEFT($N3727,FIND("/",$N3727)-1)</f>
        <v>film &amp; video</v>
      </c>
      <c r="R3727" t="str">
        <f>RIGHT($N3727,LEN($N3727)-FIND("/",$N3727))</f>
        <v>drama</v>
      </c>
      <c r="S3727" s="10">
        <f>((($I3727/60)/60)/24)+DATE(1970,1,1)</f>
        <v>42742.011944444443</v>
      </c>
      <c r="T3727" s="10">
        <f>((($J3727/60)/60)/24)+DATE(1970,1,1)</f>
        <v>42712.011944444443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8267</v>
      </c>
      <c r="O3728" s="5">
        <f>$E3728/$D3728</f>
        <v>0</v>
      </c>
      <c r="P3728" s="6" t="e">
        <f>ROUND(E3728/L3728,2)</f>
        <v>#DIV/0!</v>
      </c>
      <c r="Q3728" t="str">
        <f>LEFT($N3728,FIND("/",$N3728)-1)</f>
        <v>film &amp; video</v>
      </c>
      <c r="R3728" t="str">
        <f>RIGHT($N3728,LEN($N3728)-FIND("/",$N3728))</f>
        <v>drama</v>
      </c>
      <c r="S3728" s="10">
        <f>((($I3728/60)/60)/24)+DATE(1970,1,1)</f>
        <v>42797.833333333328</v>
      </c>
      <c r="T3728" s="10">
        <f>((($J3728/60)/60)/24)+DATE(1970,1,1)</f>
        <v>42767.812893518523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8267</v>
      </c>
      <c r="O3729" s="5">
        <f>$E3729/$D3729</f>
        <v>0</v>
      </c>
      <c r="P3729" s="6" t="e">
        <f>ROUND(E3729/L3729,2)</f>
        <v>#DIV/0!</v>
      </c>
      <c r="Q3729" t="str">
        <f>LEFT($N3729,FIND("/",$N3729)-1)</f>
        <v>film &amp; video</v>
      </c>
      <c r="R3729" t="str">
        <f>RIGHT($N3729,LEN($N3729)-FIND("/",$N3729))</f>
        <v>drama</v>
      </c>
      <c r="S3729" s="10">
        <f>((($I3729/60)/60)/24)+DATE(1970,1,1)</f>
        <v>41887.18304398148</v>
      </c>
      <c r="T3729" s="10">
        <f>((($J3729/60)/60)/24)+DATE(1970,1,1)</f>
        <v>41857.18304398148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8267</v>
      </c>
      <c r="O3730" s="5">
        <f>$E3730/$D3730</f>
        <v>0</v>
      </c>
      <c r="P3730" s="6" t="e">
        <f>ROUND(E3730/L3730,2)</f>
        <v>#DIV/0!</v>
      </c>
      <c r="Q3730" t="str">
        <f>LEFT($N3730,FIND("/",$N3730)-1)</f>
        <v>film &amp; video</v>
      </c>
      <c r="R3730" t="str">
        <f>RIGHT($N3730,LEN($N3730)-FIND("/",$N3730))</f>
        <v>drama</v>
      </c>
      <c r="S3730" s="10">
        <f>((($I3730/60)/60)/24)+DATE(1970,1,1)</f>
        <v>41971.976458333331</v>
      </c>
      <c r="T3730" s="10">
        <f>((($J3730/60)/60)/24)+DATE(1970,1,1)</f>
        <v>41911.934791666667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8267</v>
      </c>
      <c r="O3731" s="5">
        <f>$E3731/$D3731</f>
        <v>0</v>
      </c>
      <c r="P3731" s="6" t="e">
        <f>ROUND(E3731/L3731,2)</f>
        <v>#DIV/0!</v>
      </c>
      <c r="Q3731" t="str">
        <f>LEFT($N3731,FIND("/",$N3731)-1)</f>
        <v>film &amp; video</v>
      </c>
      <c r="R3731" t="str">
        <f>RIGHT($N3731,LEN($N3731)-FIND("/",$N3731))</f>
        <v>drama</v>
      </c>
      <c r="S3731" s="10">
        <f>((($I3731/60)/60)/24)+DATE(1970,1,1)</f>
        <v>42195.67050925926</v>
      </c>
      <c r="T3731" s="10">
        <f>((($J3731/60)/60)/24)+DATE(1970,1,1)</f>
        <v>42135.67050925926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8267</v>
      </c>
      <c r="O3732" s="5">
        <f>$E3732/$D3732</f>
        <v>0</v>
      </c>
      <c r="P3732" s="6" t="e">
        <f>ROUND(E3732/L3732,2)</f>
        <v>#DIV/0!</v>
      </c>
      <c r="Q3732" t="str">
        <f>LEFT($N3732,FIND("/",$N3732)-1)</f>
        <v>film &amp; video</v>
      </c>
      <c r="R3732" t="str">
        <f>RIGHT($N3732,LEN($N3732)-FIND("/",$N3732))</f>
        <v>drama</v>
      </c>
      <c r="S3732" s="10">
        <f>((($I3732/60)/60)/24)+DATE(1970,1,1)</f>
        <v>42614.123865740738</v>
      </c>
      <c r="T3732" s="10">
        <f>((($J3732/60)/60)/24)+DATE(1970,1,1)</f>
        <v>42584.123865740738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8267</v>
      </c>
      <c r="O3733" s="5">
        <f>$E3733/$D3733</f>
        <v>0</v>
      </c>
      <c r="P3733" s="6" t="e">
        <f>ROUND(E3733/L3733,2)</f>
        <v>#DIV/0!</v>
      </c>
      <c r="Q3733" t="str">
        <f>LEFT($N3733,FIND("/",$N3733)-1)</f>
        <v>film &amp; video</v>
      </c>
      <c r="R3733" t="str">
        <f>RIGHT($N3733,LEN($N3733)-FIND("/",$N3733))</f>
        <v>drama</v>
      </c>
      <c r="S3733" s="10">
        <f>((($I3733/60)/60)/24)+DATE(1970,1,1)</f>
        <v>42285.874305555553</v>
      </c>
      <c r="T3733" s="10">
        <f>((($J3733/60)/60)/24)+DATE(1970,1,1)</f>
        <v>42255.927824074075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8267</v>
      </c>
      <c r="O3734" s="5">
        <f>$E3734/$D3734</f>
        <v>0</v>
      </c>
      <c r="P3734" s="6" t="e">
        <f>ROUND(E3734/L3734,2)</f>
        <v>#DIV/0!</v>
      </c>
      <c r="Q3734" t="str">
        <f>LEFT($N3734,FIND("/",$N3734)-1)</f>
        <v>film &amp; video</v>
      </c>
      <c r="R3734" t="str">
        <f>RIGHT($N3734,LEN($N3734)-FIND("/",$N3734))</f>
        <v>drama</v>
      </c>
      <c r="S3734" s="10">
        <f>((($I3734/60)/60)/24)+DATE(1970,1,1)</f>
        <v>42588.004432870366</v>
      </c>
      <c r="T3734" s="10">
        <f>((($J3734/60)/60)/24)+DATE(1970,1,1)</f>
        <v>42567.004432870366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8267</v>
      </c>
      <c r="O3735" s="5">
        <f>$E3735/$D3735</f>
        <v>0</v>
      </c>
      <c r="P3735" s="6" t="e">
        <f>ROUND(E3735/L3735,2)</f>
        <v>#DIV/0!</v>
      </c>
      <c r="Q3735" t="str">
        <f>LEFT($N3735,FIND("/",$N3735)-1)</f>
        <v>film &amp; video</v>
      </c>
      <c r="R3735" t="str">
        <f>RIGHT($N3735,LEN($N3735)-FIND("/",$N3735))</f>
        <v>drama</v>
      </c>
      <c r="S3735" s="10">
        <f>((($I3735/60)/60)/24)+DATE(1970,1,1)</f>
        <v>41989.369988425926</v>
      </c>
      <c r="T3735" s="10">
        <f>((($J3735/60)/60)/24)+DATE(1970,1,1)</f>
        <v>41959.369988425926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8267</v>
      </c>
      <c r="O3736" s="5">
        <f>$E3736/$D3736</f>
        <v>0</v>
      </c>
      <c r="P3736" s="6" t="e">
        <f>ROUND(E3736/L3736,2)</f>
        <v>#DIV/0!</v>
      </c>
      <c r="Q3736" t="str">
        <f>LEFT($N3736,FIND("/",$N3736)-1)</f>
        <v>film &amp; video</v>
      </c>
      <c r="R3736" t="str">
        <f>RIGHT($N3736,LEN($N3736)-FIND("/",$N3736))</f>
        <v>drama</v>
      </c>
      <c r="S3736" s="10">
        <f>((($I3736/60)/60)/24)+DATE(1970,1,1)</f>
        <v>42195.922858796301</v>
      </c>
      <c r="T3736" s="10">
        <f>((($J3736/60)/60)/24)+DATE(1970,1,1)</f>
        <v>42165.922858796301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8267</v>
      </c>
      <c r="O3737" s="5">
        <f>$E3737/$D3737</f>
        <v>0</v>
      </c>
      <c r="P3737" s="6" t="e">
        <f>ROUND(E3737/L3737,2)</f>
        <v>#DIV/0!</v>
      </c>
      <c r="Q3737" t="str">
        <f>LEFT($N3737,FIND("/",$N3737)-1)</f>
        <v>film &amp; video</v>
      </c>
      <c r="R3737" t="str">
        <f>RIGHT($N3737,LEN($N3737)-FIND("/",$N3737))</f>
        <v>drama</v>
      </c>
      <c r="S3737" s="10">
        <f>((($I3737/60)/60)/24)+DATE(1970,1,1)</f>
        <v>42091.79587962963</v>
      </c>
      <c r="T3737" s="10">
        <f>((($J3737/60)/60)/24)+DATE(1970,1,1)</f>
        <v>42031.837546296301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8267</v>
      </c>
      <c r="O3738" s="5">
        <f>$E3738/$D3738</f>
        <v>0</v>
      </c>
      <c r="P3738" s="6" t="e">
        <f>ROUND(E3738/L3738,2)</f>
        <v>#DIV/0!</v>
      </c>
      <c r="Q3738" t="str">
        <f>LEFT($N3738,FIND("/",$N3738)-1)</f>
        <v>film &amp; video</v>
      </c>
      <c r="R3738" t="str">
        <f>RIGHT($N3738,LEN($N3738)-FIND("/",$N3738))</f>
        <v>drama</v>
      </c>
      <c r="S3738" s="10">
        <f>((($I3738/60)/60)/24)+DATE(1970,1,1)</f>
        <v>42512.045138888891</v>
      </c>
      <c r="T3738" s="10">
        <f>((($J3738/60)/60)/24)+DATE(1970,1,1)</f>
        <v>42482.048032407409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8267</v>
      </c>
      <c r="O3739" s="5">
        <f>$E3739/$D3739</f>
        <v>0</v>
      </c>
      <c r="P3739" s="6" t="e">
        <f>ROUND(E3739/L3739,2)</f>
        <v>#DIV/0!</v>
      </c>
      <c r="Q3739" t="str">
        <f>LEFT($N3739,FIND("/",$N3739)-1)</f>
        <v>film &amp; video</v>
      </c>
      <c r="R3739" t="str">
        <f>RIGHT($N3739,LEN($N3739)-FIND("/",$N3739))</f>
        <v>drama</v>
      </c>
      <c r="S3739" s="10">
        <f>((($I3739/60)/60)/24)+DATE(1970,1,1)</f>
        <v>42195.235254629632</v>
      </c>
      <c r="T3739" s="10">
        <f>((($J3739/60)/60)/24)+DATE(1970,1,1)</f>
        <v>42135.235254629632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8267</v>
      </c>
      <c r="O3740" s="5">
        <f>$E3740/$D3740</f>
        <v>0</v>
      </c>
      <c r="P3740" s="6" t="e">
        <f>ROUND(E3740/L3740,2)</f>
        <v>#DIV/0!</v>
      </c>
      <c r="Q3740" t="str">
        <f>LEFT($N3740,FIND("/",$N3740)-1)</f>
        <v>film &amp; video</v>
      </c>
      <c r="R3740" t="str">
        <f>RIGHT($N3740,LEN($N3740)-FIND("/",$N3740))</f>
        <v>drama</v>
      </c>
      <c r="S3740" s="10">
        <f>((($I3740/60)/60)/24)+DATE(1970,1,1)</f>
        <v>42468.919606481482</v>
      </c>
      <c r="T3740" s="10">
        <f>((($J3740/60)/60)/24)+DATE(1970,1,1)</f>
        <v>42438.961273148147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8267</v>
      </c>
      <c r="O3741" s="5">
        <f>$E3741/$D3741</f>
        <v>0</v>
      </c>
      <c r="P3741" s="6" t="e">
        <f>ROUND(E3741/L3741,2)</f>
        <v>#DIV/0!</v>
      </c>
      <c r="Q3741" t="str">
        <f>LEFT($N3741,FIND("/",$N3741)-1)</f>
        <v>film &amp; video</v>
      </c>
      <c r="R3741" t="str">
        <f>RIGHT($N3741,LEN($N3741)-FIND("/",$N3741))</f>
        <v>drama</v>
      </c>
      <c r="S3741" s="10">
        <f>((($I3741/60)/60)/24)+DATE(1970,1,1)</f>
        <v>42194.893993055557</v>
      </c>
      <c r="T3741" s="10">
        <f>((($J3741/60)/60)/24)+DATE(1970,1,1)</f>
        <v>42164.893993055557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8267</v>
      </c>
      <c r="O3742" s="5">
        <f>$E3742/$D3742</f>
        <v>0</v>
      </c>
      <c r="P3742" s="6" t="e">
        <f>ROUND(E3742/L3742,2)</f>
        <v>#DIV/0!</v>
      </c>
      <c r="Q3742" t="str">
        <f>LEFT($N3742,FIND("/",$N3742)-1)</f>
        <v>film &amp; video</v>
      </c>
      <c r="R3742" t="str">
        <f>RIGHT($N3742,LEN($N3742)-FIND("/",$N3742))</f>
        <v>drama</v>
      </c>
      <c r="S3742" s="10">
        <f>((($I3742/60)/60)/24)+DATE(1970,1,1)</f>
        <v>42156.686400462961</v>
      </c>
      <c r="T3742" s="10">
        <f>((($J3742/60)/60)/24)+DATE(1970,1,1)</f>
        <v>42096.686400462961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8267</v>
      </c>
      <c r="O3743" s="5">
        <f>$E3743/$D3743</f>
        <v>0</v>
      </c>
      <c r="P3743" s="6" t="e">
        <f>ROUND(E3743/L3743,2)</f>
        <v>#DIV/0!</v>
      </c>
      <c r="Q3743" t="str">
        <f>LEFT($N3743,FIND("/",$N3743)-1)</f>
        <v>film &amp; video</v>
      </c>
      <c r="R3743" t="str">
        <f>RIGHT($N3743,LEN($N3743)-FIND("/",$N3743))</f>
        <v>drama</v>
      </c>
      <c r="S3743" s="10">
        <f>((($I3743/60)/60)/24)+DATE(1970,1,1)</f>
        <v>42413.933993055558</v>
      </c>
      <c r="T3743" s="10">
        <f>((($J3743/60)/60)/24)+DATE(1970,1,1)</f>
        <v>42383.933993055558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8267</v>
      </c>
      <c r="O3744" s="5">
        <f>$E3744/$D3744</f>
        <v>0</v>
      </c>
      <c r="P3744" s="6" t="e">
        <f>ROUND(E3744/L3744,2)</f>
        <v>#DIV/0!</v>
      </c>
      <c r="Q3744" t="str">
        <f>LEFT($N3744,FIND("/",$N3744)-1)</f>
        <v>film &amp; video</v>
      </c>
      <c r="R3744" t="str">
        <f>RIGHT($N3744,LEN($N3744)-FIND("/",$N3744))</f>
        <v>drama</v>
      </c>
      <c r="S3744" s="10">
        <f>((($I3744/60)/60)/24)+DATE(1970,1,1)</f>
        <v>42371.958923611113</v>
      </c>
      <c r="T3744" s="10">
        <f>((($J3744/60)/60)/24)+DATE(1970,1,1)</f>
        <v>42341.958923611113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8267</v>
      </c>
      <c r="O3745" s="5">
        <f>$E3745/$D3745</f>
        <v>0</v>
      </c>
      <c r="P3745" s="6" t="e">
        <f>ROUND(E3745/L3745,2)</f>
        <v>#DIV/0!</v>
      </c>
      <c r="Q3745" t="str">
        <f>LEFT($N3745,FIND("/",$N3745)-1)</f>
        <v>film &amp; video</v>
      </c>
      <c r="R3745" t="str">
        <f>RIGHT($N3745,LEN($N3745)-FIND("/",$N3745))</f>
        <v>drama</v>
      </c>
      <c r="S3745" s="10">
        <f>((($I3745/60)/60)/24)+DATE(1970,1,1)</f>
        <v>42642.911712962959</v>
      </c>
      <c r="T3745" s="10">
        <f>((($J3745/60)/60)/24)+DATE(1970,1,1)</f>
        <v>42612.911712962959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8267</v>
      </c>
      <c r="O3746" s="5">
        <f>$E3746/$D3746</f>
        <v>0</v>
      </c>
      <c r="P3746" s="6" t="e">
        <f>ROUND(E3746/L3746,2)</f>
        <v>#DIV/0!</v>
      </c>
      <c r="Q3746" t="str">
        <f>LEFT($N3746,FIND("/",$N3746)-1)</f>
        <v>film &amp; video</v>
      </c>
      <c r="R3746" t="str">
        <f>RIGHT($N3746,LEN($N3746)-FIND("/",$N3746))</f>
        <v>drama</v>
      </c>
      <c r="S3746" s="10">
        <f>((($I3746/60)/60)/24)+DATE(1970,1,1)</f>
        <v>42194.908530092594</v>
      </c>
      <c r="T3746" s="10">
        <f>((($J3746/60)/60)/24)+DATE(1970,1,1)</f>
        <v>42164.908530092594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8267</v>
      </c>
      <c r="O3747" s="5">
        <f>$E3747/$D3747</f>
        <v>0</v>
      </c>
      <c r="P3747" s="6" t="e">
        <f>ROUND(E3747/L3747,2)</f>
        <v>#DIV/0!</v>
      </c>
      <c r="Q3747" t="str">
        <f>LEFT($N3747,FIND("/",$N3747)-1)</f>
        <v>film &amp; video</v>
      </c>
      <c r="R3747" t="str">
        <f>RIGHT($N3747,LEN($N3747)-FIND("/",$N3747))</f>
        <v>drama</v>
      </c>
      <c r="S3747" s="10">
        <f>((($I3747/60)/60)/24)+DATE(1970,1,1)</f>
        <v>42374</v>
      </c>
      <c r="T3747" s="10">
        <f>((($J3747/60)/60)/24)+DATE(1970,1,1)</f>
        <v>42321.08447916666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8267</v>
      </c>
      <c r="O3748" s="5">
        <f>$E3748/$D3748</f>
        <v>0</v>
      </c>
      <c r="P3748" s="6" t="e">
        <f>ROUND(E3748/L3748,2)</f>
        <v>#DIV/0!</v>
      </c>
      <c r="Q3748" t="str">
        <f>LEFT($N3748,FIND("/",$N3748)-1)</f>
        <v>film &amp; video</v>
      </c>
      <c r="R3748" t="str">
        <f>RIGHT($N3748,LEN($N3748)-FIND("/",$N3748))</f>
        <v>drama</v>
      </c>
      <c r="S3748" s="10">
        <f>((($I3748/60)/60)/24)+DATE(1970,1,1)</f>
        <v>42734.375</v>
      </c>
      <c r="T3748" s="10">
        <f>((($J3748/60)/60)/24)+DATE(1970,1,1)</f>
        <v>42713.962499999994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8269</v>
      </c>
      <c r="O3749" s="5">
        <f>$E3749/$D3749</f>
        <v>0</v>
      </c>
      <c r="P3749" s="6" t="e">
        <f>ROUND(E3749/L3749,2)</f>
        <v>#DIV/0!</v>
      </c>
      <c r="Q3749" t="str">
        <f>LEFT($N3749,FIND("/",$N3749)-1)</f>
        <v>film &amp; video</v>
      </c>
      <c r="R3749" t="str">
        <f>RIGHT($N3749,LEN($N3749)-FIND("/",$N3749))</f>
        <v>animation</v>
      </c>
      <c r="S3749" s="10">
        <f>((($I3749/60)/60)/24)+DATE(1970,1,1)</f>
        <v>42299.790972222225</v>
      </c>
      <c r="T3749" s="10">
        <f>((($J3749/60)/60)/24)+DATE(1970,1,1)</f>
        <v>42285.909027777772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8269</v>
      </c>
      <c r="O3750" s="5">
        <f>$E3750/$D3750</f>
        <v>0</v>
      </c>
      <c r="P3750" s="6" t="e">
        <f>ROUND(E3750/L3750,2)</f>
        <v>#DIV/0!</v>
      </c>
      <c r="Q3750" t="str">
        <f>LEFT($N3750,FIND("/",$N3750)-1)</f>
        <v>film &amp; video</v>
      </c>
      <c r="R3750" t="str">
        <f>RIGHT($N3750,LEN($N3750)-FIND("/",$N3750))</f>
        <v>animation</v>
      </c>
      <c r="S3750" s="10">
        <f>((($I3750/60)/60)/24)+DATE(1970,1,1)</f>
        <v>40144.207638888889</v>
      </c>
      <c r="T3750" s="10">
        <f>((($J3750/60)/60)/24)+DATE(1970,1,1)</f>
        <v>40070.901412037041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8269</v>
      </c>
      <c r="O3751" s="5">
        <f>$E3751/$D3751</f>
        <v>0</v>
      </c>
      <c r="P3751" s="6" t="e">
        <f>ROUND(E3751/L3751,2)</f>
        <v>#DIV/0!</v>
      </c>
      <c r="Q3751" t="str">
        <f>LEFT($N3751,FIND("/",$N3751)-1)</f>
        <v>film &amp; video</v>
      </c>
      <c r="R3751" t="str">
        <f>RIGHT($N3751,LEN($N3751)-FIND("/",$N3751))</f>
        <v>animation</v>
      </c>
      <c r="S3751" s="10">
        <f>((($I3751/60)/60)/24)+DATE(1970,1,1)</f>
        <v>42288.629884259266</v>
      </c>
      <c r="T3751" s="10">
        <f>((($J3751/60)/60)/24)+DATE(1970,1,1)</f>
        <v>42228.629884259266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8269</v>
      </c>
      <c r="O3752" s="5">
        <f>$E3752/$D3752</f>
        <v>0</v>
      </c>
      <c r="P3752" s="6" t="e">
        <f>ROUND(E3752/L3752,2)</f>
        <v>#DIV/0!</v>
      </c>
      <c r="Q3752" t="str">
        <f>LEFT($N3752,FIND("/",$N3752)-1)</f>
        <v>film &amp; video</v>
      </c>
      <c r="R3752" t="str">
        <f>RIGHT($N3752,LEN($N3752)-FIND("/",$N3752))</f>
        <v>animation</v>
      </c>
      <c r="S3752" s="10">
        <f>((($I3752/60)/60)/24)+DATE(1970,1,1)</f>
        <v>41486.36241898148</v>
      </c>
      <c r="T3752" s="10">
        <f>((($J3752/60)/60)/24)+DATE(1970,1,1)</f>
        <v>41456.36241898148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8269</v>
      </c>
      <c r="O3753" s="5">
        <f>$E3753/$D3753</f>
        <v>0</v>
      </c>
      <c r="P3753" s="6" t="e">
        <f>ROUND(E3753/L3753,2)</f>
        <v>#DIV/0!</v>
      </c>
      <c r="Q3753" t="str">
        <f>LEFT($N3753,FIND("/",$N3753)-1)</f>
        <v>film &amp; video</v>
      </c>
      <c r="R3753" t="str">
        <f>RIGHT($N3753,LEN($N3753)-FIND("/",$N3753))</f>
        <v>animation</v>
      </c>
      <c r="S3753" s="10">
        <f>((($I3753/60)/60)/24)+DATE(1970,1,1)</f>
        <v>42651.31858796296</v>
      </c>
      <c r="T3753" s="10">
        <f>((($J3753/60)/60)/24)+DATE(1970,1,1)</f>
        <v>42591.31858796296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8269</v>
      </c>
      <c r="O3754" s="5">
        <f>$E3754/$D3754</f>
        <v>0</v>
      </c>
      <c r="P3754" s="6" t="e">
        <f>ROUND(E3754/L3754,2)</f>
        <v>#DIV/0!</v>
      </c>
      <c r="Q3754" t="str">
        <f>LEFT($N3754,FIND("/",$N3754)-1)</f>
        <v>film &amp; video</v>
      </c>
      <c r="R3754" t="str">
        <f>RIGHT($N3754,LEN($N3754)-FIND("/",$N3754))</f>
        <v>animation</v>
      </c>
      <c r="S3754" s="10">
        <f>((($I3754/60)/60)/24)+DATE(1970,1,1)</f>
        <v>41929.761782407404</v>
      </c>
      <c r="T3754" s="10">
        <f>((($J3754/60)/60)/24)+DATE(1970,1,1)</f>
        <v>41919.761782407404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8269</v>
      </c>
      <c r="O3755" s="5">
        <f>$E3755/$D3755</f>
        <v>0</v>
      </c>
      <c r="P3755" s="6" t="e">
        <f>ROUND(E3755/L3755,2)</f>
        <v>#DIV/0!</v>
      </c>
      <c r="Q3755" t="str">
        <f>LEFT($N3755,FIND("/",$N3755)-1)</f>
        <v>film &amp; video</v>
      </c>
      <c r="R3755" t="str">
        <f>RIGHT($N3755,LEN($N3755)-FIND("/",$N3755))</f>
        <v>animation</v>
      </c>
      <c r="S3755" s="10">
        <f>((($I3755/60)/60)/24)+DATE(1970,1,1)</f>
        <v>41580.793935185182</v>
      </c>
      <c r="T3755" s="10">
        <f>((($J3755/60)/60)/24)+DATE(1970,1,1)</f>
        <v>41550.793935185182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8269</v>
      </c>
      <c r="O3756" s="5">
        <f>$E3756/$D3756</f>
        <v>0</v>
      </c>
      <c r="P3756" s="6" t="e">
        <f>ROUND(E3756/L3756,2)</f>
        <v>#DIV/0!</v>
      </c>
      <c r="Q3756" t="str">
        <f>LEFT($N3756,FIND("/",$N3756)-1)</f>
        <v>film &amp; video</v>
      </c>
      <c r="R3756" t="str">
        <f>RIGHT($N3756,LEN($N3756)-FIND("/",$N3756))</f>
        <v>animation</v>
      </c>
      <c r="S3756" s="10">
        <f>((($I3756/60)/60)/24)+DATE(1970,1,1)</f>
        <v>41664.715173611112</v>
      </c>
      <c r="T3756" s="10">
        <f>((($J3756/60)/60)/24)+DATE(1970,1,1)</f>
        <v>41634.715173611112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8269</v>
      </c>
      <c r="O3757" s="5">
        <f>$E3757/$D3757</f>
        <v>0</v>
      </c>
      <c r="P3757" s="6" t="e">
        <f>ROUND(E3757/L3757,2)</f>
        <v>#DIV/0!</v>
      </c>
      <c r="Q3757" t="str">
        <f>LEFT($N3757,FIND("/",$N3757)-1)</f>
        <v>film &amp; video</v>
      </c>
      <c r="R3757" t="str">
        <f>RIGHT($N3757,LEN($N3757)-FIND("/",$N3757))</f>
        <v>animation</v>
      </c>
      <c r="S3757" s="10">
        <f>((($I3757/60)/60)/24)+DATE(1970,1,1)</f>
        <v>41867.767500000002</v>
      </c>
      <c r="T3757" s="10">
        <f>((($J3757/60)/60)/24)+DATE(1970,1,1)</f>
        <v>41837.767500000002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8269</v>
      </c>
      <c r="O3758" s="5">
        <f>$E3758/$D3758</f>
        <v>0</v>
      </c>
      <c r="P3758" s="6" t="e">
        <f>ROUND(E3758/L3758,2)</f>
        <v>#DIV/0!</v>
      </c>
      <c r="Q3758" t="str">
        <f>LEFT($N3758,FIND("/",$N3758)-1)</f>
        <v>film &amp; video</v>
      </c>
      <c r="R3758" t="str">
        <f>RIGHT($N3758,LEN($N3758)-FIND("/",$N3758))</f>
        <v>animation</v>
      </c>
      <c r="S3758" s="10">
        <f>((($I3758/60)/60)/24)+DATE(1970,1,1)</f>
        <v>41427.84684027778</v>
      </c>
      <c r="T3758" s="10">
        <f>((($J3758/60)/60)/24)+DATE(1970,1,1)</f>
        <v>41407.84684027778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8269</v>
      </c>
      <c r="O3759" s="5">
        <f>$E3759/$D3759</f>
        <v>0</v>
      </c>
      <c r="P3759" s="6" t="e">
        <f>ROUND(E3759/L3759,2)</f>
        <v>#DIV/0!</v>
      </c>
      <c r="Q3759" t="str">
        <f>LEFT($N3759,FIND("/",$N3759)-1)</f>
        <v>film &amp; video</v>
      </c>
      <c r="R3759" t="str">
        <f>RIGHT($N3759,LEN($N3759)-FIND("/",$N3759))</f>
        <v>animation</v>
      </c>
      <c r="S3759" s="10">
        <f>((($I3759/60)/60)/24)+DATE(1970,1,1)</f>
        <v>40765.126631944448</v>
      </c>
      <c r="T3759" s="10">
        <f>((($J3759/60)/60)/24)+DATE(1970,1,1)</f>
        <v>40705.126631944448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8269</v>
      </c>
      <c r="O3760" s="5">
        <f>$E3760/$D3760</f>
        <v>0</v>
      </c>
      <c r="P3760" s="6" t="e">
        <f>ROUND(E3760/L3760,2)</f>
        <v>#DIV/0!</v>
      </c>
      <c r="Q3760" t="str">
        <f>LEFT($N3760,FIND("/",$N3760)-1)</f>
        <v>film &amp; video</v>
      </c>
      <c r="R3760" t="str">
        <f>RIGHT($N3760,LEN($N3760)-FIND("/",$N3760))</f>
        <v>animation</v>
      </c>
      <c r="S3760" s="10">
        <f>((($I3760/60)/60)/24)+DATE(1970,1,1)</f>
        <v>41101.160474537035</v>
      </c>
      <c r="T3760" s="10">
        <f>((($J3760/60)/60)/24)+DATE(1970,1,1)</f>
        <v>41041.167627314811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8269</v>
      </c>
      <c r="O3761" s="5">
        <f>$E3761/$D3761</f>
        <v>0</v>
      </c>
      <c r="P3761" s="6" t="e">
        <f>ROUND(E3761/L3761,2)</f>
        <v>#DIV/0!</v>
      </c>
      <c r="Q3761" t="str">
        <f>LEFT($N3761,FIND("/",$N3761)-1)</f>
        <v>film &amp; video</v>
      </c>
      <c r="R3761" t="str">
        <f>RIGHT($N3761,LEN($N3761)-FIND("/",$N3761))</f>
        <v>animation</v>
      </c>
      <c r="S3761" s="10">
        <f>((($I3761/60)/60)/24)+DATE(1970,1,1)</f>
        <v>41887.989861111113</v>
      </c>
      <c r="T3761" s="10">
        <f>((($J3761/60)/60)/24)+DATE(1970,1,1)</f>
        <v>41827.989861111113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8269</v>
      </c>
      <c r="O3762" s="5">
        <f>$E3762/$D3762</f>
        <v>0</v>
      </c>
      <c r="P3762" s="6" t="e">
        <f>ROUND(E3762/L3762,2)</f>
        <v>#DIV/0!</v>
      </c>
      <c r="Q3762" t="str">
        <f>LEFT($N3762,FIND("/",$N3762)-1)</f>
        <v>film &amp; video</v>
      </c>
      <c r="R3762" t="str">
        <f>RIGHT($N3762,LEN($N3762)-FIND("/",$N3762))</f>
        <v>animation</v>
      </c>
      <c r="S3762" s="10">
        <f>((($I3762/60)/60)/24)+DATE(1970,1,1)</f>
        <v>42130.086145833338</v>
      </c>
      <c r="T3762" s="10">
        <f>((($J3762/60)/60)/24)+DATE(1970,1,1)</f>
        <v>42100.086145833338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8269</v>
      </c>
      <c r="O3763" s="5">
        <f>$E3763/$D3763</f>
        <v>0</v>
      </c>
      <c r="P3763" s="6" t="e">
        <f>ROUND(E3763/L3763,2)</f>
        <v>#DIV/0!</v>
      </c>
      <c r="Q3763" t="str">
        <f>LEFT($N3763,FIND("/",$N3763)-1)</f>
        <v>film &amp; video</v>
      </c>
      <c r="R3763" t="str">
        <f>RIGHT($N3763,LEN($N3763)-FIND("/",$N3763))</f>
        <v>animation</v>
      </c>
      <c r="S3763" s="10">
        <f>((($I3763/60)/60)/24)+DATE(1970,1,1)</f>
        <v>41047.83488425926</v>
      </c>
      <c r="T3763" s="10">
        <f>((($J3763/60)/60)/24)+DATE(1970,1,1)</f>
        <v>40987.83488425926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8269</v>
      </c>
      <c r="O3764" s="5">
        <f>$E3764/$D3764</f>
        <v>0</v>
      </c>
      <c r="P3764" s="6" t="e">
        <f>ROUND(E3764/L3764,2)</f>
        <v>#DIV/0!</v>
      </c>
      <c r="Q3764" t="str">
        <f>LEFT($N3764,FIND("/",$N3764)-1)</f>
        <v>film &amp; video</v>
      </c>
      <c r="R3764" t="str">
        <f>RIGHT($N3764,LEN($N3764)-FIND("/",$N3764))</f>
        <v>animation</v>
      </c>
      <c r="S3764" s="10">
        <f>((($I3764/60)/60)/24)+DATE(1970,1,1)</f>
        <v>42095.869317129633</v>
      </c>
      <c r="T3764" s="10">
        <f>((($J3764/60)/60)/24)+DATE(1970,1,1)</f>
        <v>42065.910983796297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8269</v>
      </c>
      <c r="O3765" s="5">
        <f>$E3765/$D3765</f>
        <v>0</v>
      </c>
      <c r="P3765" s="6" t="e">
        <f>ROUND(E3765/L3765,2)</f>
        <v>#DIV/0!</v>
      </c>
      <c r="Q3765" t="str">
        <f>LEFT($N3765,FIND("/",$N3765)-1)</f>
        <v>film &amp; video</v>
      </c>
      <c r="R3765" t="str">
        <f>RIGHT($N3765,LEN($N3765)-FIND("/",$N3765))</f>
        <v>animation</v>
      </c>
      <c r="S3765" s="10">
        <f>((($I3765/60)/60)/24)+DATE(1970,1,1)</f>
        <v>42729.636504629627</v>
      </c>
      <c r="T3765" s="10">
        <f>((($J3765/60)/60)/24)+DATE(1970,1,1)</f>
        <v>42669.594837962963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8269</v>
      </c>
      <c r="O3766" s="5">
        <f>$E3766/$D3766</f>
        <v>0</v>
      </c>
      <c r="P3766" s="6" t="e">
        <f>ROUND(E3766/L3766,2)</f>
        <v>#DIV/0!</v>
      </c>
      <c r="Q3766" t="str">
        <f>LEFT($N3766,FIND("/",$N3766)-1)</f>
        <v>film &amp; video</v>
      </c>
      <c r="R3766" t="str">
        <f>RIGHT($N3766,LEN($N3766)-FIND("/",$N3766))</f>
        <v>animation</v>
      </c>
      <c r="S3766" s="10">
        <f>((($I3766/60)/60)/24)+DATE(1970,1,1)</f>
        <v>42744.054398148146</v>
      </c>
      <c r="T3766" s="10">
        <f>((($J3766/60)/60)/24)+DATE(1970,1,1)</f>
        <v>42714.054398148146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8269</v>
      </c>
      <c r="O3767" s="5">
        <f>$E3767/$D3767</f>
        <v>0</v>
      </c>
      <c r="P3767" s="6" t="e">
        <f>ROUND(E3767/L3767,2)</f>
        <v>#DIV/0!</v>
      </c>
      <c r="Q3767" t="str">
        <f>LEFT($N3767,FIND("/",$N3767)-1)</f>
        <v>film &amp; video</v>
      </c>
      <c r="R3767" t="str">
        <f>RIGHT($N3767,LEN($N3767)-FIND("/",$N3767))</f>
        <v>animation</v>
      </c>
      <c r="S3767" s="10">
        <f>((($I3767/60)/60)/24)+DATE(1970,1,1)</f>
        <v>41143.968576388892</v>
      </c>
      <c r="T3767" s="10">
        <f>((($J3767/60)/60)/24)+DATE(1970,1,1)</f>
        <v>41113.968576388892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8269</v>
      </c>
      <c r="O3768" s="5">
        <f>$E3768/$D3768</f>
        <v>0</v>
      </c>
      <c r="P3768" s="6" t="e">
        <f>ROUND(E3768/L3768,2)</f>
        <v>#DIV/0!</v>
      </c>
      <c r="Q3768" t="str">
        <f>LEFT($N3768,FIND("/",$N3768)-1)</f>
        <v>film &amp; video</v>
      </c>
      <c r="R3768" t="str">
        <f>RIGHT($N3768,LEN($N3768)-FIND("/",$N3768))</f>
        <v>animation</v>
      </c>
      <c r="S3768" s="10">
        <f>((($I3768/60)/60)/24)+DATE(1970,1,1)</f>
        <v>42396.982627314821</v>
      </c>
      <c r="T3768" s="10">
        <f>((($J3768/60)/60)/24)+DATE(1970,1,1)</f>
        <v>42366.982627314821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8269</v>
      </c>
      <c r="O3769" s="5">
        <f>$E3769/$D3769</f>
        <v>0</v>
      </c>
      <c r="P3769" s="6" t="e">
        <f>ROUND(E3769/L3769,2)</f>
        <v>#DIV/0!</v>
      </c>
      <c r="Q3769" t="str">
        <f>LEFT($N3769,FIND("/",$N3769)-1)</f>
        <v>film &amp; video</v>
      </c>
      <c r="R3769" t="str">
        <f>RIGHT($N3769,LEN($N3769)-FIND("/",$N3769))</f>
        <v>animation</v>
      </c>
      <c r="S3769" s="10">
        <f>((($I3769/60)/60)/24)+DATE(1970,1,1)</f>
        <v>42656.03506944445</v>
      </c>
      <c r="T3769" s="10">
        <f>((($J3769/60)/60)/24)+DATE(1970,1,1)</f>
        <v>42596.03506944445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8269</v>
      </c>
      <c r="O3770" s="5">
        <f>$E3770/$D3770</f>
        <v>0</v>
      </c>
      <c r="P3770" s="6" t="e">
        <f>ROUND(E3770/L3770,2)</f>
        <v>#DIV/0!</v>
      </c>
      <c r="Q3770" t="str">
        <f>LEFT($N3770,FIND("/",$N3770)-1)</f>
        <v>film &amp; video</v>
      </c>
      <c r="R3770" t="str">
        <f>RIGHT($N3770,LEN($N3770)-FIND("/",$N3770))</f>
        <v>animation</v>
      </c>
      <c r="S3770" s="10">
        <f>((($I3770/60)/60)/24)+DATE(1970,1,1)</f>
        <v>42144.726134259254</v>
      </c>
      <c r="T3770" s="10">
        <f>((($J3770/60)/60)/24)+DATE(1970,1,1)</f>
        <v>42114.726134259254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8269</v>
      </c>
      <c r="O3771" s="5">
        <f>$E3771/$D3771</f>
        <v>0</v>
      </c>
      <c r="P3771" s="6" t="e">
        <f>ROUND(E3771/L3771,2)</f>
        <v>#DIV/0!</v>
      </c>
      <c r="Q3771" t="str">
        <f>LEFT($N3771,FIND("/",$N3771)-1)</f>
        <v>film &amp; video</v>
      </c>
      <c r="R3771" t="str">
        <f>RIGHT($N3771,LEN($N3771)-FIND("/",$N3771))</f>
        <v>animation</v>
      </c>
      <c r="S3771" s="10">
        <f>((($I3771/60)/60)/24)+DATE(1970,1,1)</f>
        <v>42201.827604166669</v>
      </c>
      <c r="T3771" s="10">
        <f>((($J3771/60)/60)/24)+DATE(1970,1,1)</f>
        <v>42171.827604166669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8269</v>
      </c>
      <c r="O3772" s="5">
        <f>$E3772/$D3772</f>
        <v>0</v>
      </c>
      <c r="P3772" s="6" t="e">
        <f>ROUND(E3772/L3772,2)</f>
        <v>#DIV/0!</v>
      </c>
      <c r="Q3772" t="str">
        <f>LEFT($N3772,FIND("/",$N3772)-1)</f>
        <v>film &amp; video</v>
      </c>
      <c r="R3772" t="str">
        <f>RIGHT($N3772,LEN($N3772)-FIND("/",$N3772))</f>
        <v>animation</v>
      </c>
      <c r="S3772" s="10">
        <f>((($I3772/60)/60)/24)+DATE(1970,1,1)</f>
        <v>40733.234386574077</v>
      </c>
      <c r="T3772" s="10">
        <f>((($J3772/60)/60)/24)+DATE(1970,1,1)</f>
        <v>40703.234386574077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8269</v>
      </c>
      <c r="O3773" s="5">
        <f>$E3773/$D3773</f>
        <v>0</v>
      </c>
      <c r="P3773" s="6" t="e">
        <f>ROUND(E3773/L3773,2)</f>
        <v>#DIV/0!</v>
      </c>
      <c r="Q3773" t="str">
        <f>LEFT($N3773,FIND("/",$N3773)-1)</f>
        <v>film &amp; video</v>
      </c>
      <c r="R3773" t="str">
        <f>RIGHT($N3773,LEN($N3773)-FIND("/",$N3773))</f>
        <v>animation</v>
      </c>
      <c r="S3773" s="10">
        <f>((($I3773/60)/60)/24)+DATE(1970,1,1)</f>
        <v>42430.176377314812</v>
      </c>
      <c r="T3773" s="10">
        <f>((($J3773/60)/60)/24)+DATE(1970,1,1)</f>
        <v>42400.176377314812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8269</v>
      </c>
      <c r="O3774" s="5">
        <f>$E3774/$D3774</f>
        <v>0</v>
      </c>
      <c r="P3774" s="6" t="e">
        <f>ROUND(E3774/L3774,2)</f>
        <v>#DIV/0!</v>
      </c>
      <c r="Q3774" t="str">
        <f>LEFT($N3774,FIND("/",$N3774)-1)</f>
        <v>film &amp; video</v>
      </c>
      <c r="R3774" t="str">
        <f>RIGHT($N3774,LEN($N3774)-FIND("/",$N3774))</f>
        <v>animation</v>
      </c>
      <c r="S3774" s="10">
        <f>((($I3774/60)/60)/24)+DATE(1970,1,1)</f>
        <v>42151.778703703705</v>
      </c>
      <c r="T3774" s="10">
        <f>((($J3774/60)/60)/24)+DATE(1970,1,1)</f>
        <v>42091.778703703705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8269</v>
      </c>
      <c r="O3775" s="5">
        <f>$E3775/$D3775</f>
        <v>0</v>
      </c>
      <c r="P3775" s="6" t="e">
        <f>ROUND(E3775/L3775,2)</f>
        <v>#DIV/0!</v>
      </c>
      <c r="Q3775" t="str">
        <f>LEFT($N3775,FIND("/",$N3775)-1)</f>
        <v>film &amp; video</v>
      </c>
      <c r="R3775" t="str">
        <f>RIGHT($N3775,LEN($N3775)-FIND("/",$N3775))</f>
        <v>animation</v>
      </c>
      <c r="S3775" s="10">
        <f>((($I3775/60)/60)/24)+DATE(1970,1,1)</f>
        <v>42253.615277777775</v>
      </c>
      <c r="T3775" s="10">
        <f>((($J3775/60)/60)/24)+DATE(1970,1,1)</f>
        <v>42223.616018518514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8271</v>
      </c>
      <c r="O3776" s="5">
        <f>$E3776/$D3776</f>
        <v>0</v>
      </c>
      <c r="P3776" s="6" t="e">
        <f>ROUND(E3776/L3776,2)</f>
        <v>#DIV/0!</v>
      </c>
      <c r="Q3776" t="str">
        <f>LEFT($N3776,FIND("/",$N3776)-1)</f>
        <v>technology</v>
      </c>
      <c r="R3776" t="str">
        <f>RIGHT($N3776,LEN($N3776)-FIND("/",$N3776))</f>
        <v>web</v>
      </c>
      <c r="S3776" s="10">
        <f>((($I3776/60)/60)/24)+DATE(1970,1,1)</f>
        <v>42410.696342592593</v>
      </c>
      <c r="T3776" s="10">
        <f>((($J3776/60)/60)/24)+DATE(1970,1,1)</f>
        <v>42380.696342592593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8271</v>
      </c>
      <c r="O3777" s="5">
        <f>$E3777/$D3777</f>
        <v>0</v>
      </c>
      <c r="P3777" s="6" t="e">
        <f>ROUND(E3777/L3777,2)</f>
        <v>#DIV/0!</v>
      </c>
      <c r="Q3777" t="str">
        <f>LEFT($N3777,FIND("/",$N3777)-1)</f>
        <v>technology</v>
      </c>
      <c r="R3777" t="str">
        <f>RIGHT($N3777,LEN($N3777)-FIND("/",$N3777))</f>
        <v>web</v>
      </c>
      <c r="S3777" s="10">
        <f>((($I3777/60)/60)/24)+DATE(1970,1,1)</f>
        <v>42378.616851851853</v>
      </c>
      <c r="T3777" s="10">
        <f>((($J3777/60)/60)/24)+DATE(1970,1,1)</f>
        <v>42318.616851851853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8271</v>
      </c>
      <c r="O3778" s="5">
        <f>$E3778/$D3778</f>
        <v>0</v>
      </c>
      <c r="P3778" s="6" t="e">
        <f>ROUND(E3778/L3778,2)</f>
        <v>#DIV/0!</v>
      </c>
      <c r="Q3778" t="str">
        <f>LEFT($N3778,FIND("/",$N3778)-1)</f>
        <v>technology</v>
      </c>
      <c r="R3778" t="str">
        <f>RIGHT($N3778,LEN($N3778)-FIND("/",$N3778))</f>
        <v>web</v>
      </c>
      <c r="S3778" s="10">
        <f>((($I3778/60)/60)/24)+DATE(1970,1,1)</f>
        <v>42533.353506944448</v>
      </c>
      <c r="T3778" s="10">
        <f>((($J3778/60)/60)/24)+DATE(1970,1,1)</f>
        <v>42503.353506944448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8271</v>
      </c>
      <c r="O3779" s="5">
        <f>$E3779/$D3779</f>
        <v>0</v>
      </c>
      <c r="P3779" s="6" t="e">
        <f>ROUND(E3779/L3779,2)</f>
        <v>#DIV/0!</v>
      </c>
      <c r="Q3779" t="str">
        <f>LEFT($N3779,FIND("/",$N3779)-1)</f>
        <v>technology</v>
      </c>
      <c r="R3779" t="str">
        <f>RIGHT($N3779,LEN($N3779)-FIND("/",$N3779))</f>
        <v>web</v>
      </c>
      <c r="S3779" s="10">
        <f>((($I3779/60)/60)/24)+DATE(1970,1,1)</f>
        <v>42087.841493055559</v>
      </c>
      <c r="T3779" s="10">
        <f>((($J3779/60)/60)/24)+DATE(1970,1,1)</f>
        <v>42057.883159722223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8271</v>
      </c>
      <c r="O3780" s="5">
        <f>$E3780/$D3780</f>
        <v>0</v>
      </c>
      <c r="P3780" s="6" t="e">
        <f>ROUND(E3780/L3780,2)</f>
        <v>#DIV/0!</v>
      </c>
      <c r="Q3780" t="str">
        <f>LEFT($N3780,FIND("/",$N3780)-1)</f>
        <v>technology</v>
      </c>
      <c r="R3780" t="str">
        <f>RIGHT($N3780,LEN($N3780)-FIND("/",$N3780))</f>
        <v>web</v>
      </c>
      <c r="S3780" s="10">
        <f>((($I3780/60)/60)/24)+DATE(1970,1,1)</f>
        <v>42722.389062500006</v>
      </c>
      <c r="T3780" s="10">
        <f>((($J3780/60)/60)/24)+DATE(1970,1,1)</f>
        <v>42692.389062500006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8271</v>
      </c>
      <c r="O3781" s="5">
        <f>$E3781/$D3781</f>
        <v>0</v>
      </c>
      <c r="P3781" s="6" t="e">
        <f>ROUND(E3781/L3781,2)</f>
        <v>#DIV/0!</v>
      </c>
      <c r="Q3781" t="str">
        <f>LEFT($N3781,FIND("/",$N3781)-1)</f>
        <v>technology</v>
      </c>
      <c r="R3781" t="str">
        <f>RIGHT($N3781,LEN($N3781)-FIND("/",$N3781))</f>
        <v>web</v>
      </c>
      <c r="S3781" s="10">
        <f>((($I3781/60)/60)/24)+DATE(1970,1,1)</f>
        <v>42195.785289351858</v>
      </c>
      <c r="T3781" s="10">
        <f>((($J3781/60)/60)/24)+DATE(1970,1,1)</f>
        <v>42165.785289351858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8271</v>
      </c>
      <c r="O3782" s="5">
        <f>$E3782/$D3782</f>
        <v>0</v>
      </c>
      <c r="P3782" s="6" t="e">
        <f>ROUND(E3782/L3782,2)</f>
        <v>#DIV/0!</v>
      </c>
      <c r="Q3782" t="str">
        <f>LEFT($N3782,FIND("/",$N3782)-1)</f>
        <v>technology</v>
      </c>
      <c r="R3782" t="str">
        <f>RIGHT($N3782,LEN($N3782)-FIND("/",$N3782))</f>
        <v>web</v>
      </c>
      <c r="S3782" s="10">
        <f>((($I3782/60)/60)/24)+DATE(1970,1,1)</f>
        <v>42005.842523148152</v>
      </c>
      <c r="T3782" s="10">
        <f>((($J3782/60)/60)/24)+DATE(1970,1,1)</f>
        <v>41975.842523148152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8271</v>
      </c>
      <c r="O3783" s="5">
        <f>$E3783/$D3783</f>
        <v>0</v>
      </c>
      <c r="P3783" s="6" t="e">
        <f>ROUND(E3783/L3783,2)</f>
        <v>#DIV/0!</v>
      </c>
      <c r="Q3783" t="str">
        <f>LEFT($N3783,FIND("/",$N3783)-1)</f>
        <v>technology</v>
      </c>
      <c r="R3783" t="str">
        <f>RIGHT($N3783,LEN($N3783)-FIND("/",$N3783))</f>
        <v>web</v>
      </c>
      <c r="S3783" s="10">
        <f>((($I3783/60)/60)/24)+DATE(1970,1,1)</f>
        <v>42312.757962962962</v>
      </c>
      <c r="T3783" s="10">
        <f>((($J3783/60)/60)/24)+DATE(1970,1,1)</f>
        <v>42282.71629629629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8271</v>
      </c>
      <c r="O3784" s="5">
        <f>$E3784/$D3784</f>
        <v>0</v>
      </c>
      <c r="P3784" s="6" t="e">
        <f>ROUND(E3784/L3784,2)</f>
        <v>#DIV/0!</v>
      </c>
      <c r="Q3784" t="str">
        <f>LEFT($N3784,FIND("/",$N3784)-1)</f>
        <v>technology</v>
      </c>
      <c r="R3784" t="str">
        <f>RIGHT($N3784,LEN($N3784)-FIND("/",$N3784))</f>
        <v>web</v>
      </c>
      <c r="S3784" s="10">
        <f>((($I3784/60)/60)/24)+DATE(1970,1,1)</f>
        <v>42218.012777777782</v>
      </c>
      <c r="T3784" s="10">
        <f>((($J3784/60)/60)/24)+DATE(1970,1,1)</f>
        <v>42188.012777777782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8271</v>
      </c>
      <c r="O3785" s="5">
        <f>$E3785/$D3785</f>
        <v>0</v>
      </c>
      <c r="P3785" s="6" t="e">
        <f>ROUND(E3785/L3785,2)</f>
        <v>#DIV/0!</v>
      </c>
      <c r="Q3785" t="str">
        <f>LEFT($N3785,FIND("/",$N3785)-1)</f>
        <v>technology</v>
      </c>
      <c r="R3785" t="str">
        <f>RIGHT($N3785,LEN($N3785)-FIND("/",$N3785))</f>
        <v>web</v>
      </c>
      <c r="S3785" s="10">
        <f>((($I3785/60)/60)/24)+DATE(1970,1,1)</f>
        <v>42078.75</v>
      </c>
      <c r="T3785" s="10">
        <f>((($J3785/60)/60)/24)+DATE(1970,1,1)</f>
        <v>42055.739803240736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8271</v>
      </c>
      <c r="O3786" s="5">
        <f>$E3786/$D3786</f>
        <v>0</v>
      </c>
      <c r="P3786" s="6" t="e">
        <f>ROUND(E3786/L3786,2)</f>
        <v>#DIV/0!</v>
      </c>
      <c r="Q3786" t="str">
        <f>LEFT($N3786,FIND("/",$N3786)-1)</f>
        <v>technology</v>
      </c>
      <c r="R3786" t="str">
        <f>RIGHT($N3786,LEN($N3786)-FIND("/",$N3786))</f>
        <v>web</v>
      </c>
      <c r="S3786" s="10">
        <f>((($I3786/60)/60)/24)+DATE(1970,1,1)</f>
        <v>42339</v>
      </c>
      <c r="T3786" s="10">
        <f>((($J3786/60)/60)/24)+DATE(1970,1,1)</f>
        <v>42283.3909375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8271</v>
      </c>
      <c r="O3787" s="5">
        <f>$E3787/$D3787</f>
        <v>0</v>
      </c>
      <c r="P3787" s="6" t="e">
        <f>ROUND(E3787/L3787,2)</f>
        <v>#DIV/0!</v>
      </c>
      <c r="Q3787" t="str">
        <f>LEFT($N3787,FIND("/",$N3787)-1)</f>
        <v>technology</v>
      </c>
      <c r="R3787" t="str">
        <f>RIGHT($N3787,LEN($N3787)-FIND("/",$N3787))</f>
        <v>web</v>
      </c>
      <c r="S3787" s="10">
        <f>((($I3787/60)/60)/24)+DATE(1970,1,1)</f>
        <v>42173.79415509259</v>
      </c>
      <c r="T3787" s="10">
        <f>((($J3787/60)/60)/24)+DATE(1970,1,1)</f>
        <v>42143.79415509259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8271</v>
      </c>
      <c r="O3788" s="5">
        <f>$E3788/$D3788</f>
        <v>0</v>
      </c>
      <c r="P3788" s="6" t="e">
        <f>ROUND(E3788/L3788,2)</f>
        <v>#DIV/0!</v>
      </c>
      <c r="Q3788" t="str">
        <f>LEFT($N3788,FIND("/",$N3788)-1)</f>
        <v>technology</v>
      </c>
      <c r="R3788" t="str">
        <f>RIGHT($N3788,LEN($N3788)-FIND("/",$N3788))</f>
        <v>web</v>
      </c>
      <c r="S3788" s="10">
        <f>((($I3788/60)/60)/24)+DATE(1970,1,1)</f>
        <v>41879.035370370373</v>
      </c>
      <c r="T3788" s="10">
        <f>((($J3788/60)/60)/24)+DATE(1970,1,1)</f>
        <v>41849.035370370373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8271</v>
      </c>
      <c r="O3789" s="5">
        <f>$E3789/$D3789</f>
        <v>0</v>
      </c>
      <c r="P3789" s="6" t="e">
        <f>ROUND(E3789/L3789,2)</f>
        <v>#DIV/0!</v>
      </c>
      <c r="Q3789" t="str">
        <f>LEFT($N3789,FIND("/",$N3789)-1)</f>
        <v>technology</v>
      </c>
      <c r="R3789" t="str">
        <f>RIGHT($N3789,LEN($N3789)-FIND("/",$N3789))</f>
        <v>web</v>
      </c>
      <c r="S3789" s="10">
        <f>((($I3789/60)/60)/24)+DATE(1970,1,1)</f>
        <v>42330.867314814815</v>
      </c>
      <c r="T3789" s="10">
        <f>((($J3789/60)/60)/24)+DATE(1970,1,1)</f>
        <v>42300.825648148151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8271</v>
      </c>
      <c r="O3790" s="5">
        <f>$E3790/$D3790</f>
        <v>0</v>
      </c>
      <c r="P3790" s="6" t="e">
        <f>ROUND(E3790/L3790,2)</f>
        <v>#DIV/0!</v>
      </c>
      <c r="Q3790" t="str">
        <f>LEFT($N3790,FIND("/",$N3790)-1)</f>
        <v>technology</v>
      </c>
      <c r="R3790" t="str">
        <f>RIGHT($N3790,LEN($N3790)-FIND("/",$N3790))</f>
        <v>web</v>
      </c>
      <c r="S3790" s="10">
        <f>((($I3790/60)/60)/24)+DATE(1970,1,1)</f>
        <v>42116.83085648148</v>
      </c>
      <c r="T3790" s="10">
        <f>((($J3790/60)/60)/24)+DATE(1970,1,1)</f>
        <v>42086.83085648148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8271</v>
      </c>
      <c r="O3791" s="5">
        <f>$E3791/$D3791</f>
        <v>0</v>
      </c>
      <c r="P3791" s="6" t="e">
        <f>ROUND(E3791/L3791,2)</f>
        <v>#DIV/0!</v>
      </c>
      <c r="Q3791" t="str">
        <f>LEFT($N3791,FIND("/",$N3791)-1)</f>
        <v>technology</v>
      </c>
      <c r="R3791" t="str">
        <f>RIGHT($N3791,LEN($N3791)-FIND("/",$N3791))</f>
        <v>web</v>
      </c>
      <c r="S3791" s="10">
        <f>((($I3791/60)/60)/24)+DATE(1970,1,1)</f>
        <v>42388.560613425929</v>
      </c>
      <c r="T3791" s="10">
        <f>((($J3791/60)/60)/24)+DATE(1970,1,1)</f>
        <v>42328.560613425929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8271</v>
      </c>
      <c r="O3792" s="5">
        <f>$E3792/$D3792</f>
        <v>0</v>
      </c>
      <c r="P3792" s="6" t="e">
        <f>ROUND(E3792/L3792,2)</f>
        <v>#DIV/0!</v>
      </c>
      <c r="Q3792" t="str">
        <f>LEFT($N3792,FIND("/",$N3792)-1)</f>
        <v>technology</v>
      </c>
      <c r="R3792" t="str">
        <f>RIGHT($N3792,LEN($N3792)-FIND("/",$N3792))</f>
        <v>web</v>
      </c>
      <c r="S3792" s="10">
        <f>((($I3792/60)/60)/24)+DATE(1970,1,1)</f>
        <v>42615.031782407401</v>
      </c>
      <c r="T3792" s="10">
        <f>((($J3792/60)/60)/24)+DATE(1970,1,1)</f>
        <v>42585.031782407401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8271</v>
      </c>
      <c r="O3793" s="5">
        <f>$E3793/$D3793</f>
        <v>0</v>
      </c>
      <c r="P3793" s="6" t="e">
        <f>ROUND(E3793/L3793,2)</f>
        <v>#DIV/0!</v>
      </c>
      <c r="Q3793" t="str">
        <f>LEFT($N3793,FIND("/",$N3793)-1)</f>
        <v>technology</v>
      </c>
      <c r="R3793" t="str">
        <f>RIGHT($N3793,LEN($N3793)-FIND("/",$N3793))</f>
        <v>web</v>
      </c>
      <c r="S3793" s="10">
        <f>((($I3793/60)/60)/24)+DATE(1970,1,1)</f>
        <v>42545.061805555553</v>
      </c>
      <c r="T3793" s="10">
        <f>((($J3793/60)/60)/24)+DATE(1970,1,1)</f>
        <v>42515.061805555553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8271</v>
      </c>
      <c r="O3794" s="5">
        <f>$E3794/$D3794</f>
        <v>0</v>
      </c>
      <c r="P3794" s="6" t="e">
        <f>ROUND(E3794/L3794,2)</f>
        <v>#DIV/0!</v>
      </c>
      <c r="Q3794" t="str">
        <f>LEFT($N3794,FIND("/",$N3794)-1)</f>
        <v>technology</v>
      </c>
      <c r="R3794" t="str">
        <f>RIGHT($N3794,LEN($N3794)-FIND("/",$N3794))</f>
        <v>web</v>
      </c>
      <c r="S3794" s="10">
        <f>((($I3794/60)/60)/24)+DATE(1970,1,1)</f>
        <v>42272.122210648144</v>
      </c>
      <c r="T3794" s="10">
        <f>((($J3794/60)/60)/24)+DATE(1970,1,1)</f>
        <v>42242.122210648144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8271</v>
      </c>
      <c r="O3795" s="5">
        <f>$E3795/$D3795</f>
        <v>0</v>
      </c>
      <c r="P3795" s="6" t="e">
        <f>ROUND(E3795/L3795,2)</f>
        <v>#DIV/0!</v>
      </c>
      <c r="Q3795" t="str">
        <f>LEFT($N3795,FIND("/",$N3795)-1)</f>
        <v>technology</v>
      </c>
      <c r="R3795" t="str">
        <f>RIGHT($N3795,LEN($N3795)-FIND("/",$N3795))</f>
        <v>web</v>
      </c>
      <c r="S3795" s="10">
        <f>((($I3795/60)/60)/24)+DATE(1970,1,1)</f>
        <v>42791.376238425932</v>
      </c>
      <c r="T3795" s="10">
        <f>((($J3795/60)/60)/24)+DATE(1970,1,1)</f>
        <v>42761.376238425932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8271</v>
      </c>
      <c r="O3796" s="5">
        <f>$E3796/$D3796</f>
        <v>0</v>
      </c>
      <c r="P3796" s="6" t="e">
        <f>ROUND(E3796/L3796,2)</f>
        <v>#DIV/0!</v>
      </c>
      <c r="Q3796" t="str">
        <f>LEFT($N3796,FIND("/",$N3796)-1)</f>
        <v>technology</v>
      </c>
      <c r="R3796" t="str">
        <f>RIGHT($N3796,LEN($N3796)-FIND("/",$N3796))</f>
        <v>web</v>
      </c>
      <c r="S3796" s="10">
        <f>((($I3796/60)/60)/24)+DATE(1970,1,1)</f>
        <v>42347.810219907406</v>
      </c>
      <c r="T3796" s="10">
        <f>((($J3796/60)/60)/24)+DATE(1970,1,1)</f>
        <v>42317.810219907406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8271</v>
      </c>
      <c r="O3797" s="5">
        <f>$E3797/$D3797</f>
        <v>0</v>
      </c>
      <c r="P3797" s="6" t="e">
        <f>ROUND(E3797/L3797,2)</f>
        <v>#DIV/0!</v>
      </c>
      <c r="Q3797" t="str">
        <f>LEFT($N3797,FIND("/",$N3797)-1)</f>
        <v>technology</v>
      </c>
      <c r="R3797" t="str">
        <f>RIGHT($N3797,LEN($N3797)-FIND("/",$N3797))</f>
        <v>web</v>
      </c>
      <c r="S3797" s="10">
        <f>((($I3797/60)/60)/24)+DATE(1970,1,1)</f>
        <v>42152.009224537032</v>
      </c>
      <c r="T3797" s="10">
        <f>((($J3797/60)/60)/24)+DATE(1970,1,1)</f>
        <v>42122.009224537032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8271</v>
      </c>
      <c r="O3798" s="5">
        <f>$E3798/$D3798</f>
        <v>0</v>
      </c>
      <c r="P3798" s="6" t="e">
        <f>ROUND(E3798/L3798,2)</f>
        <v>#DIV/0!</v>
      </c>
      <c r="Q3798" t="str">
        <f>LEFT($N3798,FIND("/",$N3798)-1)</f>
        <v>technology</v>
      </c>
      <c r="R3798" t="str">
        <f>RIGHT($N3798,LEN($N3798)-FIND("/",$N3798))</f>
        <v>web</v>
      </c>
      <c r="S3798" s="10">
        <f>((($I3798/60)/60)/24)+DATE(1970,1,1)</f>
        <v>42138.988900462966</v>
      </c>
      <c r="T3798" s="10">
        <f>((($J3798/60)/60)/24)+DATE(1970,1,1)</f>
        <v>42108.988900462966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8271</v>
      </c>
      <c r="O3799" s="5">
        <f>$E3799/$D3799</f>
        <v>0</v>
      </c>
      <c r="P3799" s="6" t="e">
        <f>ROUND(E3799/L3799,2)</f>
        <v>#DIV/0!</v>
      </c>
      <c r="Q3799" t="str">
        <f>LEFT($N3799,FIND("/",$N3799)-1)</f>
        <v>technology</v>
      </c>
      <c r="R3799" t="str">
        <f>RIGHT($N3799,LEN($N3799)-FIND("/",$N3799))</f>
        <v>web</v>
      </c>
      <c r="S3799" s="10">
        <f>((($I3799/60)/60)/24)+DATE(1970,1,1)</f>
        <v>42820.853900462964</v>
      </c>
      <c r="T3799" s="10">
        <f>((($J3799/60)/60)/24)+DATE(1970,1,1)</f>
        <v>42790.895567129628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8271</v>
      </c>
      <c r="O3800" s="5">
        <f>$E3800/$D3800</f>
        <v>0</v>
      </c>
      <c r="P3800" s="6" t="e">
        <f>ROUND(E3800/L3800,2)</f>
        <v>#DIV/0!</v>
      </c>
      <c r="Q3800" t="str">
        <f>LEFT($N3800,FIND("/",$N3800)-1)</f>
        <v>technology</v>
      </c>
      <c r="R3800" t="str">
        <f>RIGHT($N3800,LEN($N3800)-FIND("/",$N3800))</f>
        <v>web</v>
      </c>
      <c r="S3800" s="10">
        <f>((($I3800/60)/60)/24)+DATE(1970,1,1)</f>
        <v>41833.692789351851</v>
      </c>
      <c r="T3800" s="10">
        <f>((($J3800/60)/60)/24)+DATE(1970,1,1)</f>
        <v>41803.692789351851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8271</v>
      </c>
      <c r="O3801" s="5">
        <f>$E3801/$D3801</f>
        <v>0</v>
      </c>
      <c r="P3801" s="6" t="e">
        <f>ROUND(E3801/L3801,2)</f>
        <v>#DIV/0!</v>
      </c>
      <c r="Q3801" t="str">
        <f>LEFT($N3801,FIND("/",$N3801)-1)</f>
        <v>technology</v>
      </c>
      <c r="R3801" t="str">
        <f>RIGHT($N3801,LEN($N3801)-FIND("/",$N3801))</f>
        <v>web</v>
      </c>
      <c r="S3801" s="10">
        <f>((($I3801/60)/60)/24)+DATE(1970,1,1)</f>
        <v>42333.700983796298</v>
      </c>
      <c r="T3801" s="10">
        <f>((($J3801/60)/60)/24)+DATE(1970,1,1)</f>
        <v>42303.659317129626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8271</v>
      </c>
      <c r="O3802" s="5">
        <f>$E3802/$D3802</f>
        <v>0</v>
      </c>
      <c r="P3802" s="6" t="e">
        <f>ROUND(E3802/L3802,2)</f>
        <v>#DIV/0!</v>
      </c>
      <c r="Q3802" t="str">
        <f>LEFT($N3802,FIND("/",$N3802)-1)</f>
        <v>technology</v>
      </c>
      <c r="R3802" t="str">
        <f>RIGHT($N3802,LEN($N3802)-FIND("/",$N3802))</f>
        <v>web</v>
      </c>
      <c r="S3802" s="10">
        <f>((($I3802/60)/60)/24)+DATE(1970,1,1)</f>
        <v>42791.961111111115</v>
      </c>
      <c r="T3802" s="10">
        <f>((($J3802/60)/60)/24)+DATE(1970,1,1)</f>
        <v>42762.962013888886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s="5">
        <f>$E3803/$D3803</f>
        <v>0</v>
      </c>
      <c r="P3803" s="6" t="e">
        <f>ROUND(E3803/L3803,2)</f>
        <v>#DIV/0!</v>
      </c>
      <c r="Q3803" t="str">
        <f>LEFT($N3803,FIND("/",$N3803)-1)</f>
        <v>technology</v>
      </c>
      <c r="R3803" t="str">
        <f>RIGHT($N3803,LEN($N3803)-FIND("/",$N3803))</f>
        <v>wearables</v>
      </c>
      <c r="S3803" s="10">
        <f>((($I3803/60)/60)/24)+DATE(1970,1,1)</f>
        <v>42219.673263888893</v>
      </c>
      <c r="T3803" s="10">
        <f>((($J3803/60)/60)/24)+DATE(1970,1,1)</f>
        <v>42189.673263888893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s="5">
        <f>$E3804/$D3804</f>
        <v>0</v>
      </c>
      <c r="P3804" s="6" t="e">
        <f>ROUND(E3804/L3804,2)</f>
        <v>#DIV/0!</v>
      </c>
      <c r="Q3804" t="str">
        <f>LEFT($N3804,FIND("/",$N3804)-1)</f>
        <v>technology</v>
      </c>
      <c r="R3804" t="str">
        <f>RIGHT($N3804,LEN($N3804)-FIND("/",$N3804))</f>
        <v>wearables</v>
      </c>
      <c r="S3804" s="10">
        <f>((($I3804/60)/60)/24)+DATE(1970,1,1)</f>
        <v>42718.777083333334</v>
      </c>
      <c r="T3804" s="10">
        <f>((($J3804/60)/60)/24)+DATE(1970,1,1)</f>
        <v>42676.995173611111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s="5">
        <f>$E3805/$D3805</f>
        <v>0</v>
      </c>
      <c r="P3805" s="6" t="e">
        <f>ROUND(E3805/L3805,2)</f>
        <v>#DIV/0!</v>
      </c>
      <c r="Q3805" t="str">
        <f>LEFT($N3805,FIND("/",$N3805)-1)</f>
        <v>technology</v>
      </c>
      <c r="R3805" t="str">
        <f>RIGHT($N3805,LEN($N3805)-FIND("/",$N3805))</f>
        <v>wearables</v>
      </c>
      <c r="S3805" s="10">
        <f>((($I3805/60)/60)/24)+DATE(1970,1,1)</f>
        <v>41871.030555555553</v>
      </c>
      <c r="T3805" s="10">
        <f>((($J3805/60)/60)/24)+DATE(1970,1,1)</f>
        <v>41837.984976851854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8274</v>
      </c>
      <c r="O3806" s="5">
        <f>$E3806/$D3806</f>
        <v>0</v>
      </c>
      <c r="P3806" s="6" t="e">
        <f>ROUND(E3806/L3806,2)</f>
        <v>#DIV/0!</v>
      </c>
      <c r="Q3806" t="str">
        <f>LEFT($N3806,FIND("/",$N3806)-1)</f>
        <v>publishing</v>
      </c>
      <c r="R3806" t="str">
        <f>RIGHT($N3806,LEN($N3806)-FIND("/",$N3806))</f>
        <v>fiction</v>
      </c>
      <c r="S3806" s="10">
        <f>((($I3806/60)/60)/24)+DATE(1970,1,1)</f>
        <v>42700.805706018517</v>
      </c>
      <c r="T3806" s="10">
        <f>((($J3806/60)/60)/24)+DATE(1970,1,1)</f>
        <v>42670.764039351852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8274</v>
      </c>
      <c r="O3807" s="5">
        <f>$E3807/$D3807</f>
        <v>0</v>
      </c>
      <c r="P3807" s="6" t="e">
        <f>ROUND(E3807/L3807,2)</f>
        <v>#DIV/0!</v>
      </c>
      <c r="Q3807" t="str">
        <f>LEFT($N3807,FIND("/",$N3807)-1)</f>
        <v>publishing</v>
      </c>
      <c r="R3807" t="str">
        <f>RIGHT($N3807,LEN($N3807)-FIND("/",$N3807))</f>
        <v>fiction</v>
      </c>
      <c r="S3807" s="10">
        <f>((($I3807/60)/60)/24)+DATE(1970,1,1)</f>
        <v>42708.25</v>
      </c>
      <c r="T3807" s="10">
        <f>((($J3807/60)/60)/24)+DATE(1970,1,1)</f>
        <v>42690.858449074076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8274</v>
      </c>
      <c r="O3808" s="5">
        <f>$E3808/$D3808</f>
        <v>0</v>
      </c>
      <c r="P3808" s="6" t="e">
        <f>ROUND(E3808/L3808,2)</f>
        <v>#DIV/0!</v>
      </c>
      <c r="Q3808" t="str">
        <f>LEFT($N3808,FIND("/",$N3808)-1)</f>
        <v>publishing</v>
      </c>
      <c r="R3808" t="str">
        <f>RIGHT($N3808,LEN($N3808)-FIND("/",$N3808))</f>
        <v>fiction</v>
      </c>
      <c r="S3808" s="10">
        <f>((($I3808/60)/60)/24)+DATE(1970,1,1)</f>
        <v>42257.173159722224</v>
      </c>
      <c r="T3808" s="10">
        <f>((($J3808/60)/60)/24)+DATE(1970,1,1)</f>
        <v>42227.173159722224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8274</v>
      </c>
      <c r="O3809" s="5">
        <f>$E3809/$D3809</f>
        <v>0</v>
      </c>
      <c r="P3809" s="6" t="e">
        <f>ROUND(E3809/L3809,2)</f>
        <v>#DIV/0!</v>
      </c>
      <c r="Q3809" t="str">
        <f>LEFT($N3809,FIND("/",$N3809)-1)</f>
        <v>publishing</v>
      </c>
      <c r="R3809" t="str">
        <f>RIGHT($N3809,LEN($N3809)-FIND("/",$N3809))</f>
        <v>fiction</v>
      </c>
      <c r="S3809" s="10">
        <f>((($I3809/60)/60)/24)+DATE(1970,1,1)</f>
        <v>42051.783368055556</v>
      </c>
      <c r="T3809" s="10">
        <f>((($J3809/60)/60)/24)+DATE(1970,1,1)</f>
        <v>42021.783368055556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8274</v>
      </c>
      <c r="O3810" s="5">
        <f>$E3810/$D3810</f>
        <v>0</v>
      </c>
      <c r="P3810" s="6" t="e">
        <f>ROUND(E3810/L3810,2)</f>
        <v>#DIV/0!</v>
      </c>
      <c r="Q3810" t="str">
        <f>LEFT($N3810,FIND("/",$N3810)-1)</f>
        <v>publishing</v>
      </c>
      <c r="R3810" t="str">
        <f>RIGHT($N3810,LEN($N3810)-FIND("/",$N3810))</f>
        <v>fiction</v>
      </c>
      <c r="S3810" s="10">
        <f>((($I3810/60)/60)/24)+DATE(1970,1,1)</f>
        <v>41624.207060185188</v>
      </c>
      <c r="T3810" s="10">
        <f>((($J3810/60)/60)/24)+DATE(1970,1,1)</f>
        <v>41594.207060185188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8274</v>
      </c>
      <c r="O3811" s="5">
        <f>$E3811/$D3811</f>
        <v>0</v>
      </c>
      <c r="P3811" s="6" t="e">
        <f>ROUND(E3811/L3811,2)</f>
        <v>#DIV/0!</v>
      </c>
      <c r="Q3811" t="str">
        <f>LEFT($N3811,FIND("/",$N3811)-1)</f>
        <v>publishing</v>
      </c>
      <c r="R3811" t="str">
        <f>RIGHT($N3811,LEN($N3811)-FIND("/",$N3811))</f>
        <v>fiction</v>
      </c>
      <c r="S3811" s="10">
        <f>((($I3811/60)/60)/24)+DATE(1970,1,1)</f>
        <v>41329.999641203707</v>
      </c>
      <c r="T3811" s="10">
        <f>((($J3811/60)/60)/24)+DATE(1970,1,1)</f>
        <v>41289.999641203707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8277</v>
      </c>
      <c r="O3812" s="5">
        <f>$E3812/$D3812</f>
        <v>0</v>
      </c>
      <c r="P3812" s="6" t="e">
        <f>ROUND(E3812/L3812,2)</f>
        <v>#DIV/0!</v>
      </c>
      <c r="Q3812" t="str">
        <f>LEFT($N3812,FIND("/",$N3812)-1)</f>
        <v>music</v>
      </c>
      <c r="R3812" t="str">
        <f>RIGHT($N3812,LEN($N3812)-FIND("/",$N3812))</f>
        <v>jazz</v>
      </c>
      <c r="S3812" s="10">
        <f>((($I3812/60)/60)/24)+DATE(1970,1,1)</f>
        <v>42268.723738425921</v>
      </c>
      <c r="T3812" s="10">
        <f>((($J3812/60)/60)/24)+DATE(1970,1,1)</f>
        <v>42248.723738425921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s="5">
        <f>$E3813/$D3813</f>
        <v>0</v>
      </c>
      <c r="P3813" s="6" t="e">
        <f>ROUND(E3813/L3813,2)</f>
        <v>#DIV/0!</v>
      </c>
      <c r="Q3813" t="str">
        <f>LEFT($N3813,FIND("/",$N3813)-1)</f>
        <v>music</v>
      </c>
      <c r="R3813" t="str">
        <f>RIGHT($N3813,LEN($N3813)-FIND("/",$N3813))</f>
        <v>indie rock</v>
      </c>
      <c r="S3813" s="10">
        <f>((($I3813/60)/60)/24)+DATE(1970,1,1)</f>
        <v>41056.958969907406</v>
      </c>
      <c r="T3813" s="10">
        <f>((($J3813/60)/60)/24)+DATE(1970,1,1)</f>
        <v>41026.958969907406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s="5">
        <f>$E3814/$D3814</f>
        <v>0</v>
      </c>
      <c r="P3814" s="6" t="e">
        <f>ROUND(E3814/L3814,2)</f>
        <v>#DIV/0!</v>
      </c>
      <c r="Q3814" t="str">
        <f>LEFT($N3814,FIND("/",$N3814)-1)</f>
        <v>music</v>
      </c>
      <c r="R3814" t="str">
        <f>RIGHT($N3814,LEN($N3814)-FIND("/",$N3814))</f>
        <v>indie rock</v>
      </c>
      <c r="S3814" s="10">
        <f>((($I3814/60)/60)/24)+DATE(1970,1,1)</f>
        <v>41241.730416666665</v>
      </c>
      <c r="T3814" s="10">
        <f>((($J3814/60)/60)/24)+DATE(1970,1,1)</f>
        <v>41211.688750000001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8277</v>
      </c>
      <c r="O3815" s="5">
        <f>$E3815/$D3815</f>
        <v>0</v>
      </c>
      <c r="P3815" s="6" t="e">
        <f>ROUND(E3815/L3815,2)</f>
        <v>#DIV/0!</v>
      </c>
      <c r="Q3815" t="str">
        <f>LEFT($N3815,FIND("/",$N3815)-1)</f>
        <v>music</v>
      </c>
      <c r="R3815" t="str">
        <f>RIGHT($N3815,LEN($N3815)-FIND("/",$N3815))</f>
        <v>jazz</v>
      </c>
      <c r="S3815" s="10">
        <f>((($I3815/60)/60)/24)+DATE(1970,1,1)</f>
        <v>40337.799305555556</v>
      </c>
      <c r="T3815" s="10">
        <f>((($J3815/60)/60)/24)+DATE(1970,1,1)</f>
        <v>40291.81150462963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8277</v>
      </c>
      <c r="O3816" s="5">
        <f>$E3816/$D3816</f>
        <v>0</v>
      </c>
      <c r="P3816" s="6" t="e">
        <f>ROUND(E3816/L3816,2)</f>
        <v>#DIV/0!</v>
      </c>
      <c r="Q3816" t="str">
        <f>LEFT($N3816,FIND("/",$N3816)-1)</f>
        <v>music</v>
      </c>
      <c r="R3816" t="str">
        <f>RIGHT($N3816,LEN($N3816)-FIND("/",$N3816))</f>
        <v>jazz</v>
      </c>
      <c r="S3816" s="10">
        <f>((($I3816/60)/60)/24)+DATE(1970,1,1)</f>
        <v>41711.148032407407</v>
      </c>
      <c r="T3816" s="10">
        <f>((($J3816/60)/60)/24)+DATE(1970,1,1)</f>
        <v>41681.189699074072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8277</v>
      </c>
      <c r="O3817" s="5">
        <f>$E3817/$D3817</f>
        <v>0</v>
      </c>
      <c r="P3817" s="6" t="e">
        <f>ROUND(E3817/L3817,2)</f>
        <v>#DIV/0!</v>
      </c>
      <c r="Q3817" t="str">
        <f>LEFT($N3817,FIND("/",$N3817)-1)</f>
        <v>music</v>
      </c>
      <c r="R3817" t="str">
        <f>RIGHT($N3817,LEN($N3817)-FIND("/",$N3817))</f>
        <v>jazz</v>
      </c>
      <c r="S3817" s="10">
        <f>((($I3817/60)/60)/24)+DATE(1970,1,1)</f>
        <v>40797.192395833335</v>
      </c>
      <c r="T3817" s="10">
        <f>((($J3817/60)/60)/24)+DATE(1970,1,1)</f>
        <v>40767.192395833335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8277</v>
      </c>
      <c r="O3818" s="5">
        <f>$E3818/$D3818</f>
        <v>0</v>
      </c>
      <c r="P3818" s="6" t="e">
        <f>ROUND(E3818/L3818,2)</f>
        <v>#DIV/0!</v>
      </c>
      <c r="Q3818" t="str">
        <f>LEFT($N3818,FIND("/",$N3818)-1)</f>
        <v>music</v>
      </c>
      <c r="R3818" t="str">
        <f>RIGHT($N3818,LEN($N3818)-FIND("/",$N3818))</f>
        <v>jazz</v>
      </c>
      <c r="S3818" s="10">
        <f>((($I3818/60)/60)/24)+DATE(1970,1,1)</f>
        <v>40386.207638888889</v>
      </c>
      <c r="T3818" s="10">
        <f>((($J3818/60)/60)/24)+DATE(1970,1,1)</f>
        <v>40340.801562499997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8277</v>
      </c>
      <c r="O3819" s="5">
        <f>$E3819/$D3819</f>
        <v>0</v>
      </c>
      <c r="P3819" s="6" t="e">
        <f>ROUND(E3819/L3819,2)</f>
        <v>#DIV/0!</v>
      </c>
      <c r="Q3819" t="str">
        <f>LEFT($N3819,FIND("/",$N3819)-1)</f>
        <v>music</v>
      </c>
      <c r="R3819" t="str">
        <f>RIGHT($N3819,LEN($N3819)-FIND("/",$N3819))</f>
        <v>jazz</v>
      </c>
      <c r="S3819" s="10">
        <f>((($I3819/60)/60)/24)+DATE(1970,1,1)</f>
        <v>41663.005150462966</v>
      </c>
      <c r="T3819" s="10">
        <f>((($J3819/60)/60)/24)+DATE(1970,1,1)</f>
        <v>41642.005150462966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8277</v>
      </c>
      <c r="O3820" s="5">
        <f>$E3820/$D3820</f>
        <v>0</v>
      </c>
      <c r="P3820" s="6" t="e">
        <f>ROUND(E3820/L3820,2)</f>
        <v>#DIV/0!</v>
      </c>
      <c r="Q3820" t="str">
        <f>LEFT($N3820,FIND("/",$N3820)-1)</f>
        <v>music</v>
      </c>
      <c r="R3820" t="str">
        <f>RIGHT($N3820,LEN($N3820)-FIND("/",$N3820))</f>
        <v>jazz</v>
      </c>
      <c r="S3820" s="10">
        <f>((($I3820/60)/60)/24)+DATE(1970,1,1)</f>
        <v>41146.763275462967</v>
      </c>
      <c r="T3820" s="10">
        <f>((($J3820/60)/60)/24)+DATE(1970,1,1)</f>
        <v>41116.763275462967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8277</v>
      </c>
      <c r="O3821" s="5">
        <f>$E3821/$D3821</f>
        <v>0</v>
      </c>
      <c r="P3821" s="6" t="e">
        <f>ROUND(E3821/L3821,2)</f>
        <v>#DIV/0!</v>
      </c>
      <c r="Q3821" t="str">
        <f>LEFT($N3821,FIND("/",$N3821)-1)</f>
        <v>music</v>
      </c>
      <c r="R3821" t="str">
        <f>RIGHT($N3821,LEN($N3821)-FIND("/",$N3821))</f>
        <v>jazz</v>
      </c>
      <c r="S3821" s="10">
        <f>((($I3821/60)/60)/24)+DATE(1970,1,1)</f>
        <v>40473.208333333336</v>
      </c>
      <c r="T3821" s="10">
        <f>((($J3821/60)/60)/24)+DATE(1970,1,1)</f>
        <v>40434.853402777779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8277</v>
      </c>
      <c r="O3822" s="5">
        <f>$E3822/$D3822</f>
        <v>0</v>
      </c>
      <c r="P3822" s="6" t="e">
        <f>ROUND(E3822/L3822,2)</f>
        <v>#DIV/0!</v>
      </c>
      <c r="Q3822" t="str">
        <f>LEFT($N3822,FIND("/",$N3822)-1)</f>
        <v>music</v>
      </c>
      <c r="R3822" t="str">
        <f>RIGHT($N3822,LEN($N3822)-FIND("/",$N3822))</f>
        <v>jazz</v>
      </c>
      <c r="S3822" s="10">
        <f>((($I3822/60)/60)/24)+DATE(1970,1,1)</f>
        <v>41592.713217592594</v>
      </c>
      <c r="T3822" s="10">
        <f>((($J3822/60)/60)/24)+DATE(1970,1,1)</f>
        <v>41562.67155092593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8277</v>
      </c>
      <c r="O3823" s="5">
        <f>$E3823/$D3823</f>
        <v>0</v>
      </c>
      <c r="P3823" s="6" t="e">
        <f>ROUND(E3823/L3823,2)</f>
        <v>#DIV/0!</v>
      </c>
      <c r="Q3823" t="str">
        <f>LEFT($N3823,FIND("/",$N3823)-1)</f>
        <v>music</v>
      </c>
      <c r="R3823" t="str">
        <f>RIGHT($N3823,LEN($N3823)-FIND("/",$N3823))</f>
        <v>jazz</v>
      </c>
      <c r="S3823" s="10">
        <f>((($I3823/60)/60)/24)+DATE(1970,1,1)</f>
        <v>40367.944444444445</v>
      </c>
      <c r="T3823" s="10">
        <f>((($J3823/60)/60)/24)+DATE(1970,1,1)</f>
        <v>40338.02002314815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8277</v>
      </c>
      <c r="O3824" s="5">
        <f>$E3824/$D3824</f>
        <v>0</v>
      </c>
      <c r="P3824" s="6" t="e">
        <f>ROUND(E3824/L3824,2)</f>
        <v>#DIV/0!</v>
      </c>
      <c r="Q3824" t="str">
        <f>LEFT($N3824,FIND("/",$N3824)-1)</f>
        <v>music</v>
      </c>
      <c r="R3824" t="str">
        <f>RIGHT($N3824,LEN($N3824)-FIND("/",$N3824))</f>
        <v>jazz</v>
      </c>
      <c r="S3824" s="10">
        <f>((($I3824/60)/60)/24)+DATE(1970,1,1)</f>
        <v>41043.822858796295</v>
      </c>
      <c r="T3824" s="10">
        <f>((($J3824/60)/60)/24)+DATE(1970,1,1)</f>
        <v>41013.822858796295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8277</v>
      </c>
      <c r="O3825" s="5">
        <f>$E3825/$D3825</f>
        <v>0</v>
      </c>
      <c r="P3825" s="6" t="e">
        <f>ROUND(E3825/L3825,2)</f>
        <v>#DIV/0!</v>
      </c>
      <c r="Q3825" t="str">
        <f>LEFT($N3825,FIND("/",$N3825)-1)</f>
        <v>music</v>
      </c>
      <c r="R3825" t="str">
        <f>RIGHT($N3825,LEN($N3825)-FIND("/",$N3825))</f>
        <v>jazz</v>
      </c>
      <c r="S3825" s="10">
        <f>((($I3825/60)/60)/24)+DATE(1970,1,1)</f>
        <v>41008.196400462963</v>
      </c>
      <c r="T3825" s="10">
        <f>((($J3825/60)/60)/24)+DATE(1970,1,1)</f>
        <v>40978.238067129627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8277</v>
      </c>
      <c r="O3826" s="5">
        <f>$E3826/$D3826</f>
        <v>0</v>
      </c>
      <c r="P3826" s="6" t="e">
        <f>ROUND(E3826/L3826,2)</f>
        <v>#DIV/0!</v>
      </c>
      <c r="Q3826" t="str">
        <f>LEFT($N3826,FIND("/",$N3826)-1)</f>
        <v>music</v>
      </c>
      <c r="R3826" t="str">
        <f>RIGHT($N3826,LEN($N3826)-FIND("/",$N3826))</f>
        <v>jazz</v>
      </c>
      <c r="S3826" s="10">
        <f>((($I3826/60)/60)/24)+DATE(1970,1,1)</f>
        <v>40926.833333333336</v>
      </c>
      <c r="T3826" s="10">
        <f>((($J3826/60)/60)/24)+DATE(1970,1,1)</f>
        <v>40883.024178240739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s="5">
        <f>$E3827/$D3827</f>
        <v>0</v>
      </c>
      <c r="P3827" s="6" t="e">
        <f>ROUND(E3827/L3827,2)</f>
        <v>#DIV/0!</v>
      </c>
      <c r="Q3827" t="str">
        <f>LEFT($N3827,FIND("/",$N3827)-1)</f>
        <v>technology</v>
      </c>
      <c r="R3827" t="str">
        <f>RIGHT($N3827,LEN($N3827)-FIND("/",$N3827))</f>
        <v>wearables</v>
      </c>
      <c r="S3827" s="10">
        <f>((($I3827/60)/60)/24)+DATE(1970,1,1)</f>
        <v>42551.781319444446</v>
      </c>
      <c r="T3827" s="10">
        <f>((($J3827/60)/60)/24)+DATE(1970,1,1)</f>
        <v>42491.781319444446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s="5">
        <f>$E3828/$D3828</f>
        <v>0</v>
      </c>
      <c r="P3828" s="6" t="e">
        <f>ROUND(E3828/L3828,2)</f>
        <v>#DIV/0!</v>
      </c>
      <c r="Q3828" t="str">
        <f>LEFT($N3828,FIND("/",$N3828)-1)</f>
        <v>technology</v>
      </c>
      <c r="R3828" t="str">
        <f>RIGHT($N3828,LEN($N3828)-FIND("/",$N3828))</f>
        <v>wearables</v>
      </c>
      <c r="S3828" s="10">
        <f>((($I3828/60)/60)/24)+DATE(1970,1,1)</f>
        <v>42644.356770833328</v>
      </c>
      <c r="T3828" s="10">
        <f>((($J3828/60)/60)/24)+DATE(1970,1,1)</f>
        <v>42614.356770833328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8280</v>
      </c>
      <c r="O3829" s="5">
        <f>$E3829/$D3829</f>
        <v>0</v>
      </c>
      <c r="P3829" s="6" t="e">
        <f>ROUND(E3829/L3829,2)</f>
        <v>#DIV/0!</v>
      </c>
      <c r="Q3829" t="str">
        <f>LEFT($N3829,FIND("/",$N3829)-1)</f>
        <v>journalism</v>
      </c>
      <c r="R3829" t="str">
        <f>RIGHT($N3829,LEN($N3829)-FIND("/",$N3829))</f>
        <v>audio</v>
      </c>
      <c r="S3829" s="10">
        <f>((($I3829/60)/60)/24)+DATE(1970,1,1)</f>
        <v>41851.060092592597</v>
      </c>
      <c r="T3829" s="10">
        <f>((($J3829/60)/60)/24)+DATE(1970,1,1)</f>
        <v>41831.060092592597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8280</v>
      </c>
      <c r="O3830" s="5">
        <f>$E3830/$D3830</f>
        <v>0</v>
      </c>
      <c r="P3830" s="6" t="e">
        <f>ROUND(E3830/L3830,2)</f>
        <v>#DIV/0!</v>
      </c>
      <c r="Q3830" t="str">
        <f>LEFT($N3830,FIND("/",$N3830)-1)</f>
        <v>journalism</v>
      </c>
      <c r="R3830" t="str">
        <f>RIGHT($N3830,LEN($N3830)-FIND("/",$N3830))</f>
        <v>audio</v>
      </c>
      <c r="S3830" s="10">
        <f>((($I3830/60)/60)/24)+DATE(1970,1,1)</f>
        <v>42364.851388888885</v>
      </c>
      <c r="T3830" s="10">
        <f>((($J3830/60)/60)/24)+DATE(1970,1,1)</f>
        <v>42319.851388888885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8280</v>
      </c>
      <c r="O3831" s="5">
        <f>$E3831/$D3831</f>
        <v>0</v>
      </c>
      <c r="P3831" s="6" t="e">
        <f>ROUND(E3831/L3831,2)</f>
        <v>#DIV/0!</v>
      </c>
      <c r="Q3831" t="str">
        <f>LEFT($N3831,FIND("/",$N3831)-1)</f>
        <v>journalism</v>
      </c>
      <c r="R3831" t="str">
        <f>RIGHT($N3831,LEN($N3831)-FIND("/",$N3831))</f>
        <v>audio</v>
      </c>
      <c r="S3831" s="10">
        <f>((($I3831/60)/60)/24)+DATE(1970,1,1)</f>
        <v>42412.431076388893</v>
      </c>
      <c r="T3831" s="10">
        <f>((($J3831/60)/60)/24)+DATE(1970,1,1)</f>
        <v>42382.431076388893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8280</v>
      </c>
      <c r="O3832" s="5">
        <f>$E3832/$D3832</f>
        <v>0</v>
      </c>
      <c r="P3832" s="6" t="e">
        <f>ROUND(E3832/L3832,2)</f>
        <v>#DIV/0!</v>
      </c>
      <c r="Q3832" t="str">
        <f>LEFT($N3832,FIND("/",$N3832)-1)</f>
        <v>journalism</v>
      </c>
      <c r="R3832" t="str">
        <f>RIGHT($N3832,LEN($N3832)-FIND("/",$N3832))</f>
        <v>audio</v>
      </c>
      <c r="S3832" s="10">
        <f>((($I3832/60)/60)/24)+DATE(1970,1,1)</f>
        <v>42261.7971875</v>
      </c>
      <c r="T3832" s="10">
        <f>((($J3832/60)/60)/24)+DATE(1970,1,1)</f>
        <v>42231.7971875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8280</v>
      </c>
      <c r="O3833" s="5">
        <f>$E3833/$D3833</f>
        <v>0</v>
      </c>
      <c r="P3833" s="6" t="e">
        <f>ROUND(E3833/L3833,2)</f>
        <v>#DIV/0!</v>
      </c>
      <c r="Q3833" t="str">
        <f>LEFT($N3833,FIND("/",$N3833)-1)</f>
        <v>journalism</v>
      </c>
      <c r="R3833" t="str">
        <f>RIGHT($N3833,LEN($N3833)-FIND("/",$N3833))</f>
        <v>audio</v>
      </c>
      <c r="S3833" s="10">
        <f>((($I3833/60)/60)/24)+DATE(1970,1,1)</f>
        <v>41878.014178240745</v>
      </c>
      <c r="T3833" s="10">
        <f>((($J3833/60)/60)/24)+DATE(1970,1,1)</f>
        <v>41850.014178240745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8280</v>
      </c>
      <c r="O3834" s="5">
        <f>$E3834/$D3834</f>
        <v>0</v>
      </c>
      <c r="P3834" s="6" t="e">
        <f>ROUND(E3834/L3834,2)</f>
        <v>#DIV/0!</v>
      </c>
      <c r="Q3834" t="str">
        <f>LEFT($N3834,FIND("/",$N3834)-1)</f>
        <v>journalism</v>
      </c>
      <c r="R3834" t="str">
        <f>RIGHT($N3834,LEN($N3834)-FIND("/",$N3834))</f>
        <v>audio</v>
      </c>
      <c r="S3834" s="10">
        <f>((($I3834/60)/60)/24)+DATE(1970,1,1)</f>
        <v>42527.839583333334</v>
      </c>
      <c r="T3834" s="10">
        <f>((($J3834/60)/60)/24)+DATE(1970,1,1)</f>
        <v>42483.797395833331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8280</v>
      </c>
      <c r="O3835" s="5">
        <f>$E3835/$D3835</f>
        <v>0</v>
      </c>
      <c r="P3835" s="6" t="e">
        <f>ROUND(E3835/L3835,2)</f>
        <v>#DIV/0!</v>
      </c>
      <c r="Q3835" t="str">
        <f>LEFT($N3835,FIND("/",$N3835)-1)</f>
        <v>journalism</v>
      </c>
      <c r="R3835" t="str">
        <f>RIGHT($N3835,LEN($N3835)-FIND("/",$N3835))</f>
        <v>audio</v>
      </c>
      <c r="S3835" s="10">
        <f>((($I3835/60)/60)/24)+DATE(1970,1,1)</f>
        <v>41861.916666666664</v>
      </c>
      <c r="T3835" s="10">
        <f>((($J3835/60)/60)/24)+DATE(1970,1,1)</f>
        <v>41831.851840277777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8280</v>
      </c>
      <c r="O3836" s="5">
        <f>$E3836/$D3836</f>
        <v>0</v>
      </c>
      <c r="P3836" s="6" t="e">
        <f>ROUND(E3836/L3836,2)</f>
        <v>#DIV/0!</v>
      </c>
      <c r="Q3836" t="str">
        <f>LEFT($N3836,FIND("/",$N3836)-1)</f>
        <v>journalism</v>
      </c>
      <c r="R3836" t="str">
        <f>RIGHT($N3836,LEN($N3836)-FIND("/",$N3836))</f>
        <v>audio</v>
      </c>
      <c r="S3836" s="10">
        <f>((($I3836/60)/60)/24)+DATE(1970,1,1)</f>
        <v>42436.992418981477</v>
      </c>
      <c r="T3836" s="10">
        <f>((($J3836/60)/60)/24)+DATE(1970,1,1)</f>
        <v>42406.992418981477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8280</v>
      </c>
      <c r="O3837" s="5">
        <f>$E3837/$D3837</f>
        <v>0</v>
      </c>
      <c r="P3837" s="6" t="e">
        <f>ROUND(E3837/L3837,2)</f>
        <v>#DIV/0!</v>
      </c>
      <c r="Q3837" t="str">
        <f>LEFT($N3837,FIND("/",$N3837)-1)</f>
        <v>journalism</v>
      </c>
      <c r="R3837" t="str">
        <f>RIGHT($N3837,LEN($N3837)-FIND("/",$N3837))</f>
        <v>audio</v>
      </c>
      <c r="S3837" s="10">
        <f>((($I3837/60)/60)/24)+DATE(1970,1,1)</f>
        <v>42118.677974537044</v>
      </c>
      <c r="T3837" s="10">
        <f>((($J3837/60)/60)/24)+DATE(1970,1,1)</f>
        <v>42058.719641203701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8280</v>
      </c>
      <c r="O3838" s="5">
        <f>$E3838/$D3838</f>
        <v>0</v>
      </c>
      <c r="P3838" s="6" t="e">
        <f>ROUND(E3838/L3838,2)</f>
        <v>#DIV/0!</v>
      </c>
      <c r="Q3838" t="str">
        <f>LEFT($N3838,FIND("/",$N3838)-1)</f>
        <v>journalism</v>
      </c>
      <c r="R3838" t="str">
        <f>RIGHT($N3838,LEN($N3838)-FIND("/",$N3838))</f>
        <v>audio</v>
      </c>
      <c r="S3838" s="10">
        <f>((($I3838/60)/60)/24)+DATE(1970,1,1)</f>
        <v>42708.912997685184</v>
      </c>
      <c r="T3838" s="10">
        <f>((($J3838/60)/60)/24)+DATE(1970,1,1)</f>
        <v>42678.871331018512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8280</v>
      </c>
      <c r="O3839" s="5">
        <f>$E3839/$D3839</f>
        <v>0</v>
      </c>
      <c r="P3839" s="6" t="e">
        <f>ROUND(E3839/L3839,2)</f>
        <v>#DIV/0!</v>
      </c>
      <c r="Q3839" t="str">
        <f>LEFT($N3839,FIND("/",$N3839)-1)</f>
        <v>journalism</v>
      </c>
      <c r="R3839" t="str">
        <f>RIGHT($N3839,LEN($N3839)-FIND("/",$N3839))</f>
        <v>audio</v>
      </c>
      <c r="S3839" s="10">
        <f>((($I3839/60)/60)/24)+DATE(1970,1,1)</f>
        <v>42089</v>
      </c>
      <c r="T3839" s="10">
        <f>((($J3839/60)/60)/24)+DATE(1970,1,1)</f>
        <v>42047.900960648149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8280</v>
      </c>
      <c r="O3840" s="5">
        <f>$E3840/$D3840</f>
        <v>0</v>
      </c>
      <c r="P3840" s="6" t="e">
        <f>ROUND(E3840/L3840,2)</f>
        <v>#DIV/0!</v>
      </c>
      <c r="Q3840" t="str">
        <f>LEFT($N3840,FIND("/",$N3840)-1)</f>
        <v>journalism</v>
      </c>
      <c r="R3840" t="str">
        <f>RIGHT($N3840,LEN($N3840)-FIND("/",$N3840))</f>
        <v>audio</v>
      </c>
      <c r="S3840" s="10">
        <f>((($I3840/60)/60)/24)+DATE(1970,1,1)</f>
        <v>42076.748333333337</v>
      </c>
      <c r="T3840" s="10">
        <f>((($J3840/60)/60)/24)+DATE(1970,1,1)</f>
        <v>42046.79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8280</v>
      </c>
      <c r="O3841" s="5">
        <f>$E3841/$D3841</f>
        <v>0</v>
      </c>
      <c r="P3841" s="6" t="e">
        <f>ROUND(E3841/L3841,2)</f>
        <v>#DIV/0!</v>
      </c>
      <c r="Q3841" t="str">
        <f>LEFT($N3841,FIND("/",$N3841)-1)</f>
        <v>journalism</v>
      </c>
      <c r="R3841" t="str">
        <f>RIGHT($N3841,LEN($N3841)-FIND("/",$N3841))</f>
        <v>audio</v>
      </c>
      <c r="S3841" s="10">
        <f>((($I3841/60)/60)/24)+DATE(1970,1,1)</f>
        <v>42492.041666666672</v>
      </c>
      <c r="T3841" s="10">
        <f>((($J3841/60)/60)/24)+DATE(1970,1,1)</f>
        <v>42432.276712962965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8280</v>
      </c>
      <c r="O3842" s="5">
        <f>$E3842/$D3842</f>
        <v>0</v>
      </c>
      <c r="P3842" s="6" t="e">
        <f>ROUND(E3842/L3842,2)</f>
        <v>#DIV/0!</v>
      </c>
      <c r="Q3842" t="str">
        <f>LEFT($N3842,FIND("/",$N3842)-1)</f>
        <v>journalism</v>
      </c>
      <c r="R3842" t="str">
        <f>RIGHT($N3842,LEN($N3842)-FIND("/",$N3842))</f>
        <v>audio</v>
      </c>
      <c r="S3842" s="10">
        <f>((($I3842/60)/60)/24)+DATE(1970,1,1)</f>
        <v>42613.030810185184</v>
      </c>
      <c r="T3842" s="10">
        <f>((($J3842/60)/60)/24)+DATE(1970,1,1)</f>
        <v>42583.030810185184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8281</v>
      </c>
      <c r="O3843" s="5">
        <f>$E3843/$D3843</f>
        <v>0</v>
      </c>
      <c r="P3843" s="6" t="e">
        <f>ROUND(E3843/L3843,2)</f>
        <v>#DIV/0!</v>
      </c>
      <c r="Q3843" t="str">
        <f>LEFT($N3843,FIND("/",$N3843)-1)</f>
        <v>games</v>
      </c>
      <c r="R3843" t="str">
        <f>RIGHT($N3843,LEN($N3843)-FIND("/",$N3843))</f>
        <v>video games</v>
      </c>
      <c r="S3843" s="10">
        <f>((($I3843/60)/60)/24)+DATE(1970,1,1)</f>
        <v>42325.795057870375</v>
      </c>
      <c r="T3843" s="10">
        <f>((($J3843/60)/60)/24)+DATE(1970,1,1)</f>
        <v>42295.753391203703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8281</v>
      </c>
      <c r="O3844" s="5">
        <f>$E3844/$D3844</f>
        <v>0</v>
      </c>
      <c r="P3844" s="6" t="e">
        <f>ROUND(E3844/L3844,2)</f>
        <v>#DIV/0!</v>
      </c>
      <c r="Q3844" t="str">
        <f>LEFT($N3844,FIND("/",$N3844)-1)</f>
        <v>games</v>
      </c>
      <c r="R3844" t="str">
        <f>RIGHT($N3844,LEN($N3844)-FIND("/",$N3844))</f>
        <v>video games</v>
      </c>
      <c r="S3844" s="10">
        <f>((($I3844/60)/60)/24)+DATE(1970,1,1)</f>
        <v>41859.912083333329</v>
      </c>
      <c r="T3844" s="10">
        <f>((($J3844/60)/60)/24)+DATE(1970,1,1)</f>
        <v>41829.912083333329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8281</v>
      </c>
      <c r="O3845" s="5">
        <f>$E3845/$D3845</f>
        <v>0</v>
      </c>
      <c r="P3845" s="6" t="e">
        <f>ROUND(E3845/L3845,2)</f>
        <v>#DIV/0!</v>
      </c>
      <c r="Q3845" t="str">
        <f>LEFT($N3845,FIND("/",$N3845)-1)</f>
        <v>games</v>
      </c>
      <c r="R3845" t="str">
        <f>RIGHT($N3845,LEN($N3845)-FIND("/",$N3845))</f>
        <v>video games</v>
      </c>
      <c r="S3845" s="10">
        <f>((($I3845/60)/60)/24)+DATE(1970,1,1)</f>
        <v>41805.713969907411</v>
      </c>
      <c r="T3845" s="10">
        <f>((($J3845/60)/60)/24)+DATE(1970,1,1)</f>
        <v>41775.713969907411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8281</v>
      </c>
      <c r="O3846" s="5">
        <f>$E3846/$D3846</f>
        <v>0</v>
      </c>
      <c r="P3846" s="6" t="e">
        <f>ROUND(E3846/L3846,2)</f>
        <v>#DIV/0!</v>
      </c>
      <c r="Q3846" t="str">
        <f>LEFT($N3846,FIND("/",$N3846)-1)</f>
        <v>games</v>
      </c>
      <c r="R3846" t="str">
        <f>RIGHT($N3846,LEN($N3846)-FIND("/",$N3846))</f>
        <v>video games</v>
      </c>
      <c r="S3846" s="10">
        <f>((($I3846/60)/60)/24)+DATE(1970,1,1)</f>
        <v>41843.861388888887</v>
      </c>
      <c r="T3846" s="10">
        <f>((($J3846/60)/60)/24)+DATE(1970,1,1)</f>
        <v>41813.861388888887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8281</v>
      </c>
      <c r="O3847" s="5">
        <f>$E3847/$D3847</f>
        <v>0</v>
      </c>
      <c r="P3847" s="6" t="e">
        <f>ROUND(E3847/L3847,2)</f>
        <v>#DIV/0!</v>
      </c>
      <c r="Q3847" t="str">
        <f>LEFT($N3847,FIND("/",$N3847)-1)</f>
        <v>games</v>
      </c>
      <c r="R3847" t="str">
        <f>RIGHT($N3847,LEN($N3847)-FIND("/",$N3847))</f>
        <v>video games</v>
      </c>
      <c r="S3847" s="10">
        <f>((($I3847/60)/60)/24)+DATE(1970,1,1)</f>
        <v>40844.872685185182</v>
      </c>
      <c r="T3847" s="10">
        <f>((($J3847/60)/60)/24)+DATE(1970,1,1)</f>
        <v>40799.872685185182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8281</v>
      </c>
      <c r="O3848" s="5">
        <f>$E3848/$D3848</f>
        <v>0</v>
      </c>
      <c r="P3848" s="6" t="e">
        <f>ROUND(E3848/L3848,2)</f>
        <v>#DIV/0!</v>
      </c>
      <c r="Q3848" t="str">
        <f>LEFT($N3848,FIND("/",$N3848)-1)</f>
        <v>games</v>
      </c>
      <c r="R3848" t="str">
        <f>RIGHT($N3848,LEN($N3848)-FIND("/",$N3848))</f>
        <v>video games</v>
      </c>
      <c r="S3848" s="10">
        <f>((($I3848/60)/60)/24)+DATE(1970,1,1)</f>
        <v>41424.703993055555</v>
      </c>
      <c r="T3848" s="10">
        <f>((($J3848/60)/60)/24)+DATE(1970,1,1)</f>
        <v>41410.703993055555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8282</v>
      </c>
      <c r="O3849" s="5">
        <f>$E3849/$D3849</f>
        <v>0</v>
      </c>
      <c r="P3849" s="6" t="e">
        <f>ROUND(E3849/L3849,2)</f>
        <v>#DIV/0!</v>
      </c>
      <c r="Q3849" t="str">
        <f>LEFT($N3849,FIND("/",$N3849)-1)</f>
        <v>games</v>
      </c>
      <c r="R3849" t="str">
        <f>RIGHT($N3849,LEN($N3849)-FIND("/",$N3849))</f>
        <v>mobile games</v>
      </c>
      <c r="S3849" s="10">
        <f>((($I3849/60)/60)/24)+DATE(1970,1,1)</f>
        <v>42272.624189814815</v>
      </c>
      <c r="T3849" s="10">
        <f>((($J3849/60)/60)/24)+DATE(1970,1,1)</f>
        <v>42212.624189814815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8282</v>
      </c>
      <c r="O3850" s="5">
        <f>$E3850/$D3850</f>
        <v>0</v>
      </c>
      <c r="P3850" s="6" t="e">
        <f>ROUND(E3850/L3850,2)</f>
        <v>#DIV/0!</v>
      </c>
      <c r="Q3850" t="str">
        <f>LEFT($N3850,FIND("/",$N3850)-1)</f>
        <v>games</v>
      </c>
      <c r="R3850" t="str">
        <f>RIGHT($N3850,LEN($N3850)-FIND("/",$N3850))</f>
        <v>mobile games</v>
      </c>
      <c r="S3850" s="10">
        <f>((($I3850/60)/60)/24)+DATE(1970,1,1)</f>
        <v>42362.908194444448</v>
      </c>
      <c r="T3850" s="10">
        <f>((($J3850/60)/60)/24)+DATE(1970,1,1)</f>
        <v>42332.908194444448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8282</v>
      </c>
      <c r="O3851" s="5">
        <f>$E3851/$D3851</f>
        <v>0</v>
      </c>
      <c r="P3851" s="6" t="e">
        <f>ROUND(E3851/L3851,2)</f>
        <v>#DIV/0!</v>
      </c>
      <c r="Q3851" t="str">
        <f>LEFT($N3851,FIND("/",$N3851)-1)</f>
        <v>games</v>
      </c>
      <c r="R3851" t="str">
        <f>RIGHT($N3851,LEN($N3851)-FIND("/",$N3851))</f>
        <v>mobile games</v>
      </c>
      <c r="S3851" s="10">
        <f>((($I3851/60)/60)/24)+DATE(1970,1,1)</f>
        <v>42222.462048611109</v>
      </c>
      <c r="T3851" s="10">
        <f>((($J3851/60)/60)/24)+DATE(1970,1,1)</f>
        <v>42192.462048611109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8282</v>
      </c>
      <c r="O3852" s="5">
        <f>$E3852/$D3852</f>
        <v>0</v>
      </c>
      <c r="P3852" s="6" t="e">
        <f>ROUND(E3852/L3852,2)</f>
        <v>#DIV/0!</v>
      </c>
      <c r="Q3852" t="str">
        <f>LEFT($N3852,FIND("/",$N3852)-1)</f>
        <v>games</v>
      </c>
      <c r="R3852" t="str">
        <f>RIGHT($N3852,LEN($N3852)-FIND("/",$N3852))</f>
        <v>mobile games</v>
      </c>
      <c r="S3852" s="10">
        <f>((($I3852/60)/60)/24)+DATE(1970,1,1)</f>
        <v>42194.699652777781</v>
      </c>
      <c r="T3852" s="10">
        <f>((($J3852/60)/60)/24)+DATE(1970,1,1)</f>
        <v>42164.699652777781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8282</v>
      </c>
      <c r="O3853" s="5">
        <f>$E3853/$D3853</f>
        <v>0</v>
      </c>
      <c r="P3853" s="6" t="e">
        <f>ROUND(E3853/L3853,2)</f>
        <v>#DIV/0!</v>
      </c>
      <c r="Q3853" t="str">
        <f>LEFT($N3853,FIND("/",$N3853)-1)</f>
        <v>games</v>
      </c>
      <c r="R3853" t="str">
        <f>RIGHT($N3853,LEN($N3853)-FIND("/",$N3853))</f>
        <v>mobile games</v>
      </c>
      <c r="S3853" s="10">
        <f>((($I3853/60)/60)/24)+DATE(1970,1,1)</f>
        <v>42052.006099537044</v>
      </c>
      <c r="T3853" s="10">
        <f>((($J3853/60)/60)/24)+DATE(1970,1,1)</f>
        <v>42022.006099537044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8283</v>
      </c>
      <c r="O3854" s="5">
        <f>$E3854/$D3854</f>
        <v>0</v>
      </c>
      <c r="P3854" s="6" t="e">
        <f>ROUND(E3854/L3854,2)</f>
        <v>#DIV/0!</v>
      </c>
      <c r="Q3854" t="str">
        <f>LEFT($N3854,FIND("/",$N3854)-1)</f>
        <v>food</v>
      </c>
      <c r="R3854" t="str">
        <f>RIGHT($N3854,LEN($N3854)-FIND("/",$N3854))</f>
        <v>food trucks</v>
      </c>
      <c r="S3854" s="10">
        <f>((($I3854/60)/60)/24)+DATE(1970,1,1)</f>
        <v>42123.181944444441</v>
      </c>
      <c r="T3854" s="10">
        <f>((($J3854/60)/60)/24)+DATE(1970,1,1)</f>
        <v>42093.181944444441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8283</v>
      </c>
      <c r="O3855" s="5">
        <f>$E3855/$D3855</f>
        <v>0</v>
      </c>
      <c r="P3855" s="6" t="e">
        <f>ROUND(E3855/L3855,2)</f>
        <v>#DIV/0!</v>
      </c>
      <c r="Q3855" t="str">
        <f>LEFT($N3855,FIND("/",$N3855)-1)</f>
        <v>food</v>
      </c>
      <c r="R3855" t="str">
        <f>RIGHT($N3855,LEN($N3855)-FIND("/",$N3855))</f>
        <v>food trucks</v>
      </c>
      <c r="S3855" s="10">
        <f>((($I3855/60)/60)/24)+DATE(1970,1,1)</f>
        <v>41931.972025462965</v>
      </c>
      <c r="T3855" s="10">
        <f>((($J3855/60)/60)/24)+DATE(1970,1,1)</f>
        <v>41871.972025462965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8283</v>
      </c>
      <c r="O3856" s="5">
        <f>$E3856/$D3856</f>
        <v>0</v>
      </c>
      <c r="P3856" s="6" t="e">
        <f>ROUND(E3856/L3856,2)</f>
        <v>#DIV/0!</v>
      </c>
      <c r="Q3856" t="str">
        <f>LEFT($N3856,FIND("/",$N3856)-1)</f>
        <v>food</v>
      </c>
      <c r="R3856" t="str">
        <f>RIGHT($N3856,LEN($N3856)-FIND("/",$N3856))</f>
        <v>food trucks</v>
      </c>
      <c r="S3856" s="10">
        <f>((($I3856/60)/60)/24)+DATE(1970,1,1)</f>
        <v>42254.102581018517</v>
      </c>
      <c r="T3856" s="10">
        <f>((($J3856/60)/60)/24)+DATE(1970,1,1)</f>
        <v>42224.102581018517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8283</v>
      </c>
      <c r="O3857" s="5">
        <f>$E3857/$D3857</f>
        <v>0</v>
      </c>
      <c r="P3857" s="6" t="e">
        <f>ROUND(E3857/L3857,2)</f>
        <v>#DIV/0!</v>
      </c>
      <c r="Q3857" t="str">
        <f>LEFT($N3857,FIND("/",$N3857)-1)</f>
        <v>food</v>
      </c>
      <c r="R3857" t="str">
        <f>RIGHT($N3857,LEN($N3857)-FIND("/",$N3857))</f>
        <v>food trucks</v>
      </c>
      <c r="S3857" s="10">
        <f>((($I3857/60)/60)/24)+DATE(1970,1,1)</f>
        <v>42059.07131944444</v>
      </c>
      <c r="T3857" s="10">
        <f>((($J3857/60)/60)/24)+DATE(1970,1,1)</f>
        <v>42029.07131944444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8283</v>
      </c>
      <c r="O3858" s="5">
        <f>$E3858/$D3858</f>
        <v>0</v>
      </c>
      <c r="P3858" s="6" t="e">
        <f>ROUND(E3858/L3858,2)</f>
        <v>#DIV/0!</v>
      </c>
      <c r="Q3858" t="str">
        <f>LEFT($N3858,FIND("/",$N3858)-1)</f>
        <v>food</v>
      </c>
      <c r="R3858" t="str">
        <f>RIGHT($N3858,LEN($N3858)-FIND("/",$N3858))</f>
        <v>food trucks</v>
      </c>
      <c r="S3858" s="10">
        <f>((($I3858/60)/60)/24)+DATE(1970,1,1)</f>
        <v>42185.65625</v>
      </c>
      <c r="T3858" s="10">
        <f>((($J3858/60)/60)/24)+DATE(1970,1,1)</f>
        <v>42154.726446759261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8283</v>
      </c>
      <c r="O3859" s="5">
        <f>$E3859/$D3859</f>
        <v>0</v>
      </c>
      <c r="P3859" s="6" t="e">
        <f>ROUND(E3859/L3859,2)</f>
        <v>#DIV/0!</v>
      </c>
      <c r="Q3859" t="str">
        <f>LEFT($N3859,FIND("/",$N3859)-1)</f>
        <v>food</v>
      </c>
      <c r="R3859" t="str">
        <f>RIGHT($N3859,LEN($N3859)-FIND("/",$N3859))</f>
        <v>food trucks</v>
      </c>
      <c r="S3859" s="10">
        <f>((($I3859/60)/60)/24)+DATE(1970,1,1)</f>
        <v>42143.629502314812</v>
      </c>
      <c r="T3859" s="10">
        <f>((($J3859/60)/60)/24)+DATE(1970,1,1)</f>
        <v>42122.629502314812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8283</v>
      </c>
      <c r="O3860" s="5">
        <f>$E3860/$D3860</f>
        <v>0</v>
      </c>
      <c r="P3860" s="6" t="e">
        <f>ROUND(E3860/L3860,2)</f>
        <v>#DIV/0!</v>
      </c>
      <c r="Q3860" t="str">
        <f>LEFT($N3860,FIND("/",$N3860)-1)</f>
        <v>food</v>
      </c>
      <c r="R3860" t="str">
        <f>RIGHT($N3860,LEN($N3860)-FIND("/",$N3860))</f>
        <v>food trucks</v>
      </c>
      <c r="S3860" s="10">
        <f>((($I3860/60)/60)/24)+DATE(1970,1,1)</f>
        <v>41860.723611111112</v>
      </c>
      <c r="T3860" s="10">
        <f>((($J3860/60)/60)/24)+DATE(1970,1,1)</f>
        <v>41830.723611111112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8283</v>
      </c>
      <c r="O3861" s="5">
        <f>$E3861/$D3861</f>
        <v>0</v>
      </c>
      <c r="P3861" s="6" t="e">
        <f>ROUND(E3861/L3861,2)</f>
        <v>#DIV/0!</v>
      </c>
      <c r="Q3861" t="str">
        <f>LEFT($N3861,FIND("/",$N3861)-1)</f>
        <v>food</v>
      </c>
      <c r="R3861" t="str">
        <f>RIGHT($N3861,LEN($N3861)-FIND("/",$N3861))</f>
        <v>food trucks</v>
      </c>
      <c r="S3861" s="10">
        <f>((($I3861/60)/60)/24)+DATE(1970,1,1)</f>
        <v>42539.724328703705</v>
      </c>
      <c r="T3861" s="10">
        <f>((($J3861/60)/60)/24)+DATE(1970,1,1)</f>
        <v>42509.724328703705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8283</v>
      </c>
      <c r="O3862" s="5">
        <f>$E3862/$D3862</f>
        <v>0</v>
      </c>
      <c r="P3862" s="6" t="e">
        <f>ROUND(E3862/L3862,2)</f>
        <v>#DIV/0!</v>
      </c>
      <c r="Q3862" t="str">
        <f>LEFT($N3862,FIND("/",$N3862)-1)</f>
        <v>food</v>
      </c>
      <c r="R3862" t="str">
        <f>RIGHT($N3862,LEN($N3862)-FIND("/",$N3862))</f>
        <v>food trucks</v>
      </c>
      <c r="S3862" s="10">
        <f>((($I3862/60)/60)/24)+DATE(1970,1,1)</f>
        <v>41871.682314814818</v>
      </c>
      <c r="T3862" s="10">
        <f>((($J3862/60)/60)/24)+DATE(1970,1,1)</f>
        <v>41841.682314814818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8283</v>
      </c>
      <c r="O3863" s="5">
        <f>$E3863/$D3863</f>
        <v>0</v>
      </c>
      <c r="P3863" s="6" t="e">
        <f>ROUND(E3863/L3863,2)</f>
        <v>#DIV/0!</v>
      </c>
      <c r="Q3863" t="str">
        <f>LEFT($N3863,FIND("/",$N3863)-1)</f>
        <v>food</v>
      </c>
      <c r="R3863" t="str">
        <f>RIGHT($N3863,LEN($N3863)-FIND("/",$N3863))</f>
        <v>food trucks</v>
      </c>
      <c r="S3863" s="10">
        <f>((($I3863/60)/60)/24)+DATE(1970,1,1)</f>
        <v>41927.660833333335</v>
      </c>
      <c r="T3863" s="10">
        <f>((($J3863/60)/60)/24)+DATE(1970,1,1)</f>
        <v>41897.660833333335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s="5">
        <f>$E3864/$D3864</f>
        <v>0</v>
      </c>
      <c r="P3864" s="6" t="e">
        <f>ROUND(E3864/L3864,2)</f>
        <v>#DIV/0!</v>
      </c>
      <c r="Q3864" t="str">
        <f>LEFT($N3864,FIND("/",$N3864)-1)</f>
        <v>music</v>
      </c>
      <c r="R3864" t="str">
        <f>RIGHT($N3864,LEN($N3864)-FIND("/",$N3864))</f>
        <v>world music</v>
      </c>
      <c r="S3864" s="10">
        <f>((($I3864/60)/60)/24)+DATE(1970,1,1)</f>
        <v>41858.291666666664</v>
      </c>
      <c r="T3864" s="10">
        <f>((($J3864/60)/60)/24)+DATE(1970,1,1)</f>
        <v>41827.919166666667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s="5">
        <f>$E3865/$D3865</f>
        <v>0</v>
      </c>
      <c r="P3865" s="6" t="e">
        <f>ROUND(E3865/L3865,2)</f>
        <v>#DIV/0!</v>
      </c>
      <c r="Q3865" t="str">
        <f>LEFT($N3865,FIND("/",$N3865)-1)</f>
        <v>music</v>
      </c>
      <c r="R3865" t="str">
        <f>RIGHT($N3865,LEN($N3865)-FIND("/",$N3865))</f>
        <v>world music</v>
      </c>
      <c r="S3865" s="10">
        <f>((($I3865/60)/60)/24)+DATE(1970,1,1)</f>
        <v>40598.972569444442</v>
      </c>
      <c r="T3865" s="10">
        <f>((($J3865/60)/60)/24)+DATE(1970,1,1)</f>
        <v>40568.972569444442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s="5">
        <f>$E3866/$D3866</f>
        <v>0</v>
      </c>
      <c r="P3866" s="6" t="e">
        <f>ROUND(E3866/L3866,2)</f>
        <v>#DIV/0!</v>
      </c>
      <c r="Q3866" t="str">
        <f>LEFT($N3866,FIND("/",$N3866)-1)</f>
        <v>music</v>
      </c>
      <c r="R3866" t="str">
        <f>RIGHT($N3866,LEN($N3866)-FIND("/",$N3866))</f>
        <v>world music</v>
      </c>
      <c r="S3866" s="10">
        <f>((($I3866/60)/60)/24)+DATE(1970,1,1)</f>
        <v>42244.041666666672</v>
      </c>
      <c r="T3866" s="10">
        <f>((($J3866/60)/60)/24)+DATE(1970,1,1)</f>
        <v>42193.941759259258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s="5">
        <f>$E3867/$D3867</f>
        <v>0</v>
      </c>
      <c r="P3867" s="6" t="e">
        <f>ROUND(E3867/L3867,2)</f>
        <v>#DIV/0!</v>
      </c>
      <c r="Q3867" t="str">
        <f>LEFT($N3867,FIND("/",$N3867)-1)</f>
        <v>music</v>
      </c>
      <c r="R3867" t="str">
        <f>RIGHT($N3867,LEN($N3867)-FIND("/",$N3867))</f>
        <v>world music</v>
      </c>
      <c r="S3867" s="10">
        <f>((($I3867/60)/60)/24)+DATE(1970,1,1)</f>
        <v>42037.788680555561</v>
      </c>
      <c r="T3867" s="10">
        <f>((($J3867/60)/60)/24)+DATE(1970,1,1)</f>
        <v>42007.788680555561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s="5">
        <f>$E3868/$D3868</f>
        <v>0</v>
      </c>
      <c r="P3868" s="6" t="e">
        <f>ROUND(E3868/L3868,2)</f>
        <v>#DIV/0!</v>
      </c>
      <c r="Q3868" t="str">
        <f>LEFT($N3868,FIND("/",$N3868)-1)</f>
        <v>music</v>
      </c>
      <c r="R3868" t="str">
        <f>RIGHT($N3868,LEN($N3868)-FIND("/",$N3868))</f>
        <v>world music</v>
      </c>
      <c r="S3868" s="10">
        <f>((($I3868/60)/60)/24)+DATE(1970,1,1)</f>
        <v>41118.666666666664</v>
      </c>
      <c r="T3868" s="10">
        <f>((($J3868/60)/60)/24)+DATE(1970,1,1)</f>
        <v>41110.680138888885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s="5">
        <f>$E3869/$D3869</f>
        <v>0</v>
      </c>
      <c r="P3869" s="6" t="e">
        <f>ROUND(E3869/L3869,2)</f>
        <v>#DIV/0!</v>
      </c>
      <c r="Q3869" t="str">
        <f>LEFT($N3869,FIND("/",$N3869)-1)</f>
        <v>music</v>
      </c>
      <c r="R3869" t="str">
        <f>RIGHT($N3869,LEN($N3869)-FIND("/",$N3869))</f>
        <v>world music</v>
      </c>
      <c r="S3869" s="10">
        <f>((($I3869/60)/60)/24)+DATE(1970,1,1)</f>
        <v>41145.283159722225</v>
      </c>
      <c r="T3869" s="10">
        <f>((($J3869/60)/60)/24)+DATE(1970,1,1)</f>
        <v>41125.283159722225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s="5">
        <f>$E3870/$D3870</f>
        <v>0</v>
      </c>
      <c r="P3870" s="6" t="e">
        <f>ROUND(E3870/L3870,2)</f>
        <v>#DIV/0!</v>
      </c>
      <c r="Q3870" t="str">
        <f>LEFT($N3870,FIND("/",$N3870)-1)</f>
        <v>music</v>
      </c>
      <c r="R3870" t="str">
        <f>RIGHT($N3870,LEN($N3870)-FIND("/",$N3870))</f>
        <v>world music</v>
      </c>
      <c r="S3870" s="10">
        <f>((($I3870/60)/60)/24)+DATE(1970,1,1)</f>
        <v>40913.962581018517</v>
      </c>
      <c r="T3870" s="10">
        <f>((($J3870/60)/60)/24)+DATE(1970,1,1)</f>
        <v>40883.962581018517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s="5">
        <f>$E3871/$D3871</f>
        <v>0</v>
      </c>
      <c r="P3871" s="6" t="e">
        <f>ROUND(E3871/L3871,2)</f>
        <v>#DIV/0!</v>
      </c>
      <c r="Q3871" t="str">
        <f>LEFT($N3871,FIND("/",$N3871)-1)</f>
        <v>technology</v>
      </c>
      <c r="R3871" t="str">
        <f>RIGHT($N3871,LEN($N3871)-FIND("/",$N3871))</f>
        <v>wearables</v>
      </c>
      <c r="S3871" s="10">
        <f>((($I3871/60)/60)/24)+DATE(1970,1,1)</f>
        <v>42762.060277777782</v>
      </c>
      <c r="T3871" s="10">
        <f>((($J3871/60)/60)/24)+DATE(1970,1,1)</f>
        <v>42732.060277777782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s="5">
        <f>$E3872/$D3872</f>
        <v>0</v>
      </c>
      <c r="P3872" s="6" t="e">
        <f>ROUND(E3872/L3872,2)</f>
        <v>#DIV/0!</v>
      </c>
      <c r="Q3872" t="str">
        <f>LEFT($N3872,FIND("/",$N3872)-1)</f>
        <v>technology</v>
      </c>
      <c r="R3872" t="str">
        <f>RIGHT($N3872,LEN($N3872)-FIND("/",$N3872))</f>
        <v>wearables</v>
      </c>
      <c r="S3872" s="10">
        <f>((($I3872/60)/60)/24)+DATE(1970,1,1)</f>
        <v>41836.106770833336</v>
      </c>
      <c r="T3872" s="10">
        <f>((($J3872/60)/60)/24)+DATE(1970,1,1)</f>
        <v>41806.106770833336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s="5">
        <f>$E3873/$D3873</f>
        <v>0</v>
      </c>
      <c r="P3873" s="6" t="e">
        <f>ROUND(E3873/L3873,2)</f>
        <v>#DIV/0!</v>
      </c>
      <c r="Q3873" t="str">
        <f>LEFT($N3873,FIND("/",$N3873)-1)</f>
        <v>technology</v>
      </c>
      <c r="R3873" t="str">
        <f>RIGHT($N3873,LEN($N3873)-FIND("/",$N3873))</f>
        <v>wearables</v>
      </c>
      <c r="S3873" s="10">
        <f>((($I3873/60)/60)/24)+DATE(1970,1,1)</f>
        <v>41866.595520833333</v>
      </c>
      <c r="T3873" s="10">
        <f>((($J3873/60)/60)/24)+DATE(1970,1,1)</f>
        <v>41836.595520833333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8286</v>
      </c>
      <c r="O3874" s="5">
        <f>$E3874/$D3874</f>
        <v>0</v>
      </c>
      <c r="P3874" s="6" t="e">
        <f>ROUND(E3874/L3874,2)</f>
        <v>#DIV/0!</v>
      </c>
      <c r="Q3874" t="str">
        <f>LEFT($N3874,FIND("/",$N3874)-1)</f>
        <v>publishing</v>
      </c>
      <c r="R3874" t="str">
        <f>RIGHT($N3874,LEN($N3874)-FIND("/",$N3874))</f>
        <v>translations</v>
      </c>
      <c r="S3874" s="10">
        <f>((($I3874/60)/60)/24)+DATE(1970,1,1)</f>
        <v>42005.175173611111</v>
      </c>
      <c r="T3874" s="10">
        <f>((($J3874/60)/60)/24)+DATE(1970,1,1)</f>
        <v>41945.133506944447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8286</v>
      </c>
      <c r="O3875" s="5">
        <f>$E3875/$D3875</f>
        <v>0</v>
      </c>
      <c r="P3875" s="6" t="e">
        <f>ROUND(E3875/L3875,2)</f>
        <v>#DIV/0!</v>
      </c>
      <c r="Q3875" t="str">
        <f>LEFT($N3875,FIND("/",$N3875)-1)</f>
        <v>publishing</v>
      </c>
      <c r="R3875" t="str">
        <f>RIGHT($N3875,LEN($N3875)-FIND("/",$N3875))</f>
        <v>translations</v>
      </c>
      <c r="S3875" s="10">
        <f>((($I3875/60)/60)/24)+DATE(1970,1,1)</f>
        <v>42329.967812499999</v>
      </c>
      <c r="T3875" s="10">
        <f>((($J3875/60)/60)/24)+DATE(1970,1,1)</f>
        <v>42299.926145833335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8286</v>
      </c>
      <c r="O3876" s="5">
        <f>$E3876/$D3876</f>
        <v>0</v>
      </c>
      <c r="P3876" s="6" t="e">
        <f>ROUND(E3876/L3876,2)</f>
        <v>#DIV/0!</v>
      </c>
      <c r="Q3876" t="str">
        <f>LEFT($N3876,FIND("/",$N3876)-1)</f>
        <v>publishing</v>
      </c>
      <c r="R3876" t="str">
        <f>RIGHT($N3876,LEN($N3876)-FIND("/",$N3876))</f>
        <v>translations</v>
      </c>
      <c r="S3876" s="10">
        <f>((($I3876/60)/60)/24)+DATE(1970,1,1)</f>
        <v>42123.131469907406</v>
      </c>
      <c r="T3876" s="10">
        <f>((($J3876/60)/60)/24)+DATE(1970,1,1)</f>
        <v>42093.131469907406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8286</v>
      </c>
      <c r="O3877" s="5">
        <f>$E3877/$D3877</f>
        <v>0</v>
      </c>
      <c r="P3877" s="6" t="e">
        <f>ROUND(E3877/L3877,2)</f>
        <v>#DIV/0!</v>
      </c>
      <c r="Q3877" t="str">
        <f>LEFT($N3877,FIND("/",$N3877)-1)</f>
        <v>publishing</v>
      </c>
      <c r="R3877" t="str">
        <f>RIGHT($N3877,LEN($N3877)-FIND("/",$N3877))</f>
        <v>translations</v>
      </c>
      <c r="S3877" s="10">
        <f>((($I3877/60)/60)/24)+DATE(1970,1,1)</f>
        <v>42240.390277777777</v>
      </c>
      <c r="T3877" s="10">
        <f>((($J3877/60)/60)/24)+DATE(1970,1,1)</f>
        <v>42180.390277777777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8286</v>
      </c>
      <c r="O3878" s="5">
        <f>$E3878/$D3878</f>
        <v>0</v>
      </c>
      <c r="P3878" s="6" t="e">
        <f>ROUND(E3878/L3878,2)</f>
        <v>#DIV/0!</v>
      </c>
      <c r="Q3878" t="str">
        <f>LEFT($N3878,FIND("/",$N3878)-1)</f>
        <v>publishing</v>
      </c>
      <c r="R3878" t="str">
        <f>RIGHT($N3878,LEN($N3878)-FIND("/",$N3878))</f>
        <v>translations</v>
      </c>
      <c r="S3878" s="10">
        <f>((($I3878/60)/60)/24)+DATE(1970,1,1)</f>
        <v>42104.060671296291</v>
      </c>
      <c r="T3878" s="10">
        <f>((($J3878/60)/60)/24)+DATE(1970,1,1)</f>
        <v>42074.060671296291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8286</v>
      </c>
      <c r="O3879" s="5">
        <f>$E3879/$D3879</f>
        <v>0</v>
      </c>
      <c r="P3879" s="6" t="e">
        <f>ROUND(E3879/L3879,2)</f>
        <v>#DIV/0!</v>
      </c>
      <c r="Q3879" t="str">
        <f>LEFT($N3879,FIND("/",$N3879)-1)</f>
        <v>publishing</v>
      </c>
      <c r="R3879" t="str">
        <f>RIGHT($N3879,LEN($N3879)-FIND("/",$N3879))</f>
        <v>translations</v>
      </c>
      <c r="S3879" s="10">
        <f>((($I3879/60)/60)/24)+DATE(1970,1,1)</f>
        <v>42205.780416666668</v>
      </c>
      <c r="T3879" s="10">
        <f>((($J3879/60)/60)/24)+DATE(1970,1,1)</f>
        <v>42175.780416666668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8286</v>
      </c>
      <c r="O3880" s="5">
        <f>$E3880/$D3880</f>
        <v>0</v>
      </c>
      <c r="P3880" s="6" t="e">
        <f>ROUND(E3880/L3880,2)</f>
        <v>#DIV/0!</v>
      </c>
      <c r="Q3880" t="str">
        <f>LEFT($N3880,FIND("/",$N3880)-1)</f>
        <v>publishing</v>
      </c>
      <c r="R3880" t="str">
        <f>RIGHT($N3880,LEN($N3880)-FIND("/",$N3880))</f>
        <v>translations</v>
      </c>
      <c r="S3880" s="10">
        <f>((($I3880/60)/60)/24)+DATE(1970,1,1)</f>
        <v>42515.64534722222</v>
      </c>
      <c r="T3880" s="10">
        <f>((($J3880/60)/60)/24)+DATE(1970,1,1)</f>
        <v>42485.64534722222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8286</v>
      </c>
      <c r="O3881" s="5">
        <f>$E3881/$D3881</f>
        <v>0</v>
      </c>
      <c r="P3881" s="6" t="e">
        <f>ROUND(E3881/L3881,2)</f>
        <v>#DIV/0!</v>
      </c>
      <c r="Q3881" t="str">
        <f>LEFT($N3881,FIND("/",$N3881)-1)</f>
        <v>publishing</v>
      </c>
      <c r="R3881" t="str">
        <f>RIGHT($N3881,LEN($N3881)-FIND("/",$N3881))</f>
        <v>translations</v>
      </c>
      <c r="S3881" s="10">
        <f>((($I3881/60)/60)/24)+DATE(1970,1,1)</f>
        <v>42737.926030092596</v>
      </c>
      <c r="T3881" s="10">
        <f>((($J3881/60)/60)/24)+DATE(1970,1,1)</f>
        <v>42707.926030092596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8286</v>
      </c>
      <c r="O3882" s="5">
        <f>$E3882/$D3882</f>
        <v>0</v>
      </c>
      <c r="P3882" s="6" t="e">
        <f>ROUND(E3882/L3882,2)</f>
        <v>#DIV/0!</v>
      </c>
      <c r="Q3882" t="str">
        <f>LEFT($N3882,FIND("/",$N3882)-1)</f>
        <v>publishing</v>
      </c>
      <c r="R3882" t="str">
        <f>RIGHT($N3882,LEN($N3882)-FIND("/",$N3882))</f>
        <v>translations</v>
      </c>
      <c r="S3882" s="10">
        <f>((($I3882/60)/60)/24)+DATE(1970,1,1)</f>
        <v>42259.873402777783</v>
      </c>
      <c r="T3882" s="10">
        <f>((($J3882/60)/60)/24)+DATE(1970,1,1)</f>
        <v>42199.873402777783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8286</v>
      </c>
      <c r="O3883" s="5">
        <f>$E3883/$D3883</f>
        <v>0</v>
      </c>
      <c r="P3883" s="6" t="e">
        <f>ROUND(E3883/L3883,2)</f>
        <v>#DIV/0!</v>
      </c>
      <c r="Q3883" t="str">
        <f>LEFT($N3883,FIND("/",$N3883)-1)</f>
        <v>publishing</v>
      </c>
      <c r="R3883" t="str">
        <f>RIGHT($N3883,LEN($N3883)-FIND("/",$N3883))</f>
        <v>translations</v>
      </c>
      <c r="S3883" s="10">
        <f>((($I3883/60)/60)/24)+DATE(1970,1,1)</f>
        <v>42169.542303240742</v>
      </c>
      <c r="T3883" s="10">
        <f>((($J3883/60)/60)/24)+DATE(1970,1,1)</f>
        <v>42139.542303240742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8286</v>
      </c>
      <c r="O3884" s="5">
        <f>$E3884/$D3884</f>
        <v>0</v>
      </c>
      <c r="P3884" s="6" t="e">
        <f>ROUND(E3884/L3884,2)</f>
        <v>#DIV/0!</v>
      </c>
      <c r="Q3884" t="str">
        <f>LEFT($N3884,FIND("/",$N3884)-1)</f>
        <v>publishing</v>
      </c>
      <c r="R3884" t="str">
        <f>RIGHT($N3884,LEN($N3884)-FIND("/",$N3884))</f>
        <v>translations</v>
      </c>
      <c r="S3884" s="10">
        <f>((($I3884/60)/60)/24)+DATE(1970,1,1)</f>
        <v>42481.447662037041</v>
      </c>
      <c r="T3884" s="10">
        <f>((($J3884/60)/60)/24)+DATE(1970,1,1)</f>
        <v>42461.447662037041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8286</v>
      </c>
      <c r="O3885" s="5">
        <f>$E3885/$D3885</f>
        <v>0</v>
      </c>
      <c r="P3885" s="6" t="e">
        <f>ROUND(E3885/L3885,2)</f>
        <v>#DIV/0!</v>
      </c>
      <c r="Q3885" t="str">
        <f>LEFT($N3885,FIND("/",$N3885)-1)</f>
        <v>publishing</v>
      </c>
      <c r="R3885" t="str">
        <f>RIGHT($N3885,LEN($N3885)-FIND("/",$N3885))</f>
        <v>translations</v>
      </c>
      <c r="S3885" s="10">
        <f>((($I3885/60)/60)/24)+DATE(1970,1,1)</f>
        <v>42146.225694444445</v>
      </c>
      <c r="T3885" s="10">
        <f>((($J3885/60)/60)/24)+DATE(1970,1,1)</f>
        <v>42115.936550925922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8286</v>
      </c>
      <c r="O3886" s="5">
        <f>$E3886/$D3886</f>
        <v>0</v>
      </c>
      <c r="P3886" s="6" t="e">
        <f>ROUND(E3886/L3886,2)</f>
        <v>#DIV/0!</v>
      </c>
      <c r="Q3886" t="str">
        <f>LEFT($N3886,FIND("/",$N3886)-1)</f>
        <v>publishing</v>
      </c>
      <c r="R3886" t="str">
        <f>RIGHT($N3886,LEN($N3886)-FIND("/",$N3886))</f>
        <v>translations</v>
      </c>
      <c r="S3886" s="10">
        <f>((($I3886/60)/60)/24)+DATE(1970,1,1)</f>
        <v>42134.811400462961</v>
      </c>
      <c r="T3886" s="10">
        <f>((($J3886/60)/60)/24)+DATE(1970,1,1)</f>
        <v>42086.811400462961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8286</v>
      </c>
      <c r="O3887" s="5">
        <f>$E3887/$D3887</f>
        <v>0</v>
      </c>
      <c r="P3887" s="6" t="e">
        <f>ROUND(E3887/L3887,2)</f>
        <v>#DIV/0!</v>
      </c>
      <c r="Q3887" t="str">
        <f>LEFT($N3887,FIND("/",$N3887)-1)</f>
        <v>publishing</v>
      </c>
      <c r="R3887" t="str">
        <f>RIGHT($N3887,LEN($N3887)-FIND("/",$N3887))</f>
        <v>translations</v>
      </c>
      <c r="S3887" s="10">
        <f>((($I3887/60)/60)/24)+DATE(1970,1,1)</f>
        <v>41848.703275462962</v>
      </c>
      <c r="T3887" s="10">
        <f>((($J3887/60)/60)/24)+DATE(1970,1,1)</f>
        <v>41818.703275462962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8286</v>
      </c>
      <c r="O3888" s="5">
        <f>$E3888/$D3888</f>
        <v>0</v>
      </c>
      <c r="P3888" s="6" t="e">
        <f>ROUND(E3888/L3888,2)</f>
        <v>#DIV/0!</v>
      </c>
      <c r="Q3888" t="str">
        <f>LEFT($N3888,FIND("/",$N3888)-1)</f>
        <v>publishing</v>
      </c>
      <c r="R3888" t="str">
        <f>RIGHT($N3888,LEN($N3888)-FIND("/",$N3888))</f>
        <v>translations</v>
      </c>
      <c r="S3888" s="10">
        <f>((($I3888/60)/60)/24)+DATE(1970,1,1)</f>
        <v>42840.654479166667</v>
      </c>
      <c r="T3888" s="10">
        <f>((($J3888/60)/60)/24)+DATE(1970,1,1)</f>
        <v>42795.696145833332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8286</v>
      </c>
      <c r="O3889" s="5">
        <f>$E3889/$D3889</f>
        <v>0</v>
      </c>
      <c r="P3889" s="6" t="e">
        <f>ROUND(E3889/L3889,2)</f>
        <v>#DIV/0!</v>
      </c>
      <c r="Q3889" t="str">
        <f>LEFT($N3889,FIND("/",$N3889)-1)</f>
        <v>publishing</v>
      </c>
      <c r="R3889" t="str">
        <f>RIGHT($N3889,LEN($N3889)-FIND("/",$N3889))</f>
        <v>translations</v>
      </c>
      <c r="S3889" s="10">
        <f>((($I3889/60)/60)/24)+DATE(1970,1,1)</f>
        <v>42319.938009259262</v>
      </c>
      <c r="T3889" s="10">
        <f>((($J3889/60)/60)/24)+DATE(1970,1,1)</f>
        <v>42289.89634259259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8286</v>
      </c>
      <c r="O3890" s="5">
        <f>$E3890/$D3890</f>
        <v>0</v>
      </c>
      <c r="P3890" s="6" t="e">
        <f>ROUND(E3890/L3890,2)</f>
        <v>#DIV/0!</v>
      </c>
      <c r="Q3890" t="str">
        <f>LEFT($N3890,FIND("/",$N3890)-1)</f>
        <v>publishing</v>
      </c>
      <c r="R3890" t="str">
        <f>RIGHT($N3890,LEN($N3890)-FIND("/",$N3890))</f>
        <v>translations</v>
      </c>
      <c r="S3890" s="10">
        <f>((($I3890/60)/60)/24)+DATE(1970,1,1)</f>
        <v>41862.166666666664</v>
      </c>
      <c r="T3890" s="10">
        <f>((($J3890/60)/60)/24)+DATE(1970,1,1)</f>
        <v>41831.705555555556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8286</v>
      </c>
      <c r="O3891" s="5">
        <f>$E3891/$D3891</f>
        <v>0</v>
      </c>
      <c r="P3891" s="6" t="e">
        <f>ROUND(E3891/L3891,2)</f>
        <v>#DIV/0!</v>
      </c>
      <c r="Q3891" t="str">
        <f>LEFT($N3891,FIND("/",$N3891)-1)</f>
        <v>publishing</v>
      </c>
      <c r="R3891" t="str">
        <f>RIGHT($N3891,LEN($N3891)-FIND("/",$N3891))</f>
        <v>translations</v>
      </c>
      <c r="S3891" s="10">
        <f>((($I3891/60)/60)/24)+DATE(1970,1,1)</f>
        <v>42340.725694444445</v>
      </c>
      <c r="T3891" s="10">
        <f>((($J3891/60)/60)/24)+DATE(1970,1,1)</f>
        <v>42312.204814814817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8286</v>
      </c>
      <c r="O3892" s="5">
        <f>$E3892/$D3892</f>
        <v>0</v>
      </c>
      <c r="P3892" s="6" t="e">
        <f>ROUND(E3892/L3892,2)</f>
        <v>#DIV/0!</v>
      </c>
      <c r="Q3892" t="str">
        <f>LEFT($N3892,FIND("/",$N3892)-1)</f>
        <v>publishing</v>
      </c>
      <c r="R3892" t="str">
        <f>RIGHT($N3892,LEN($N3892)-FIND("/",$N3892))</f>
        <v>translations</v>
      </c>
      <c r="S3892" s="10">
        <f>((($I3892/60)/60)/24)+DATE(1970,1,1)</f>
        <v>41973.989583333328</v>
      </c>
      <c r="T3892" s="10">
        <f>((($J3892/60)/60)/24)+DATE(1970,1,1)</f>
        <v>41915.896967592591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8274</v>
      </c>
      <c r="O3893" s="5">
        <f>$E3893/$D3893</f>
        <v>0</v>
      </c>
      <c r="P3893" s="6" t="e">
        <f>ROUND(E3893/L3893,2)</f>
        <v>#DIV/0!</v>
      </c>
      <c r="Q3893" t="str">
        <f>LEFT($N3893,FIND("/",$N3893)-1)</f>
        <v>publishing</v>
      </c>
      <c r="R3893" t="str">
        <f>RIGHT($N3893,LEN($N3893)-FIND("/",$N3893))</f>
        <v>fiction</v>
      </c>
      <c r="S3893" s="10">
        <f>((($I3893/60)/60)/24)+DATE(1970,1,1)</f>
        <v>41111.618750000001</v>
      </c>
      <c r="T3893" s="10">
        <f>((($J3893/60)/60)/24)+DATE(1970,1,1)</f>
        <v>41053.200960648144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8274</v>
      </c>
      <c r="O3894" s="5">
        <f>$E3894/$D3894</f>
        <v>0</v>
      </c>
      <c r="P3894" s="6" t="e">
        <f>ROUND(E3894/L3894,2)</f>
        <v>#DIV/0!</v>
      </c>
      <c r="Q3894" t="str">
        <f>LEFT($N3894,FIND("/",$N3894)-1)</f>
        <v>publishing</v>
      </c>
      <c r="R3894" t="str">
        <f>RIGHT($N3894,LEN($N3894)-FIND("/",$N3894))</f>
        <v>fiction</v>
      </c>
      <c r="S3894" s="10">
        <f>((($I3894/60)/60)/24)+DATE(1970,1,1)</f>
        <v>42584.917488425926</v>
      </c>
      <c r="T3894" s="10">
        <f>((($J3894/60)/60)/24)+DATE(1970,1,1)</f>
        <v>42554.917488425926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8274</v>
      </c>
      <c r="O3895" s="5">
        <f>$E3895/$D3895</f>
        <v>0</v>
      </c>
      <c r="P3895" s="6" t="e">
        <f>ROUND(E3895/L3895,2)</f>
        <v>#DIV/0!</v>
      </c>
      <c r="Q3895" t="str">
        <f>LEFT($N3895,FIND("/",$N3895)-1)</f>
        <v>publishing</v>
      </c>
      <c r="R3895" t="str">
        <f>RIGHT($N3895,LEN($N3895)-FIND("/",$N3895))</f>
        <v>fiction</v>
      </c>
      <c r="S3895" s="10">
        <f>((($I3895/60)/60)/24)+DATE(1970,1,1)</f>
        <v>41228.653379629628</v>
      </c>
      <c r="T3895" s="10">
        <f>((($J3895/60)/60)/24)+DATE(1970,1,1)</f>
        <v>41198.611712962964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8274</v>
      </c>
      <c r="O3896" s="5">
        <f>$E3896/$D3896</f>
        <v>0</v>
      </c>
      <c r="P3896" s="6" t="e">
        <f>ROUND(E3896/L3896,2)</f>
        <v>#DIV/0!</v>
      </c>
      <c r="Q3896" t="str">
        <f>LEFT($N3896,FIND("/",$N3896)-1)</f>
        <v>publishing</v>
      </c>
      <c r="R3896" t="str">
        <f>RIGHT($N3896,LEN($N3896)-FIND("/",$N3896))</f>
        <v>fiction</v>
      </c>
      <c r="S3896" s="10">
        <f>((($I3896/60)/60)/24)+DATE(1970,1,1)</f>
        <v>41441.866608796299</v>
      </c>
      <c r="T3896" s="10">
        <f>((($J3896/60)/60)/24)+DATE(1970,1,1)</f>
        <v>41411.866608796299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8274</v>
      </c>
      <c r="O3897" s="5">
        <f>$E3897/$D3897</f>
        <v>0</v>
      </c>
      <c r="P3897" s="6" t="e">
        <f>ROUND(E3897/L3897,2)</f>
        <v>#DIV/0!</v>
      </c>
      <c r="Q3897" t="str">
        <f>LEFT($N3897,FIND("/",$N3897)-1)</f>
        <v>publishing</v>
      </c>
      <c r="R3897" t="str">
        <f>RIGHT($N3897,LEN($N3897)-FIND("/",$N3897))</f>
        <v>fiction</v>
      </c>
      <c r="S3897" s="10">
        <f>((($I3897/60)/60)/24)+DATE(1970,1,1)</f>
        <v>40782.789710648147</v>
      </c>
      <c r="T3897" s="10">
        <f>((($J3897/60)/60)/24)+DATE(1970,1,1)</f>
        <v>40752.789710648147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8274</v>
      </c>
      <c r="O3898" s="5">
        <f>$E3898/$D3898</f>
        <v>0</v>
      </c>
      <c r="P3898" s="6" t="e">
        <f>ROUND(E3898/L3898,2)</f>
        <v>#DIV/0!</v>
      </c>
      <c r="Q3898" t="str">
        <f>LEFT($N3898,FIND("/",$N3898)-1)</f>
        <v>publishing</v>
      </c>
      <c r="R3898" t="str">
        <f>RIGHT($N3898,LEN($N3898)-FIND("/",$N3898))</f>
        <v>fiction</v>
      </c>
      <c r="S3898" s="10">
        <f>((($I3898/60)/60)/24)+DATE(1970,1,1)</f>
        <v>41898.475219907406</v>
      </c>
      <c r="T3898" s="10">
        <f>((($J3898/60)/60)/24)+DATE(1970,1,1)</f>
        <v>41838.475219907406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8288</v>
      </c>
      <c r="O3899" s="5">
        <f>$E3899/$D3899</f>
        <v>0</v>
      </c>
      <c r="P3899" s="6" t="e">
        <f>ROUND(E3899/L3899,2)</f>
        <v>#DIV/0!</v>
      </c>
      <c r="Q3899" t="str">
        <f>LEFT($N3899,FIND("/",$N3899)-1)</f>
        <v>photography</v>
      </c>
      <c r="R3899" t="str">
        <f>RIGHT($N3899,LEN($N3899)-FIND("/",$N3899))</f>
        <v>nature</v>
      </c>
      <c r="S3899" s="10">
        <f>((($I3899/60)/60)/24)+DATE(1970,1,1)</f>
        <v>42095.012499999997</v>
      </c>
      <c r="T3899" s="10">
        <f>((($J3899/60)/60)/24)+DATE(1970,1,1)</f>
        <v>42053.051203703704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8288</v>
      </c>
      <c r="O3900" s="5">
        <f>$E3900/$D3900</f>
        <v>0</v>
      </c>
      <c r="P3900" s="6" t="e">
        <f>ROUND(E3900/L3900,2)</f>
        <v>#DIV/0!</v>
      </c>
      <c r="Q3900" t="str">
        <f>LEFT($N3900,FIND("/",$N3900)-1)</f>
        <v>photography</v>
      </c>
      <c r="R3900" t="str">
        <f>RIGHT($N3900,LEN($N3900)-FIND("/",$N3900))</f>
        <v>nature</v>
      </c>
      <c r="S3900" s="10">
        <f>((($I3900/60)/60)/24)+DATE(1970,1,1)</f>
        <v>42789.426875000005</v>
      </c>
      <c r="T3900" s="10">
        <f>((($J3900/60)/60)/24)+DATE(1970,1,1)</f>
        <v>42782.426875000005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8288</v>
      </c>
      <c r="O3901" s="5">
        <f>$E3901/$D3901</f>
        <v>0</v>
      </c>
      <c r="P3901" s="6" t="e">
        <f>ROUND(E3901/L3901,2)</f>
        <v>#DIV/0!</v>
      </c>
      <c r="Q3901" t="str">
        <f>LEFT($N3901,FIND("/",$N3901)-1)</f>
        <v>photography</v>
      </c>
      <c r="R3901" t="str">
        <f>RIGHT($N3901,LEN($N3901)-FIND("/",$N3901))</f>
        <v>nature</v>
      </c>
      <c r="S3901" s="10">
        <f>((($I3901/60)/60)/24)+DATE(1970,1,1)</f>
        <v>42151.824525462958</v>
      </c>
      <c r="T3901" s="10">
        <f>((($J3901/60)/60)/24)+DATE(1970,1,1)</f>
        <v>42121.824525462958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8288</v>
      </c>
      <c r="O3902" s="5">
        <f>$E3902/$D3902</f>
        <v>0</v>
      </c>
      <c r="P3902" s="6" t="e">
        <f>ROUND(E3902/L3902,2)</f>
        <v>#DIV/0!</v>
      </c>
      <c r="Q3902" t="str">
        <f>LEFT($N3902,FIND("/",$N3902)-1)</f>
        <v>photography</v>
      </c>
      <c r="R3902" t="str">
        <f>RIGHT($N3902,LEN($N3902)-FIND("/",$N3902))</f>
        <v>nature</v>
      </c>
      <c r="S3902" s="10">
        <f>((($I3902/60)/60)/24)+DATE(1970,1,1)</f>
        <v>42249.282951388886</v>
      </c>
      <c r="T3902" s="10">
        <f>((($J3902/60)/60)/24)+DATE(1970,1,1)</f>
        <v>42219.282951388886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8288</v>
      </c>
      <c r="O3903" s="5">
        <f>$E3903/$D3903</f>
        <v>0</v>
      </c>
      <c r="P3903" s="6" t="e">
        <f>ROUND(E3903/L3903,2)</f>
        <v>#DIV/0!</v>
      </c>
      <c r="Q3903" t="str">
        <f>LEFT($N3903,FIND("/",$N3903)-1)</f>
        <v>photography</v>
      </c>
      <c r="R3903" t="str">
        <f>RIGHT($N3903,LEN($N3903)-FIND("/",$N3903))</f>
        <v>nature</v>
      </c>
      <c r="S3903" s="10">
        <f>((($I3903/60)/60)/24)+DATE(1970,1,1)</f>
        <v>42218.252199074079</v>
      </c>
      <c r="T3903" s="10">
        <f>((($J3903/60)/60)/24)+DATE(1970,1,1)</f>
        <v>42188.252199074079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8288</v>
      </c>
      <c r="O3904" s="5">
        <f>$E3904/$D3904</f>
        <v>0</v>
      </c>
      <c r="P3904" s="6" t="e">
        <f>ROUND(E3904/L3904,2)</f>
        <v>#DIV/0!</v>
      </c>
      <c r="Q3904" t="str">
        <f>LEFT($N3904,FIND("/",$N3904)-1)</f>
        <v>photography</v>
      </c>
      <c r="R3904" t="str">
        <f>RIGHT($N3904,LEN($N3904)-FIND("/",$N3904))</f>
        <v>nature</v>
      </c>
      <c r="S3904" s="10">
        <f>((($I3904/60)/60)/24)+DATE(1970,1,1)</f>
        <v>42264.708333333328</v>
      </c>
      <c r="T3904" s="10">
        <f>((($J3904/60)/60)/24)+DATE(1970,1,1)</f>
        <v>42241.613796296297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8289</v>
      </c>
      <c r="O3905" s="5">
        <f>$E3905/$D3905</f>
        <v>0</v>
      </c>
      <c r="P3905" s="6" t="e">
        <f>ROUND(E3905/L3905,2)</f>
        <v>#DIV/0!</v>
      </c>
      <c r="Q3905" t="str">
        <f>LEFT($N3905,FIND("/",$N3905)-1)</f>
        <v>publishing</v>
      </c>
      <c r="R3905" t="str">
        <f>RIGHT($N3905,LEN($N3905)-FIND("/",$N3905))</f>
        <v>art books</v>
      </c>
      <c r="S3905" s="10">
        <f>((($I3905/60)/60)/24)+DATE(1970,1,1)</f>
        <v>40149.034722222219</v>
      </c>
      <c r="T3905" s="10">
        <f>((($J3905/60)/60)/24)+DATE(1970,1,1)</f>
        <v>40079.566157407404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8289</v>
      </c>
      <c r="O3906" s="5">
        <f>$E3906/$D3906</f>
        <v>0</v>
      </c>
      <c r="P3906" s="6" t="e">
        <f>ROUND(E3906/L3906,2)</f>
        <v>#DIV/0!</v>
      </c>
      <c r="Q3906" t="str">
        <f>LEFT($N3906,FIND("/",$N3906)-1)</f>
        <v>publishing</v>
      </c>
      <c r="R3906" t="str">
        <f>RIGHT($N3906,LEN($N3906)-FIND("/",$N3906))</f>
        <v>art books</v>
      </c>
      <c r="S3906" s="10">
        <f>((($I3906/60)/60)/24)+DATE(1970,1,1)</f>
        <v>41419.679560185185</v>
      </c>
      <c r="T3906" s="10">
        <f>((($J3906/60)/60)/24)+DATE(1970,1,1)</f>
        <v>41389.679560185185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8289</v>
      </c>
      <c r="O3907" s="5">
        <f>$E3907/$D3907</f>
        <v>0</v>
      </c>
      <c r="P3907" s="6" t="e">
        <f>ROUND(E3907/L3907,2)</f>
        <v>#DIV/0!</v>
      </c>
      <c r="Q3907" t="str">
        <f>LEFT($N3907,FIND("/",$N3907)-1)</f>
        <v>publishing</v>
      </c>
      <c r="R3907" t="str">
        <f>RIGHT($N3907,LEN($N3907)-FIND("/",$N3907))</f>
        <v>art books</v>
      </c>
      <c r="S3907" s="10">
        <f>((($I3907/60)/60)/24)+DATE(1970,1,1)</f>
        <v>41050.050069444449</v>
      </c>
      <c r="T3907" s="10">
        <f>((($J3907/60)/60)/24)+DATE(1970,1,1)</f>
        <v>40990.050069444449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8290</v>
      </c>
      <c r="O3908" s="5">
        <f>$E3908/$D3908</f>
        <v>0</v>
      </c>
      <c r="P3908" s="6" t="e">
        <f>ROUND(E3908/L3908,2)</f>
        <v>#DIV/0!</v>
      </c>
      <c r="Q3908" t="str">
        <f>LEFT($N3908,FIND("/",$N3908)-1)</f>
        <v>photography</v>
      </c>
      <c r="R3908" t="str">
        <f>RIGHT($N3908,LEN($N3908)-FIND("/",$N3908))</f>
        <v>places</v>
      </c>
      <c r="S3908" s="10">
        <f>((($I3908/60)/60)/24)+DATE(1970,1,1)</f>
        <v>41789.649317129632</v>
      </c>
      <c r="T3908" s="10">
        <f>((($J3908/60)/60)/24)+DATE(1970,1,1)</f>
        <v>41779.649317129632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8290</v>
      </c>
      <c r="O3909" s="5">
        <f>$E3909/$D3909</f>
        <v>0</v>
      </c>
      <c r="P3909" s="6" t="e">
        <f>ROUND(E3909/L3909,2)</f>
        <v>#DIV/0!</v>
      </c>
      <c r="Q3909" t="str">
        <f>LEFT($N3909,FIND("/",$N3909)-1)</f>
        <v>photography</v>
      </c>
      <c r="R3909" t="str">
        <f>RIGHT($N3909,LEN($N3909)-FIND("/",$N3909))</f>
        <v>places</v>
      </c>
      <c r="S3909" s="10">
        <f>((($I3909/60)/60)/24)+DATE(1970,1,1)</f>
        <v>42099.062754629631</v>
      </c>
      <c r="T3909" s="10">
        <f>((($J3909/60)/60)/24)+DATE(1970,1,1)</f>
        <v>42069.104421296302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8290</v>
      </c>
      <c r="O3910" s="5">
        <f>$E3910/$D3910</f>
        <v>0</v>
      </c>
      <c r="P3910" s="6" t="e">
        <f>ROUND(E3910/L3910,2)</f>
        <v>#DIV/0!</v>
      </c>
      <c r="Q3910" t="str">
        <f>LEFT($N3910,FIND("/",$N3910)-1)</f>
        <v>photography</v>
      </c>
      <c r="R3910" t="str">
        <f>RIGHT($N3910,LEN($N3910)-FIND("/",$N3910))</f>
        <v>places</v>
      </c>
      <c r="S3910" s="10">
        <f>((($I3910/60)/60)/24)+DATE(1970,1,1)</f>
        <v>42035.841666666667</v>
      </c>
      <c r="T3910" s="10">
        <f>((($J3910/60)/60)/24)+DATE(1970,1,1)</f>
        <v>42005.24998842593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8290</v>
      </c>
      <c r="O3911" s="5">
        <f>$E3911/$D3911</f>
        <v>0</v>
      </c>
      <c r="P3911" s="6" t="e">
        <f>ROUND(E3911/L3911,2)</f>
        <v>#DIV/0!</v>
      </c>
      <c r="Q3911" t="str">
        <f>LEFT($N3911,FIND("/",$N3911)-1)</f>
        <v>photography</v>
      </c>
      <c r="R3911" t="str">
        <f>RIGHT($N3911,LEN($N3911)-FIND("/",$N3911))</f>
        <v>places</v>
      </c>
      <c r="S3911" s="10">
        <f>((($I3911/60)/60)/24)+DATE(1970,1,1)</f>
        <v>42286.984791666662</v>
      </c>
      <c r="T3911" s="10">
        <f>((($J3911/60)/60)/24)+DATE(1970,1,1)</f>
        <v>42256.984791666662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8290</v>
      </c>
      <c r="O3912" s="5">
        <f>$E3912/$D3912</f>
        <v>0</v>
      </c>
      <c r="P3912" s="6" t="e">
        <f>ROUND(E3912/L3912,2)</f>
        <v>#DIV/0!</v>
      </c>
      <c r="Q3912" t="str">
        <f>LEFT($N3912,FIND("/",$N3912)-1)</f>
        <v>photography</v>
      </c>
      <c r="R3912" t="str">
        <f>RIGHT($N3912,LEN($N3912)-FIND("/",$N3912))</f>
        <v>places</v>
      </c>
      <c r="S3912" s="10">
        <f>((($I3912/60)/60)/24)+DATE(1970,1,1)</f>
        <v>42091.031076388885</v>
      </c>
      <c r="T3912" s="10">
        <f>((($J3912/60)/60)/24)+DATE(1970,1,1)</f>
        <v>42046.072743055556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8290</v>
      </c>
      <c r="O3913" s="5">
        <f>$E3913/$D3913</f>
        <v>0</v>
      </c>
      <c r="P3913" s="6" t="e">
        <f>ROUND(E3913/L3913,2)</f>
        <v>#DIV/0!</v>
      </c>
      <c r="Q3913" t="str">
        <f>LEFT($N3913,FIND("/",$N3913)-1)</f>
        <v>photography</v>
      </c>
      <c r="R3913" t="str">
        <f>RIGHT($N3913,LEN($N3913)-FIND("/",$N3913))</f>
        <v>places</v>
      </c>
      <c r="S3913" s="10">
        <f>((($I3913/60)/60)/24)+DATE(1970,1,1)</f>
        <v>42633.354131944448</v>
      </c>
      <c r="T3913" s="10">
        <f>((($J3913/60)/60)/24)+DATE(1970,1,1)</f>
        <v>42603.354131944448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8290</v>
      </c>
      <c r="O3914" s="5">
        <f>$E3914/$D3914</f>
        <v>0</v>
      </c>
      <c r="P3914" s="6" t="e">
        <f>ROUND(E3914/L3914,2)</f>
        <v>#DIV/0!</v>
      </c>
      <c r="Q3914" t="str">
        <f>LEFT($N3914,FIND("/",$N3914)-1)</f>
        <v>photography</v>
      </c>
      <c r="R3914" t="str">
        <f>RIGHT($N3914,LEN($N3914)-FIND("/",$N3914))</f>
        <v>places</v>
      </c>
      <c r="S3914" s="10">
        <f>((($I3914/60)/60)/24)+DATE(1970,1,1)</f>
        <v>42468.497407407413</v>
      </c>
      <c r="T3914" s="10">
        <f>((($J3914/60)/60)/24)+DATE(1970,1,1)</f>
        <v>42438.53907407407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8292</v>
      </c>
      <c r="O3915" s="5">
        <f>$E3915/$D3915</f>
        <v>0</v>
      </c>
      <c r="P3915" s="6" t="e">
        <f>ROUND(E3915/L3915,2)</f>
        <v>#DIV/0!</v>
      </c>
      <c r="Q3915" t="str">
        <f>LEFT($N3915,FIND("/",$N3915)-1)</f>
        <v>music</v>
      </c>
      <c r="R3915" t="str">
        <f>RIGHT($N3915,LEN($N3915)-FIND("/",$N3915))</f>
        <v>faith</v>
      </c>
      <c r="S3915" s="10">
        <f>((($I3915/60)/60)/24)+DATE(1970,1,1)</f>
        <v>42839.171990740739</v>
      </c>
      <c r="T3915" s="10">
        <f>((($J3915/60)/60)/24)+DATE(1970,1,1)</f>
        <v>42779.21365740741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8292</v>
      </c>
      <c r="O3916" s="5">
        <f>$E3916/$D3916</f>
        <v>0</v>
      </c>
      <c r="P3916" s="6" t="e">
        <f>ROUND(E3916/L3916,2)</f>
        <v>#DIV/0!</v>
      </c>
      <c r="Q3916" t="str">
        <f>LEFT($N3916,FIND("/",$N3916)-1)</f>
        <v>music</v>
      </c>
      <c r="R3916" t="str">
        <f>RIGHT($N3916,LEN($N3916)-FIND("/",$N3916))</f>
        <v>faith</v>
      </c>
      <c r="S3916" s="10">
        <f>((($I3916/60)/60)/24)+DATE(1970,1,1)</f>
        <v>42826.027905092589</v>
      </c>
      <c r="T3916" s="10">
        <f>((($J3916/60)/60)/24)+DATE(1970,1,1)</f>
        <v>42796.069571759261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8292</v>
      </c>
      <c r="O3917" s="5">
        <f>$E3917/$D3917</f>
        <v>0</v>
      </c>
      <c r="P3917" s="6" t="e">
        <f>ROUND(E3917/L3917,2)</f>
        <v>#DIV/0!</v>
      </c>
      <c r="Q3917" t="str">
        <f>LEFT($N3917,FIND("/",$N3917)-1)</f>
        <v>music</v>
      </c>
      <c r="R3917" t="str">
        <f>RIGHT($N3917,LEN($N3917)-FIND("/",$N3917))</f>
        <v>faith</v>
      </c>
      <c r="S3917" s="10">
        <f>((($I3917/60)/60)/24)+DATE(1970,1,1)</f>
        <v>42820.147916666669</v>
      </c>
      <c r="T3917" s="10">
        <f>((($J3917/60)/60)/24)+DATE(1970,1,1)</f>
        <v>42796.207870370374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8292</v>
      </c>
      <c r="O3918" s="5">
        <f>$E3918/$D3918</f>
        <v>0</v>
      </c>
      <c r="P3918" s="6" t="e">
        <f>ROUND(E3918/L3918,2)</f>
        <v>#DIV/0!</v>
      </c>
      <c r="Q3918" t="str">
        <f>LEFT($N3918,FIND("/",$N3918)-1)</f>
        <v>music</v>
      </c>
      <c r="R3918" t="str">
        <f>RIGHT($N3918,LEN($N3918)-FIND("/",$N3918))</f>
        <v>faith</v>
      </c>
      <c r="S3918" s="10">
        <f>((($I3918/60)/60)/24)+DATE(1970,1,1)</f>
        <v>42256.666666666672</v>
      </c>
      <c r="T3918" s="10">
        <f>((($J3918/60)/60)/24)+DATE(1970,1,1)</f>
        <v>42245.016736111109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8292</v>
      </c>
      <c r="O3919" s="5">
        <f>$E3919/$D3919</f>
        <v>0</v>
      </c>
      <c r="P3919" s="6" t="e">
        <f>ROUND(E3919/L3919,2)</f>
        <v>#DIV/0!</v>
      </c>
      <c r="Q3919" t="str">
        <f>LEFT($N3919,FIND("/",$N3919)-1)</f>
        <v>music</v>
      </c>
      <c r="R3919" t="str">
        <f>RIGHT($N3919,LEN($N3919)-FIND("/",$N3919))</f>
        <v>faith</v>
      </c>
      <c r="S3919" s="10">
        <f>((($I3919/60)/60)/24)+DATE(1970,1,1)</f>
        <v>42239.306388888886</v>
      </c>
      <c r="T3919" s="10">
        <f>((($J3919/60)/60)/24)+DATE(1970,1,1)</f>
        <v>42179.306388888886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8292</v>
      </c>
      <c r="O3920" s="5">
        <f>$E3920/$D3920</f>
        <v>0</v>
      </c>
      <c r="P3920" s="6" t="e">
        <f>ROUND(E3920/L3920,2)</f>
        <v>#DIV/0!</v>
      </c>
      <c r="Q3920" t="str">
        <f>LEFT($N3920,FIND("/",$N3920)-1)</f>
        <v>music</v>
      </c>
      <c r="R3920" t="str">
        <f>RIGHT($N3920,LEN($N3920)-FIND("/",$N3920))</f>
        <v>faith</v>
      </c>
      <c r="S3920" s="10">
        <f>((($I3920/60)/60)/24)+DATE(1970,1,1)</f>
        <v>42491.866967592592</v>
      </c>
      <c r="T3920" s="10">
        <f>((($J3920/60)/60)/24)+DATE(1970,1,1)</f>
        <v>42451.866967592592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8292</v>
      </c>
      <c r="O3921" s="5">
        <f>$E3921/$D3921</f>
        <v>0</v>
      </c>
      <c r="P3921" s="6" t="e">
        <f>ROUND(E3921/L3921,2)</f>
        <v>#DIV/0!</v>
      </c>
      <c r="Q3921" t="str">
        <f>LEFT($N3921,FIND("/",$N3921)-1)</f>
        <v>music</v>
      </c>
      <c r="R3921" t="str">
        <f>RIGHT($N3921,LEN($N3921)-FIND("/",$N3921))</f>
        <v>faith</v>
      </c>
      <c r="S3921" s="10">
        <f>((($I3921/60)/60)/24)+DATE(1970,1,1)</f>
        <v>42185.913807870369</v>
      </c>
      <c r="T3921" s="10">
        <f>((($J3921/60)/60)/24)+DATE(1970,1,1)</f>
        <v>42125.913807870369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8292</v>
      </c>
      <c r="O3922" s="5">
        <f>$E3922/$D3922</f>
        <v>0</v>
      </c>
      <c r="P3922" s="6" t="e">
        <f>ROUND(E3922/L3922,2)</f>
        <v>#DIV/0!</v>
      </c>
      <c r="Q3922" t="str">
        <f>LEFT($N3922,FIND("/",$N3922)-1)</f>
        <v>music</v>
      </c>
      <c r="R3922" t="str">
        <f>RIGHT($N3922,LEN($N3922)-FIND("/",$N3922))</f>
        <v>faith</v>
      </c>
      <c r="S3922" s="10">
        <f>((($I3922/60)/60)/24)+DATE(1970,1,1)</f>
        <v>42349.461377314816</v>
      </c>
      <c r="T3922" s="10">
        <f>((($J3922/60)/60)/24)+DATE(1970,1,1)</f>
        <v>42319.461377314816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8292</v>
      </c>
      <c r="O3923" s="5">
        <f>$E3923/$D3923</f>
        <v>0</v>
      </c>
      <c r="P3923" s="6" t="e">
        <f>ROUND(E3923/L3923,2)</f>
        <v>#DIV/0!</v>
      </c>
      <c r="Q3923" t="str">
        <f>LEFT($N3923,FIND("/",$N3923)-1)</f>
        <v>music</v>
      </c>
      <c r="R3923" t="str">
        <f>RIGHT($N3923,LEN($N3923)-FIND("/",$N3923))</f>
        <v>faith</v>
      </c>
      <c r="S3923" s="10">
        <f>((($I3923/60)/60)/24)+DATE(1970,1,1)</f>
        <v>42531.052152777775</v>
      </c>
      <c r="T3923" s="10">
        <f>((($J3923/60)/60)/24)+DATE(1970,1,1)</f>
        <v>42471.052152777775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8292</v>
      </c>
      <c r="O3924" s="5">
        <f>$E3924/$D3924</f>
        <v>0</v>
      </c>
      <c r="P3924" s="6" t="e">
        <f>ROUND(E3924/L3924,2)</f>
        <v>#DIV/0!</v>
      </c>
      <c r="Q3924" t="str">
        <f>LEFT($N3924,FIND("/",$N3924)-1)</f>
        <v>music</v>
      </c>
      <c r="R3924" t="str">
        <f>RIGHT($N3924,LEN($N3924)-FIND("/",$N3924))</f>
        <v>faith</v>
      </c>
      <c r="S3924" s="10">
        <f>((($I3924/60)/60)/24)+DATE(1970,1,1)</f>
        <v>42302.087766203709</v>
      </c>
      <c r="T3924" s="10">
        <f>((($J3924/60)/60)/24)+DATE(1970,1,1)</f>
        <v>42272.087766203709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8292</v>
      </c>
      <c r="O3925" s="5">
        <f>$E3925/$D3925</f>
        <v>0</v>
      </c>
      <c r="P3925" s="6" t="e">
        <f>ROUND(E3925/L3925,2)</f>
        <v>#DIV/0!</v>
      </c>
      <c r="Q3925" t="str">
        <f>LEFT($N3925,FIND("/",$N3925)-1)</f>
        <v>music</v>
      </c>
      <c r="R3925" t="str">
        <f>RIGHT($N3925,LEN($N3925)-FIND("/",$N3925))</f>
        <v>faith</v>
      </c>
      <c r="S3925" s="10">
        <f>((($I3925/60)/60)/24)+DATE(1970,1,1)</f>
        <v>42166.625</v>
      </c>
      <c r="T3925" s="10">
        <f>((($J3925/60)/60)/24)+DATE(1970,1,1)</f>
        <v>42152.906851851847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8292</v>
      </c>
      <c r="O3926" s="5">
        <f>$E3926/$D3926</f>
        <v>0</v>
      </c>
      <c r="P3926" s="6" t="e">
        <f>ROUND(E3926/L3926,2)</f>
        <v>#DIV/0!</v>
      </c>
      <c r="Q3926" t="str">
        <f>LEFT($N3926,FIND("/",$N3926)-1)</f>
        <v>music</v>
      </c>
      <c r="R3926" t="str">
        <f>RIGHT($N3926,LEN($N3926)-FIND("/",$N3926))</f>
        <v>faith</v>
      </c>
      <c r="S3926" s="10">
        <f>((($I3926/60)/60)/24)+DATE(1970,1,1)</f>
        <v>42385.208333333328</v>
      </c>
      <c r="T3926" s="10">
        <f>((($J3926/60)/60)/24)+DATE(1970,1,1)</f>
        <v>42325.683807870373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8292</v>
      </c>
      <c r="O3927" s="5">
        <f>$E3927/$D3927</f>
        <v>0</v>
      </c>
      <c r="P3927" s="6" t="e">
        <f>ROUND(E3927/L3927,2)</f>
        <v>#DIV/0!</v>
      </c>
      <c r="Q3927" t="str">
        <f>LEFT($N3927,FIND("/",$N3927)-1)</f>
        <v>music</v>
      </c>
      <c r="R3927" t="str">
        <f>RIGHT($N3927,LEN($N3927)-FIND("/",$N3927))</f>
        <v>faith</v>
      </c>
      <c r="S3927" s="10">
        <f>((($I3927/60)/60)/24)+DATE(1970,1,1)</f>
        <v>42626.895833333328</v>
      </c>
      <c r="T3927" s="10">
        <f>((($J3927/60)/60)/24)+DATE(1970,1,1)</f>
        <v>42614.675625000003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8292</v>
      </c>
      <c r="O3928" s="5">
        <f>$E3928/$D3928</f>
        <v>0</v>
      </c>
      <c r="P3928" s="6" t="e">
        <f>ROUND(E3928/L3928,2)</f>
        <v>#DIV/0!</v>
      </c>
      <c r="Q3928" t="str">
        <f>LEFT($N3928,FIND("/",$N3928)-1)</f>
        <v>music</v>
      </c>
      <c r="R3928" t="str">
        <f>RIGHT($N3928,LEN($N3928)-FIND("/",$N3928))</f>
        <v>faith</v>
      </c>
      <c r="S3928" s="10">
        <f>((($I3928/60)/60)/24)+DATE(1970,1,1)</f>
        <v>42201.817384259266</v>
      </c>
      <c r="T3928" s="10">
        <f>((($J3928/60)/60)/24)+DATE(1970,1,1)</f>
        <v>42171.817384259266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8284</v>
      </c>
      <c r="O3929" s="5">
        <f>$E3929/$D3929</f>
        <v>0</v>
      </c>
      <c r="P3929" s="6" t="e">
        <f>ROUND(E3929/L3929,2)</f>
        <v>#DIV/0!</v>
      </c>
      <c r="Q3929" t="str">
        <f>LEFT($N3929,FIND("/",$N3929)-1)</f>
        <v>photography</v>
      </c>
      <c r="R3929" t="str">
        <f>RIGHT($N3929,LEN($N3929)-FIND("/",$N3929))</f>
        <v>photobooks</v>
      </c>
      <c r="S3929" s="10">
        <f>((($I3929/60)/60)/24)+DATE(1970,1,1)</f>
        <v>41876.859814814816</v>
      </c>
      <c r="T3929" s="10">
        <f>((($J3929/60)/60)/24)+DATE(1970,1,1)</f>
        <v>41855.859814814816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8284</v>
      </c>
      <c r="O3930" s="5">
        <f>$E3930/$D3930</f>
        <v>0</v>
      </c>
      <c r="P3930" s="6" t="e">
        <f>ROUND(E3930/L3930,2)</f>
        <v>#DIV/0!</v>
      </c>
      <c r="Q3930" t="str">
        <f>LEFT($N3930,FIND("/",$N3930)-1)</f>
        <v>photography</v>
      </c>
      <c r="R3930" t="str">
        <f>RIGHT($N3930,LEN($N3930)-FIND("/",$N3930))</f>
        <v>photobooks</v>
      </c>
      <c r="S3930" s="10">
        <f>((($I3930/60)/60)/24)+DATE(1970,1,1)</f>
        <v>41859.889027777775</v>
      </c>
      <c r="T3930" s="10">
        <f>((($J3930/60)/60)/24)+DATE(1970,1,1)</f>
        <v>41829.889027777775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8284</v>
      </c>
      <c r="O3931" s="5">
        <f>$E3931/$D3931</f>
        <v>0</v>
      </c>
      <c r="P3931" s="6" t="e">
        <f>ROUND(E3931/L3931,2)</f>
        <v>#DIV/0!</v>
      </c>
      <c r="Q3931" t="str">
        <f>LEFT($N3931,FIND("/",$N3931)-1)</f>
        <v>photography</v>
      </c>
      <c r="R3931" t="str">
        <f>RIGHT($N3931,LEN($N3931)-FIND("/",$N3931))</f>
        <v>photobooks</v>
      </c>
      <c r="S3931" s="10">
        <f>((($I3931/60)/60)/24)+DATE(1970,1,1)</f>
        <v>42186.906678240746</v>
      </c>
      <c r="T3931" s="10">
        <f>((($J3931/60)/60)/24)+DATE(1970,1,1)</f>
        <v>42172.906678240746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8284</v>
      </c>
      <c r="O3932" s="5">
        <f>$E3932/$D3932</f>
        <v>0</v>
      </c>
      <c r="P3932" s="6" t="e">
        <f>ROUND(E3932/L3932,2)</f>
        <v>#DIV/0!</v>
      </c>
      <c r="Q3932" t="str">
        <f>LEFT($N3932,FIND("/",$N3932)-1)</f>
        <v>photography</v>
      </c>
      <c r="R3932" t="str">
        <f>RIGHT($N3932,LEN($N3932)-FIND("/",$N3932))</f>
        <v>photobooks</v>
      </c>
      <c r="S3932" s="10">
        <f>((($I3932/60)/60)/24)+DATE(1970,1,1)</f>
        <v>42097.192708333328</v>
      </c>
      <c r="T3932" s="10">
        <f>((($J3932/60)/60)/24)+DATE(1970,1,1)</f>
        <v>42067.234375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8282</v>
      </c>
      <c r="O3933" s="5">
        <f>$E3933/$D3933</f>
        <v>0</v>
      </c>
      <c r="P3933" s="6" t="e">
        <f>ROUND(E3933/L3933,2)</f>
        <v>#DIV/0!</v>
      </c>
      <c r="Q3933" t="str">
        <f>LEFT($N3933,FIND("/",$N3933)-1)</f>
        <v>games</v>
      </c>
      <c r="R3933" t="str">
        <f>RIGHT($N3933,LEN($N3933)-FIND("/",$N3933))</f>
        <v>mobile games</v>
      </c>
      <c r="S3933" s="10">
        <f>((($I3933/60)/60)/24)+DATE(1970,1,1)</f>
        <v>42030.300243055557</v>
      </c>
      <c r="T3933" s="10">
        <f>((($J3933/60)/60)/24)+DATE(1970,1,1)</f>
        <v>42000.300243055557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8282</v>
      </c>
      <c r="O3934" s="5">
        <f>$E3934/$D3934</f>
        <v>0</v>
      </c>
      <c r="P3934" s="6" t="e">
        <f>ROUND(E3934/L3934,2)</f>
        <v>#DIV/0!</v>
      </c>
      <c r="Q3934" t="str">
        <f>LEFT($N3934,FIND("/",$N3934)-1)</f>
        <v>games</v>
      </c>
      <c r="R3934" t="str">
        <f>RIGHT($N3934,LEN($N3934)-FIND("/",$N3934))</f>
        <v>mobile games</v>
      </c>
      <c r="S3934" s="10">
        <f>((($I3934/60)/60)/24)+DATE(1970,1,1)</f>
        <v>42739.002881944441</v>
      </c>
      <c r="T3934" s="10">
        <f>((($J3934/60)/60)/24)+DATE(1970,1,1)</f>
        <v>42709.002881944441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8282</v>
      </c>
      <c r="O3935" s="5">
        <f>$E3935/$D3935</f>
        <v>0</v>
      </c>
      <c r="P3935" s="6" t="e">
        <f>ROUND(E3935/L3935,2)</f>
        <v>#DIV/0!</v>
      </c>
      <c r="Q3935" t="str">
        <f>LEFT($N3935,FIND("/",$N3935)-1)</f>
        <v>games</v>
      </c>
      <c r="R3935" t="str">
        <f>RIGHT($N3935,LEN($N3935)-FIND("/",$N3935))</f>
        <v>mobile games</v>
      </c>
      <c r="S3935" s="10">
        <f>((($I3935/60)/60)/24)+DATE(1970,1,1)</f>
        <v>41806.284780092588</v>
      </c>
      <c r="T3935" s="10">
        <f>((($J3935/60)/60)/24)+DATE(1970,1,1)</f>
        <v>41776.284780092588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8282</v>
      </c>
      <c r="O3936" s="5">
        <f>$E3936/$D3936</f>
        <v>0</v>
      </c>
      <c r="P3936" s="6" t="e">
        <f>ROUND(E3936/L3936,2)</f>
        <v>#DIV/0!</v>
      </c>
      <c r="Q3936" t="str">
        <f>LEFT($N3936,FIND("/",$N3936)-1)</f>
        <v>games</v>
      </c>
      <c r="R3936" t="str">
        <f>RIGHT($N3936,LEN($N3936)-FIND("/",$N3936))</f>
        <v>mobile games</v>
      </c>
      <c r="S3936" s="10">
        <f>((($I3936/60)/60)/24)+DATE(1970,1,1)</f>
        <v>42064.029224537036</v>
      </c>
      <c r="T3936" s="10">
        <f>((($J3936/60)/60)/24)+DATE(1970,1,1)</f>
        <v>42035.029224537036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8282</v>
      </c>
      <c r="O3937" s="5">
        <f>$E3937/$D3937</f>
        <v>0</v>
      </c>
      <c r="P3937" s="6" t="e">
        <f>ROUND(E3937/L3937,2)</f>
        <v>#DIV/0!</v>
      </c>
      <c r="Q3937" t="str">
        <f>LEFT($N3937,FIND("/",$N3937)-1)</f>
        <v>games</v>
      </c>
      <c r="R3937" t="str">
        <f>RIGHT($N3937,LEN($N3937)-FIND("/",$N3937))</f>
        <v>mobile games</v>
      </c>
      <c r="S3937" s="10">
        <f>((($I3937/60)/60)/24)+DATE(1970,1,1)</f>
        <v>41803.008738425924</v>
      </c>
      <c r="T3937" s="10">
        <f>((($J3937/60)/60)/24)+DATE(1970,1,1)</f>
        <v>41773.008738425924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8295</v>
      </c>
      <c r="O3938" s="5">
        <f>$E3938/$D3938</f>
        <v>0</v>
      </c>
      <c r="P3938" s="6" t="e">
        <f>ROUND(E3938/L3938,2)</f>
        <v>#DIV/0!</v>
      </c>
      <c r="Q3938" t="str">
        <f>LEFT($N3938,FIND("/",$N3938)-1)</f>
        <v>photography</v>
      </c>
      <c r="R3938" t="str">
        <f>RIGHT($N3938,LEN($N3938)-FIND("/",$N3938))</f>
        <v>people</v>
      </c>
      <c r="S3938" s="10">
        <f>((($I3938/60)/60)/24)+DATE(1970,1,1)</f>
        <v>42708.628321759257</v>
      </c>
      <c r="T3938" s="10">
        <f>((($J3938/60)/60)/24)+DATE(1970,1,1)</f>
        <v>42678.586655092593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8295</v>
      </c>
      <c r="O3939" s="5">
        <f>$E3939/$D3939</f>
        <v>0</v>
      </c>
      <c r="P3939" s="6" t="e">
        <f>ROUND(E3939/L3939,2)</f>
        <v>#DIV/0!</v>
      </c>
      <c r="Q3939" t="str">
        <f>LEFT($N3939,FIND("/",$N3939)-1)</f>
        <v>photography</v>
      </c>
      <c r="R3939" t="str">
        <f>RIGHT($N3939,LEN($N3939)-FIND("/",$N3939))</f>
        <v>people</v>
      </c>
      <c r="S3939" s="10">
        <f>((($I3939/60)/60)/24)+DATE(1970,1,1)</f>
        <v>42359.58839120371</v>
      </c>
      <c r="T3939" s="10">
        <f>((($J3939/60)/60)/24)+DATE(1970,1,1)</f>
        <v>42329.58839120371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8295</v>
      </c>
      <c r="O3940" s="5">
        <f>$E3940/$D3940</f>
        <v>0</v>
      </c>
      <c r="P3940" s="6" t="e">
        <f>ROUND(E3940/L3940,2)</f>
        <v>#DIV/0!</v>
      </c>
      <c r="Q3940" t="str">
        <f>LEFT($N3940,FIND("/",$N3940)-1)</f>
        <v>photography</v>
      </c>
      <c r="R3940" t="str">
        <f>RIGHT($N3940,LEN($N3940)-FIND("/",$N3940))</f>
        <v>people</v>
      </c>
      <c r="S3940" s="10">
        <f>((($I3940/60)/60)/24)+DATE(1970,1,1)</f>
        <v>42711.047939814816</v>
      </c>
      <c r="T3940" s="10">
        <f>((($J3940/60)/60)/24)+DATE(1970,1,1)</f>
        <v>42651.006273148145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8295</v>
      </c>
      <c r="O3941" s="5">
        <f>$E3941/$D3941</f>
        <v>0</v>
      </c>
      <c r="P3941" s="6" t="e">
        <f>ROUND(E3941/L3941,2)</f>
        <v>#DIV/0!</v>
      </c>
      <c r="Q3941" t="str">
        <f>LEFT($N3941,FIND("/",$N3941)-1)</f>
        <v>photography</v>
      </c>
      <c r="R3941" t="str">
        <f>RIGHT($N3941,LEN($N3941)-FIND("/",$N3941))</f>
        <v>people</v>
      </c>
      <c r="S3941" s="10">
        <f>((($I3941/60)/60)/24)+DATE(1970,1,1)</f>
        <v>41830.819571759261</v>
      </c>
      <c r="T3941" s="10">
        <f>((($J3941/60)/60)/24)+DATE(1970,1,1)</f>
        <v>41800.819571759261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8295</v>
      </c>
      <c r="O3942" s="5">
        <f>$E3942/$D3942</f>
        <v>0</v>
      </c>
      <c r="P3942" s="6" t="e">
        <f>ROUND(E3942/L3942,2)</f>
        <v>#DIV/0!</v>
      </c>
      <c r="Q3942" t="str">
        <f>LEFT($N3942,FIND("/",$N3942)-1)</f>
        <v>photography</v>
      </c>
      <c r="R3942" t="str">
        <f>RIGHT($N3942,LEN($N3942)-FIND("/",$N3942))</f>
        <v>people</v>
      </c>
      <c r="S3942" s="10">
        <f>((($I3942/60)/60)/24)+DATE(1970,1,1)</f>
        <v>41877.930694444447</v>
      </c>
      <c r="T3942" s="10">
        <f>((($J3942/60)/60)/24)+DATE(1970,1,1)</f>
        <v>41847.930694444447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8281</v>
      </c>
      <c r="O3943" s="5">
        <f>$E3943/$D3943</f>
        <v>0</v>
      </c>
      <c r="P3943" s="6" t="e">
        <f>ROUND(E3943/L3943,2)</f>
        <v>#DIV/0!</v>
      </c>
      <c r="Q3943" t="str">
        <f>LEFT($N3943,FIND("/",$N3943)-1)</f>
        <v>games</v>
      </c>
      <c r="R3943" t="str">
        <f>RIGHT($N3943,LEN($N3943)-FIND("/",$N3943))</f>
        <v>video games</v>
      </c>
      <c r="S3943" s="10">
        <f>((($I3943/60)/60)/24)+DATE(1970,1,1)</f>
        <v>41957.277303240742</v>
      </c>
      <c r="T3943" s="10">
        <f>((($J3943/60)/60)/24)+DATE(1970,1,1)</f>
        <v>41927.235636574071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8281</v>
      </c>
      <c r="O3944" s="5">
        <f>$E3944/$D3944</f>
        <v>0</v>
      </c>
      <c r="P3944" s="6" t="e">
        <f>ROUND(E3944/L3944,2)</f>
        <v>#DIV/0!</v>
      </c>
      <c r="Q3944" t="str">
        <f>LEFT($N3944,FIND("/",$N3944)-1)</f>
        <v>games</v>
      </c>
      <c r="R3944" t="str">
        <f>RIGHT($N3944,LEN($N3944)-FIND("/",$N3944))</f>
        <v>video games</v>
      </c>
      <c r="S3944" s="10">
        <f>((($I3944/60)/60)/24)+DATE(1970,1,1)</f>
        <v>40390</v>
      </c>
      <c r="T3944" s="10">
        <f>((($J3944/60)/60)/24)+DATE(1970,1,1)</f>
        <v>40355.024953703702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8271</v>
      </c>
      <c r="O3945" s="5">
        <f>$E3945/$D3945</f>
        <v>0</v>
      </c>
      <c r="P3945" s="6" t="e">
        <f>ROUND(E3945/L3945,2)</f>
        <v>#DIV/0!</v>
      </c>
      <c r="Q3945" t="str">
        <f>LEFT($N3945,FIND("/",$N3945)-1)</f>
        <v>technology</v>
      </c>
      <c r="R3945" t="str">
        <f>RIGHT($N3945,LEN($N3945)-FIND("/",$N3945))</f>
        <v>web</v>
      </c>
      <c r="S3945" s="10">
        <f>((($I3945/60)/60)/24)+DATE(1970,1,1)</f>
        <v>42197.813703703709</v>
      </c>
      <c r="T3945" s="10">
        <f>((($J3945/60)/60)/24)+DATE(1970,1,1)</f>
        <v>42167.813703703709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8271</v>
      </c>
      <c r="O3946" s="5">
        <f>$E3946/$D3946</f>
        <v>0</v>
      </c>
      <c r="P3946" s="6" t="e">
        <f>ROUND(E3946/L3946,2)</f>
        <v>#DIV/0!</v>
      </c>
      <c r="Q3946" t="str">
        <f>LEFT($N3946,FIND("/",$N3946)-1)</f>
        <v>technology</v>
      </c>
      <c r="R3946" t="str">
        <f>RIGHT($N3946,LEN($N3946)-FIND("/",$N3946))</f>
        <v>web</v>
      </c>
      <c r="S3946" s="10">
        <f>((($I3946/60)/60)/24)+DATE(1970,1,1)</f>
        <v>41918.208333333336</v>
      </c>
      <c r="T3946" s="10">
        <f>((($J3946/60)/60)/24)+DATE(1970,1,1)</f>
        <v>41897.702199074076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8271</v>
      </c>
      <c r="O3947" s="5">
        <f>$E3947/$D3947</f>
        <v>0</v>
      </c>
      <c r="P3947" s="6" t="e">
        <f>ROUND(E3947/L3947,2)</f>
        <v>#DIV/0!</v>
      </c>
      <c r="Q3947" t="str">
        <f>LEFT($N3947,FIND("/",$N3947)-1)</f>
        <v>technology</v>
      </c>
      <c r="R3947" t="str">
        <f>RIGHT($N3947,LEN($N3947)-FIND("/",$N3947))</f>
        <v>web</v>
      </c>
      <c r="S3947" s="10">
        <f>((($I3947/60)/60)/24)+DATE(1970,1,1)</f>
        <v>42094.985416666663</v>
      </c>
      <c r="T3947" s="10">
        <f>((($J3947/60)/60)/24)+DATE(1970,1,1)</f>
        <v>42060.001805555556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8271</v>
      </c>
      <c r="O3948" s="5">
        <f>$E3948/$D3948</f>
        <v>0</v>
      </c>
      <c r="P3948" s="6" t="e">
        <f>ROUND(E3948/L3948,2)</f>
        <v>#DIV/0!</v>
      </c>
      <c r="Q3948" t="str">
        <f>LEFT($N3948,FIND("/",$N3948)-1)</f>
        <v>technology</v>
      </c>
      <c r="R3948" t="str">
        <f>RIGHT($N3948,LEN($N3948)-FIND("/",$N3948))</f>
        <v>web</v>
      </c>
      <c r="S3948" s="10">
        <f>((($I3948/60)/60)/24)+DATE(1970,1,1)</f>
        <v>42227.775787037041</v>
      </c>
      <c r="T3948" s="10">
        <f>((($J3948/60)/60)/24)+DATE(1970,1,1)</f>
        <v>42198.775787037041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8271</v>
      </c>
      <c r="O3949" s="5">
        <f>$E3949/$D3949</f>
        <v>0</v>
      </c>
      <c r="P3949" s="6" t="e">
        <f>ROUND(E3949/L3949,2)</f>
        <v>#DIV/0!</v>
      </c>
      <c r="Q3949" t="str">
        <f>LEFT($N3949,FIND("/",$N3949)-1)</f>
        <v>technology</v>
      </c>
      <c r="R3949" t="str">
        <f>RIGHT($N3949,LEN($N3949)-FIND("/",$N3949))</f>
        <v>web</v>
      </c>
      <c r="S3949" s="10">
        <f>((($I3949/60)/60)/24)+DATE(1970,1,1)</f>
        <v>42738.842245370368</v>
      </c>
      <c r="T3949" s="10">
        <f>((($J3949/60)/60)/24)+DATE(1970,1,1)</f>
        <v>42708.842245370368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8271</v>
      </c>
      <c r="O3950" s="5">
        <f>$E3950/$D3950</f>
        <v>0</v>
      </c>
      <c r="P3950" s="6" t="e">
        <f>ROUND(E3950/L3950,2)</f>
        <v>#DIV/0!</v>
      </c>
      <c r="Q3950" t="str">
        <f>LEFT($N3950,FIND("/",$N3950)-1)</f>
        <v>technology</v>
      </c>
      <c r="R3950" t="str">
        <f>RIGHT($N3950,LEN($N3950)-FIND("/",$N3950))</f>
        <v>web</v>
      </c>
      <c r="S3950" s="10">
        <f>((($I3950/60)/60)/24)+DATE(1970,1,1)</f>
        <v>42161.633703703701</v>
      </c>
      <c r="T3950" s="10">
        <f>((($J3950/60)/60)/24)+DATE(1970,1,1)</f>
        <v>42101.633703703701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8271</v>
      </c>
      <c r="O3951" s="5">
        <f>$E3951/$D3951</f>
        <v>0</v>
      </c>
      <c r="P3951" s="6" t="e">
        <f>ROUND(E3951/L3951,2)</f>
        <v>#DIV/0!</v>
      </c>
      <c r="Q3951" t="str">
        <f>LEFT($N3951,FIND("/",$N3951)-1)</f>
        <v>technology</v>
      </c>
      <c r="R3951" t="str">
        <f>RIGHT($N3951,LEN($N3951)-FIND("/",$N3951))</f>
        <v>web</v>
      </c>
      <c r="S3951" s="10">
        <f>((($I3951/60)/60)/24)+DATE(1970,1,1)</f>
        <v>42115.676180555558</v>
      </c>
      <c r="T3951" s="10">
        <f>((($J3951/60)/60)/24)+DATE(1970,1,1)</f>
        <v>42103.676180555558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8271</v>
      </c>
      <c r="O3952" s="5">
        <f>$E3952/$D3952</f>
        <v>0</v>
      </c>
      <c r="P3952" s="6" t="e">
        <f>ROUND(E3952/L3952,2)</f>
        <v>#DIV/0!</v>
      </c>
      <c r="Q3952" t="str">
        <f>LEFT($N3952,FIND("/",$N3952)-1)</f>
        <v>technology</v>
      </c>
      <c r="R3952" t="str">
        <f>RIGHT($N3952,LEN($N3952)-FIND("/",$N3952))</f>
        <v>web</v>
      </c>
      <c r="S3952" s="10">
        <f>((($I3952/60)/60)/24)+DATE(1970,1,1)</f>
        <v>42160.78361111111</v>
      </c>
      <c r="T3952" s="10">
        <f>((($J3952/60)/60)/24)+DATE(1970,1,1)</f>
        <v>42130.78361111111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8271</v>
      </c>
      <c r="O3953" s="5">
        <f>$E3953/$D3953</f>
        <v>0</v>
      </c>
      <c r="P3953" s="6" t="e">
        <f>ROUND(E3953/L3953,2)</f>
        <v>#DIV/0!</v>
      </c>
      <c r="Q3953" t="str">
        <f>LEFT($N3953,FIND("/",$N3953)-1)</f>
        <v>technology</v>
      </c>
      <c r="R3953" t="str">
        <f>RIGHT($N3953,LEN($N3953)-FIND("/",$N3953))</f>
        <v>web</v>
      </c>
      <c r="S3953" s="10">
        <f>((($I3953/60)/60)/24)+DATE(1970,1,1)</f>
        <v>42294.620115740734</v>
      </c>
      <c r="T3953" s="10">
        <f>((($J3953/60)/60)/24)+DATE(1970,1,1)</f>
        <v>42264.620115740734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8271</v>
      </c>
      <c r="O3954" s="5">
        <f>$E3954/$D3954</f>
        <v>0</v>
      </c>
      <c r="P3954" s="6" t="e">
        <f>ROUND(E3954/L3954,2)</f>
        <v>#DIV/0!</v>
      </c>
      <c r="Q3954" t="str">
        <f>LEFT($N3954,FIND("/",$N3954)-1)</f>
        <v>technology</v>
      </c>
      <c r="R3954" t="str">
        <f>RIGHT($N3954,LEN($N3954)-FIND("/",$N3954))</f>
        <v>web</v>
      </c>
      <c r="S3954" s="10">
        <f>((($I3954/60)/60)/24)+DATE(1970,1,1)</f>
        <v>42035.027083333334</v>
      </c>
      <c r="T3954" s="10">
        <f>((($J3954/60)/60)/24)+DATE(1970,1,1)</f>
        <v>41978.930972222224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8271</v>
      </c>
      <c r="O3955" s="5">
        <f>$E3955/$D3955</f>
        <v>0</v>
      </c>
      <c r="P3955" s="6" t="e">
        <f>ROUND(E3955/L3955,2)</f>
        <v>#DIV/0!</v>
      </c>
      <c r="Q3955" t="str">
        <f>LEFT($N3955,FIND("/",$N3955)-1)</f>
        <v>technology</v>
      </c>
      <c r="R3955" t="str">
        <f>RIGHT($N3955,LEN($N3955)-FIND("/",$N3955))</f>
        <v>web</v>
      </c>
      <c r="S3955" s="10">
        <f>((($I3955/60)/60)/24)+DATE(1970,1,1)</f>
        <v>42490.916666666672</v>
      </c>
      <c r="T3955" s="10">
        <f>((($J3955/60)/60)/24)+DATE(1970,1,1)</f>
        <v>42466.858888888892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8271</v>
      </c>
      <c r="O3956" s="5">
        <f>$E3956/$D3956</f>
        <v>0</v>
      </c>
      <c r="P3956" s="6" t="e">
        <f>ROUND(E3956/L3956,2)</f>
        <v>#DIV/0!</v>
      </c>
      <c r="Q3956" t="str">
        <f>LEFT($N3956,FIND("/",$N3956)-1)</f>
        <v>technology</v>
      </c>
      <c r="R3956" t="str">
        <f>RIGHT($N3956,LEN($N3956)-FIND("/",$N3956))</f>
        <v>web</v>
      </c>
      <c r="S3956" s="10">
        <f>((($I3956/60)/60)/24)+DATE(1970,1,1)</f>
        <v>42367.011574074073</v>
      </c>
      <c r="T3956" s="10">
        <f>((($J3956/60)/60)/24)+DATE(1970,1,1)</f>
        <v>42322.011574074073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8271</v>
      </c>
      <c r="O3957" s="5">
        <f>$E3957/$D3957</f>
        <v>0</v>
      </c>
      <c r="P3957" s="6" t="e">
        <f>ROUND(E3957/L3957,2)</f>
        <v>#DIV/0!</v>
      </c>
      <c r="Q3957" t="str">
        <f>LEFT($N3957,FIND("/",$N3957)-1)</f>
        <v>technology</v>
      </c>
      <c r="R3957" t="str">
        <f>RIGHT($N3957,LEN($N3957)-FIND("/",$N3957))</f>
        <v>web</v>
      </c>
      <c r="S3957" s="10">
        <f>((($I3957/60)/60)/24)+DATE(1970,1,1)</f>
        <v>42303.934675925921</v>
      </c>
      <c r="T3957" s="10">
        <f>((($J3957/60)/60)/24)+DATE(1970,1,1)</f>
        <v>42248.934675925921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8271</v>
      </c>
      <c r="O3958" s="5">
        <f>$E3958/$D3958</f>
        <v>0</v>
      </c>
      <c r="P3958" s="6" t="e">
        <f>ROUND(E3958/L3958,2)</f>
        <v>#DIV/0!</v>
      </c>
      <c r="Q3958" t="str">
        <f>LEFT($N3958,FIND("/",$N3958)-1)</f>
        <v>technology</v>
      </c>
      <c r="R3958" t="str">
        <f>RIGHT($N3958,LEN($N3958)-FIND("/",$N3958))</f>
        <v>web</v>
      </c>
      <c r="S3958" s="10">
        <f>((($I3958/60)/60)/24)+DATE(1970,1,1)</f>
        <v>42386.958333333328</v>
      </c>
      <c r="T3958" s="10">
        <f>((($J3958/60)/60)/24)+DATE(1970,1,1)</f>
        <v>42346.736400462964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8271</v>
      </c>
      <c r="O3959" s="5">
        <f>$E3959/$D3959</f>
        <v>0</v>
      </c>
      <c r="P3959" s="6" t="e">
        <f>ROUND(E3959/L3959,2)</f>
        <v>#DIV/0!</v>
      </c>
      <c r="Q3959" t="str">
        <f>LEFT($N3959,FIND("/",$N3959)-1)</f>
        <v>technology</v>
      </c>
      <c r="R3959" t="str">
        <f>RIGHT($N3959,LEN($N3959)-FIND("/",$N3959))</f>
        <v>web</v>
      </c>
      <c r="S3959" s="10">
        <f>((($I3959/60)/60)/24)+DATE(1970,1,1)</f>
        <v>42410.812627314815</v>
      </c>
      <c r="T3959" s="10">
        <f>((($J3959/60)/60)/24)+DATE(1970,1,1)</f>
        <v>42380.812627314815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8271</v>
      </c>
      <c r="O3960" s="5">
        <f>$E3960/$D3960</f>
        <v>0</v>
      </c>
      <c r="P3960" s="6" t="e">
        <f>ROUND(E3960/L3960,2)</f>
        <v>#DIV/0!</v>
      </c>
      <c r="Q3960" t="str">
        <f>LEFT($N3960,FIND("/",$N3960)-1)</f>
        <v>technology</v>
      </c>
      <c r="R3960" t="str">
        <f>RIGHT($N3960,LEN($N3960)-FIND("/",$N3960))</f>
        <v>web</v>
      </c>
      <c r="S3960" s="10">
        <f>((($I3960/60)/60)/24)+DATE(1970,1,1)</f>
        <v>42180.777731481481</v>
      </c>
      <c r="T3960" s="10">
        <f>((($J3960/60)/60)/24)+DATE(1970,1,1)</f>
        <v>42150.777731481481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8271</v>
      </c>
      <c r="O3961" s="5">
        <f>$E3961/$D3961</f>
        <v>0</v>
      </c>
      <c r="P3961" s="6" t="e">
        <f>ROUND(E3961/L3961,2)</f>
        <v>#DIV/0!</v>
      </c>
      <c r="Q3961" t="str">
        <f>LEFT($N3961,FIND("/",$N3961)-1)</f>
        <v>technology</v>
      </c>
      <c r="R3961" t="str">
        <f>RIGHT($N3961,LEN($N3961)-FIND("/",$N3961))</f>
        <v>web</v>
      </c>
      <c r="S3961" s="10">
        <f>((($I3961/60)/60)/24)+DATE(1970,1,1)</f>
        <v>42622.836076388892</v>
      </c>
      <c r="T3961" s="10">
        <f>((($J3961/60)/60)/24)+DATE(1970,1,1)</f>
        <v>42592.836076388892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8271</v>
      </c>
      <c r="O3962" s="5">
        <f>$E3962/$D3962</f>
        <v>0</v>
      </c>
      <c r="P3962" s="6" t="e">
        <f>ROUND(E3962/L3962,2)</f>
        <v>#DIV/0!</v>
      </c>
      <c r="Q3962" t="str">
        <f>LEFT($N3962,FIND("/",$N3962)-1)</f>
        <v>technology</v>
      </c>
      <c r="R3962" t="str">
        <f>RIGHT($N3962,LEN($N3962)-FIND("/",$N3962))</f>
        <v>web</v>
      </c>
      <c r="S3962" s="10">
        <f>((($I3962/60)/60)/24)+DATE(1970,1,1)</f>
        <v>42699.911840277782</v>
      </c>
      <c r="T3962" s="10">
        <f>((($J3962/60)/60)/24)+DATE(1970,1,1)</f>
        <v>42669.870173611111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8271</v>
      </c>
      <c r="O3963" s="5">
        <f>$E3963/$D3963</f>
        <v>0</v>
      </c>
      <c r="P3963" s="6" t="e">
        <f>ROUND(E3963/L3963,2)</f>
        <v>#DIV/0!</v>
      </c>
      <c r="Q3963" t="str">
        <f>LEFT($N3963,FIND("/",$N3963)-1)</f>
        <v>technology</v>
      </c>
      <c r="R3963" t="str">
        <f>RIGHT($N3963,LEN($N3963)-FIND("/",$N3963))</f>
        <v>web</v>
      </c>
      <c r="S3963" s="10">
        <f>((($I3963/60)/60)/24)+DATE(1970,1,1)</f>
        <v>42242.013078703705</v>
      </c>
      <c r="T3963" s="10">
        <f>((($J3963/60)/60)/24)+DATE(1970,1,1)</f>
        <v>42213.013078703705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8271</v>
      </c>
      <c r="O3964" s="5">
        <f>$E3964/$D3964</f>
        <v>0</v>
      </c>
      <c r="P3964" s="6" t="e">
        <f>ROUND(E3964/L3964,2)</f>
        <v>#DIV/0!</v>
      </c>
      <c r="Q3964" t="str">
        <f>LEFT($N3964,FIND("/",$N3964)-1)</f>
        <v>technology</v>
      </c>
      <c r="R3964" t="str">
        <f>RIGHT($N3964,LEN($N3964)-FIND("/",$N3964))</f>
        <v>web</v>
      </c>
      <c r="S3964" s="10">
        <f>((($I3964/60)/60)/24)+DATE(1970,1,1)</f>
        <v>42282.016388888893</v>
      </c>
      <c r="T3964" s="10">
        <f>((($J3964/60)/60)/24)+DATE(1970,1,1)</f>
        <v>42237.016388888893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8271</v>
      </c>
      <c r="O3965" s="5">
        <f>$E3965/$D3965</f>
        <v>0</v>
      </c>
      <c r="P3965" s="6" t="e">
        <f>ROUND(E3965/L3965,2)</f>
        <v>#DIV/0!</v>
      </c>
      <c r="Q3965" t="str">
        <f>LEFT($N3965,FIND("/",$N3965)-1)</f>
        <v>technology</v>
      </c>
      <c r="R3965" t="str">
        <f>RIGHT($N3965,LEN($N3965)-FIND("/",$N3965))</f>
        <v>web</v>
      </c>
      <c r="S3965" s="10">
        <f>((($I3965/60)/60)/24)+DATE(1970,1,1)</f>
        <v>42014.838240740741</v>
      </c>
      <c r="T3965" s="10">
        <f>((($J3965/60)/60)/24)+DATE(1970,1,1)</f>
        <v>41954.838240740741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8271</v>
      </c>
      <c r="O3966" s="5">
        <f>$E3966/$D3966</f>
        <v>0</v>
      </c>
      <c r="P3966" s="6" t="e">
        <f>ROUND(E3966/L3966,2)</f>
        <v>#DIV/0!</v>
      </c>
      <c r="Q3966" t="str">
        <f>LEFT($N3966,FIND("/",$N3966)-1)</f>
        <v>technology</v>
      </c>
      <c r="R3966" t="str">
        <f>RIGHT($N3966,LEN($N3966)-FIND("/",$N3966))</f>
        <v>web</v>
      </c>
      <c r="S3966" s="10">
        <f>((($I3966/60)/60)/24)+DATE(1970,1,1)</f>
        <v>42008.262314814812</v>
      </c>
      <c r="T3966" s="10">
        <f>((($J3966/60)/60)/24)+DATE(1970,1,1)</f>
        <v>41968.262314814812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8271</v>
      </c>
      <c r="O3967" s="5">
        <f>$E3967/$D3967</f>
        <v>0</v>
      </c>
      <c r="P3967" s="6" t="e">
        <f>ROUND(E3967/L3967,2)</f>
        <v>#DIV/0!</v>
      </c>
      <c r="Q3967" t="str">
        <f>LEFT($N3967,FIND("/",$N3967)-1)</f>
        <v>technology</v>
      </c>
      <c r="R3967" t="str">
        <f>RIGHT($N3967,LEN($N3967)-FIND("/",$N3967))</f>
        <v>web</v>
      </c>
      <c r="S3967" s="10">
        <f>((($I3967/60)/60)/24)+DATE(1970,1,1)</f>
        <v>42306.120636574073</v>
      </c>
      <c r="T3967" s="10">
        <f>((($J3967/60)/60)/24)+DATE(1970,1,1)</f>
        <v>42276.120636574073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8271</v>
      </c>
      <c r="O3968" s="5">
        <f>$E3968/$D3968</f>
        <v>0</v>
      </c>
      <c r="P3968" s="6" t="e">
        <f>ROUND(E3968/L3968,2)</f>
        <v>#DIV/0!</v>
      </c>
      <c r="Q3968" t="str">
        <f>LEFT($N3968,FIND("/",$N3968)-1)</f>
        <v>technology</v>
      </c>
      <c r="R3968" t="str">
        <f>RIGHT($N3968,LEN($N3968)-FIND("/",$N3968))</f>
        <v>web</v>
      </c>
      <c r="S3968" s="10">
        <f>((($I3968/60)/60)/24)+DATE(1970,1,1)</f>
        <v>42745.372916666667</v>
      </c>
      <c r="T3968" s="10">
        <f>((($J3968/60)/60)/24)+DATE(1970,1,1)</f>
        <v>42717.121377314819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8271</v>
      </c>
      <c r="O3969" s="5">
        <f>$E3969/$D3969</f>
        <v>0</v>
      </c>
      <c r="P3969" s="6" t="e">
        <f>ROUND(E3969/L3969,2)</f>
        <v>#DIV/0!</v>
      </c>
      <c r="Q3969" t="str">
        <f>LEFT($N3969,FIND("/",$N3969)-1)</f>
        <v>technology</v>
      </c>
      <c r="R3969" t="str">
        <f>RIGHT($N3969,LEN($N3969)-FIND("/",$N3969))</f>
        <v>web</v>
      </c>
      <c r="S3969" s="10">
        <f>((($I3969/60)/60)/24)+DATE(1970,1,1)</f>
        <v>42006.88490740741</v>
      </c>
      <c r="T3969" s="10">
        <f>((($J3969/60)/60)/24)+DATE(1970,1,1)</f>
        <v>41976.88490740741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8271</v>
      </c>
      <c r="O3970" s="5">
        <f>$E3970/$D3970</f>
        <v>0</v>
      </c>
      <c r="P3970" s="6" t="e">
        <f>ROUND(E3970/L3970,2)</f>
        <v>#DIV/0!</v>
      </c>
      <c r="Q3970" t="str">
        <f>LEFT($N3970,FIND("/",$N3970)-1)</f>
        <v>technology</v>
      </c>
      <c r="R3970" t="str">
        <f>RIGHT($N3970,LEN($N3970)-FIND("/",$N3970))</f>
        <v>web</v>
      </c>
      <c r="S3970" s="10">
        <f>((($I3970/60)/60)/24)+DATE(1970,1,1)</f>
        <v>42187.916481481487</v>
      </c>
      <c r="T3970" s="10">
        <f>((($J3970/60)/60)/24)+DATE(1970,1,1)</f>
        <v>42157.916481481487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8271</v>
      </c>
      <c r="O3971" s="5">
        <f>$E3971/$D3971</f>
        <v>0</v>
      </c>
      <c r="P3971" s="6" t="e">
        <f>ROUND(E3971/L3971,2)</f>
        <v>#DIV/0!</v>
      </c>
      <c r="Q3971" t="str">
        <f>LEFT($N3971,FIND("/",$N3971)-1)</f>
        <v>technology</v>
      </c>
      <c r="R3971" t="str">
        <f>RIGHT($N3971,LEN($N3971)-FIND("/",$N3971))</f>
        <v>web</v>
      </c>
      <c r="S3971" s="10">
        <f>((($I3971/60)/60)/24)+DATE(1970,1,1)</f>
        <v>41991.853078703702</v>
      </c>
      <c r="T3971" s="10">
        <f>((($J3971/60)/60)/24)+DATE(1970,1,1)</f>
        <v>41956.853078703702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8271</v>
      </c>
      <c r="O3972" s="5">
        <f>$E3972/$D3972</f>
        <v>0</v>
      </c>
      <c r="P3972" s="6" t="e">
        <f>ROUND(E3972/L3972,2)</f>
        <v>#DIV/0!</v>
      </c>
      <c r="Q3972" t="str">
        <f>LEFT($N3972,FIND("/",$N3972)-1)</f>
        <v>technology</v>
      </c>
      <c r="R3972" t="str">
        <f>RIGHT($N3972,LEN($N3972)-FIND("/",$N3972))</f>
        <v>web</v>
      </c>
      <c r="S3972" s="10">
        <f>((($I3972/60)/60)/24)+DATE(1970,1,1)</f>
        <v>42474.268101851849</v>
      </c>
      <c r="T3972" s="10">
        <f>((($J3972/60)/60)/24)+DATE(1970,1,1)</f>
        <v>42444.268101851849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8283</v>
      </c>
      <c r="O3973" s="5">
        <f>$E3973/$D3973</f>
        <v>0</v>
      </c>
      <c r="P3973" s="6" t="e">
        <f>ROUND(E3973/L3973,2)</f>
        <v>#DIV/0!</v>
      </c>
      <c r="Q3973" t="str">
        <f>LEFT($N3973,FIND("/",$N3973)-1)</f>
        <v>food</v>
      </c>
      <c r="R3973" t="str">
        <f>RIGHT($N3973,LEN($N3973)-FIND("/",$N3973))</f>
        <v>food trucks</v>
      </c>
      <c r="S3973" s="10">
        <f>((($I3973/60)/60)/24)+DATE(1970,1,1)</f>
        <v>42372.03943287037</v>
      </c>
      <c r="T3973" s="10">
        <f>((($J3973/60)/60)/24)+DATE(1970,1,1)</f>
        <v>42342.03943287037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8283</v>
      </c>
      <c r="O3974" s="5">
        <f>$E3974/$D3974</f>
        <v>0</v>
      </c>
      <c r="P3974" s="6" t="e">
        <f>ROUND(E3974/L3974,2)</f>
        <v>#DIV/0!</v>
      </c>
      <c r="Q3974" t="str">
        <f>LEFT($N3974,FIND("/",$N3974)-1)</f>
        <v>food</v>
      </c>
      <c r="R3974" t="str">
        <f>RIGHT($N3974,LEN($N3974)-FIND("/",$N3974))</f>
        <v>food trucks</v>
      </c>
      <c r="S3974" s="10">
        <f>((($I3974/60)/60)/24)+DATE(1970,1,1)</f>
        <v>42254.408275462964</v>
      </c>
      <c r="T3974" s="10">
        <f>((($J3974/60)/60)/24)+DATE(1970,1,1)</f>
        <v>42224.408275462964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8283</v>
      </c>
      <c r="O3975" s="5">
        <f>$E3975/$D3975</f>
        <v>0</v>
      </c>
      <c r="P3975" s="6" t="e">
        <f>ROUND(E3975/L3975,2)</f>
        <v>#DIV/0!</v>
      </c>
      <c r="Q3975" t="str">
        <f>LEFT($N3975,FIND("/",$N3975)-1)</f>
        <v>food</v>
      </c>
      <c r="R3975" t="str">
        <f>RIGHT($N3975,LEN($N3975)-FIND("/",$N3975))</f>
        <v>food trucks</v>
      </c>
      <c r="S3975" s="10">
        <f>((($I3975/60)/60)/24)+DATE(1970,1,1)</f>
        <v>42700.778622685189</v>
      </c>
      <c r="T3975" s="10">
        <f>((($J3975/60)/60)/24)+DATE(1970,1,1)</f>
        <v>42655.736956018518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8283</v>
      </c>
      <c r="O3976" s="5">
        <f>$E3976/$D3976</f>
        <v>0</v>
      </c>
      <c r="P3976" s="6" t="e">
        <f>ROUND(E3976/L3976,2)</f>
        <v>#DIV/0!</v>
      </c>
      <c r="Q3976" t="str">
        <f>LEFT($N3976,FIND("/",$N3976)-1)</f>
        <v>food</v>
      </c>
      <c r="R3976" t="str">
        <f>RIGHT($N3976,LEN($N3976)-FIND("/",$N3976))</f>
        <v>food trucks</v>
      </c>
      <c r="S3976" s="10">
        <f>((($I3976/60)/60)/24)+DATE(1970,1,1)</f>
        <v>41861.884108796294</v>
      </c>
      <c r="T3976" s="10">
        <f>((($J3976/60)/60)/24)+DATE(1970,1,1)</f>
        <v>41831.884108796294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8283</v>
      </c>
      <c r="O3977" s="5">
        <f>$E3977/$D3977</f>
        <v>0</v>
      </c>
      <c r="P3977" s="6" t="e">
        <f>ROUND(E3977/L3977,2)</f>
        <v>#DIV/0!</v>
      </c>
      <c r="Q3977" t="str">
        <f>LEFT($N3977,FIND("/",$N3977)-1)</f>
        <v>food</v>
      </c>
      <c r="R3977" t="str">
        <f>RIGHT($N3977,LEN($N3977)-FIND("/",$N3977))</f>
        <v>food trucks</v>
      </c>
      <c r="S3977" s="10">
        <f>((($I3977/60)/60)/24)+DATE(1970,1,1)</f>
        <v>42053.738298611104</v>
      </c>
      <c r="T3977" s="10">
        <f>((($J3977/60)/60)/24)+DATE(1970,1,1)</f>
        <v>41993.738298611104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8283</v>
      </c>
      <c r="O3978" s="5">
        <f>$E3978/$D3978</f>
        <v>0</v>
      </c>
      <c r="P3978" s="6" t="e">
        <f>ROUND(E3978/L3978,2)</f>
        <v>#DIV/0!</v>
      </c>
      <c r="Q3978" t="str">
        <f>LEFT($N3978,FIND("/",$N3978)-1)</f>
        <v>food</v>
      </c>
      <c r="R3978" t="str">
        <f>RIGHT($N3978,LEN($N3978)-FIND("/",$N3978))</f>
        <v>food trucks</v>
      </c>
      <c r="S3978" s="10">
        <f>((($I3978/60)/60)/24)+DATE(1970,1,1)</f>
        <v>42224.170046296291</v>
      </c>
      <c r="T3978" s="10">
        <f>((($J3978/60)/60)/24)+DATE(1970,1,1)</f>
        <v>42164.170046296291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8283</v>
      </c>
      <c r="O3979" s="5">
        <f>$E3979/$D3979</f>
        <v>0</v>
      </c>
      <c r="P3979" s="6" t="e">
        <f>ROUND(E3979/L3979,2)</f>
        <v>#DIV/0!</v>
      </c>
      <c r="Q3979" t="str">
        <f>LEFT($N3979,FIND("/",$N3979)-1)</f>
        <v>food</v>
      </c>
      <c r="R3979" t="str">
        <f>RIGHT($N3979,LEN($N3979)-FIND("/",$N3979))</f>
        <v>food trucks</v>
      </c>
      <c r="S3979" s="10">
        <f>((($I3979/60)/60)/24)+DATE(1970,1,1)</f>
        <v>42427.89980324074</v>
      </c>
      <c r="T3979" s="10">
        <f>((($J3979/60)/60)/24)+DATE(1970,1,1)</f>
        <v>42397.89980324074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8283</v>
      </c>
      <c r="O3980" s="5">
        <f>$E3980/$D3980</f>
        <v>0</v>
      </c>
      <c r="P3980" s="6" t="e">
        <f>ROUND(E3980/L3980,2)</f>
        <v>#DIV/0!</v>
      </c>
      <c r="Q3980" t="str">
        <f>LEFT($N3980,FIND("/",$N3980)-1)</f>
        <v>food</v>
      </c>
      <c r="R3980" t="str">
        <f>RIGHT($N3980,LEN($N3980)-FIND("/",$N3980))</f>
        <v>food trucks</v>
      </c>
      <c r="S3980" s="10">
        <f>((($I3980/60)/60)/24)+DATE(1970,1,1)</f>
        <v>42080.75</v>
      </c>
      <c r="T3980" s="10">
        <f>((($J3980/60)/60)/24)+DATE(1970,1,1)</f>
        <v>42031.965138888889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8283</v>
      </c>
      <c r="O3981" s="5">
        <f>$E3981/$D3981</f>
        <v>0</v>
      </c>
      <c r="P3981" s="6" t="e">
        <f>ROUND(E3981/L3981,2)</f>
        <v>#DIV/0!</v>
      </c>
      <c r="Q3981" t="str">
        <f>LEFT($N3981,FIND("/",$N3981)-1)</f>
        <v>food</v>
      </c>
      <c r="R3981" t="str">
        <f>RIGHT($N3981,LEN($N3981)-FIND("/",$N3981))</f>
        <v>food trucks</v>
      </c>
      <c r="S3981" s="10">
        <f>((($I3981/60)/60)/24)+DATE(1970,1,1)</f>
        <v>42295.818622685183</v>
      </c>
      <c r="T3981" s="10">
        <f>((($J3981/60)/60)/24)+DATE(1970,1,1)</f>
        <v>42265.818622685183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8298</v>
      </c>
      <c r="O3982" s="5">
        <f>$E3982/$D3982</f>
        <v>0</v>
      </c>
      <c r="P3982" s="6" t="e">
        <f>ROUND(E3982/L3982,2)</f>
        <v>#DIV/0!</v>
      </c>
      <c r="Q3982" t="str">
        <f>LEFT($N3982,FIND("/",$N3982)-1)</f>
        <v>food</v>
      </c>
      <c r="R3982" t="str">
        <f>RIGHT($N3982,LEN($N3982)-FIND("/",$N3982))</f>
        <v>restaurants</v>
      </c>
      <c r="S3982" s="10">
        <f>((($I3982/60)/60)/24)+DATE(1970,1,1)</f>
        <v>42528.879166666666</v>
      </c>
      <c r="T3982" s="10">
        <f>((($J3982/60)/60)/24)+DATE(1970,1,1)</f>
        <v>42498.899398148147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8298</v>
      </c>
      <c r="O3983" s="5">
        <f>$E3983/$D3983</f>
        <v>0</v>
      </c>
      <c r="P3983" s="6" t="e">
        <f>ROUND(E3983/L3983,2)</f>
        <v>#DIV/0!</v>
      </c>
      <c r="Q3983" t="str">
        <f>LEFT($N3983,FIND("/",$N3983)-1)</f>
        <v>food</v>
      </c>
      <c r="R3983" t="str">
        <f>RIGHT($N3983,LEN($N3983)-FIND("/",$N3983))</f>
        <v>restaurants</v>
      </c>
      <c r="S3983" s="10">
        <f>((($I3983/60)/60)/24)+DATE(1970,1,1)</f>
        <v>41958.057106481487</v>
      </c>
      <c r="T3983" s="10">
        <f>((($J3983/60)/60)/24)+DATE(1970,1,1)</f>
        <v>41928.015439814815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8298</v>
      </c>
      <c r="O3984" s="5">
        <f>$E3984/$D3984</f>
        <v>0</v>
      </c>
      <c r="P3984" s="6" t="e">
        <f>ROUND(E3984/L3984,2)</f>
        <v>#DIV/0!</v>
      </c>
      <c r="Q3984" t="str">
        <f>LEFT($N3984,FIND("/",$N3984)-1)</f>
        <v>food</v>
      </c>
      <c r="R3984" t="str">
        <f>RIGHT($N3984,LEN($N3984)-FIND("/",$N3984))</f>
        <v>restaurants</v>
      </c>
      <c r="S3984" s="10">
        <f>((($I3984/60)/60)/24)+DATE(1970,1,1)</f>
        <v>42077.014074074075</v>
      </c>
      <c r="T3984" s="10">
        <f>((($J3984/60)/60)/24)+DATE(1970,1,1)</f>
        <v>42047.05574074074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8298</v>
      </c>
      <c r="O3985" s="5">
        <f>$E3985/$D3985</f>
        <v>0</v>
      </c>
      <c r="P3985" s="6" t="e">
        <f>ROUND(E3985/L3985,2)</f>
        <v>#DIV/0!</v>
      </c>
      <c r="Q3985" t="str">
        <f>LEFT($N3985,FIND("/",$N3985)-1)</f>
        <v>food</v>
      </c>
      <c r="R3985" t="str">
        <f>RIGHT($N3985,LEN($N3985)-FIND("/",$N3985))</f>
        <v>restaurants</v>
      </c>
      <c r="S3985" s="10">
        <f>((($I3985/60)/60)/24)+DATE(1970,1,1)</f>
        <v>42135.072962962964</v>
      </c>
      <c r="T3985" s="10">
        <f>((($J3985/60)/60)/24)+DATE(1970,1,1)</f>
        <v>42105.072962962964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8298</v>
      </c>
      <c r="O3986" s="5">
        <f>$E3986/$D3986</f>
        <v>0</v>
      </c>
      <c r="P3986" s="6" t="e">
        <f>ROUND(E3986/L3986,2)</f>
        <v>#DIV/0!</v>
      </c>
      <c r="Q3986" t="str">
        <f>LEFT($N3986,FIND("/",$N3986)-1)</f>
        <v>food</v>
      </c>
      <c r="R3986" t="str">
        <f>RIGHT($N3986,LEN($N3986)-FIND("/",$N3986))</f>
        <v>restaurants</v>
      </c>
      <c r="S3986" s="10">
        <f>((($I3986/60)/60)/24)+DATE(1970,1,1)</f>
        <v>41865.951782407406</v>
      </c>
      <c r="T3986" s="10">
        <f>((($J3986/60)/60)/24)+DATE(1970,1,1)</f>
        <v>41835.951782407406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8298</v>
      </c>
      <c r="O3987" s="5">
        <f>$E3987/$D3987</f>
        <v>0</v>
      </c>
      <c r="P3987" s="6" t="e">
        <f>ROUND(E3987/L3987,2)</f>
        <v>#DIV/0!</v>
      </c>
      <c r="Q3987" t="str">
        <f>LEFT($N3987,FIND("/",$N3987)-1)</f>
        <v>food</v>
      </c>
      <c r="R3987" t="str">
        <f>RIGHT($N3987,LEN($N3987)-FIND("/",$N3987))</f>
        <v>restaurants</v>
      </c>
      <c r="S3987" s="10">
        <f>((($I3987/60)/60)/24)+DATE(1970,1,1)</f>
        <v>42401.446909722217</v>
      </c>
      <c r="T3987" s="10">
        <f>((($J3987/60)/60)/24)+DATE(1970,1,1)</f>
        <v>42371.446909722217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8298</v>
      </c>
      <c r="O3988" s="5">
        <f>$E3988/$D3988</f>
        <v>0</v>
      </c>
      <c r="P3988" s="6" t="e">
        <f>ROUND(E3988/L3988,2)</f>
        <v>#DIV/0!</v>
      </c>
      <c r="Q3988" t="str">
        <f>LEFT($N3988,FIND("/",$N3988)-1)</f>
        <v>food</v>
      </c>
      <c r="R3988" t="str">
        <f>RIGHT($N3988,LEN($N3988)-FIND("/",$N3988))</f>
        <v>restaurants</v>
      </c>
      <c r="S3988" s="10">
        <f>((($I3988/60)/60)/24)+DATE(1970,1,1)</f>
        <v>41986.876863425925</v>
      </c>
      <c r="T3988" s="10">
        <f>((($J3988/60)/60)/24)+DATE(1970,1,1)</f>
        <v>41971.876863425925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8298</v>
      </c>
      <c r="O3989" s="5">
        <f>$E3989/$D3989</f>
        <v>0</v>
      </c>
      <c r="P3989" s="6" t="e">
        <f>ROUND(E3989/L3989,2)</f>
        <v>#DIV/0!</v>
      </c>
      <c r="Q3989" t="str">
        <f>LEFT($N3989,FIND("/",$N3989)-1)</f>
        <v>food</v>
      </c>
      <c r="R3989" t="str">
        <f>RIGHT($N3989,LEN($N3989)-FIND("/",$N3989))</f>
        <v>restaurants</v>
      </c>
      <c r="S3989" s="10">
        <f>((($I3989/60)/60)/24)+DATE(1970,1,1)</f>
        <v>42792.00681712963</v>
      </c>
      <c r="T3989" s="10">
        <f>((($J3989/60)/60)/24)+DATE(1970,1,1)</f>
        <v>42732.00681712963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8298</v>
      </c>
      <c r="O3990" s="5">
        <f>$E3990/$D3990</f>
        <v>0</v>
      </c>
      <c r="P3990" s="6" t="e">
        <f>ROUND(E3990/L3990,2)</f>
        <v>#DIV/0!</v>
      </c>
      <c r="Q3990" t="str">
        <f>LEFT($N3990,FIND("/",$N3990)-1)</f>
        <v>food</v>
      </c>
      <c r="R3990" t="str">
        <f>RIGHT($N3990,LEN($N3990)-FIND("/",$N3990))</f>
        <v>restaurants</v>
      </c>
      <c r="S3990" s="10">
        <f>((($I3990/60)/60)/24)+DATE(1970,1,1)</f>
        <v>41972.6950462963</v>
      </c>
      <c r="T3990" s="10">
        <f>((($J3990/60)/60)/24)+DATE(1970,1,1)</f>
        <v>41942.653379629628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8298</v>
      </c>
      <c r="O3991" s="5">
        <f>$E3991/$D3991</f>
        <v>0</v>
      </c>
      <c r="P3991" s="6" t="e">
        <f>ROUND(E3991/L3991,2)</f>
        <v>#DIV/0!</v>
      </c>
      <c r="Q3991" t="str">
        <f>LEFT($N3991,FIND("/",$N3991)-1)</f>
        <v>food</v>
      </c>
      <c r="R3991" t="str">
        <f>RIGHT($N3991,LEN($N3991)-FIND("/",$N3991))</f>
        <v>restaurants</v>
      </c>
      <c r="S3991" s="10">
        <f>((($I3991/60)/60)/24)+DATE(1970,1,1)</f>
        <v>41956.722546296296</v>
      </c>
      <c r="T3991" s="10">
        <f>((($J3991/60)/60)/24)+DATE(1970,1,1)</f>
        <v>41926.680879629632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8298</v>
      </c>
      <c r="O3992" s="5">
        <f>$E3992/$D3992</f>
        <v>0</v>
      </c>
      <c r="P3992" s="6" t="e">
        <f>ROUND(E3992/L3992,2)</f>
        <v>#DIV/0!</v>
      </c>
      <c r="Q3992" t="str">
        <f>LEFT($N3992,FIND("/",$N3992)-1)</f>
        <v>food</v>
      </c>
      <c r="R3992" t="str">
        <f>RIGHT($N3992,LEN($N3992)-FIND("/",$N3992))</f>
        <v>restaurants</v>
      </c>
      <c r="S3992" s="10">
        <f>((($I3992/60)/60)/24)+DATE(1970,1,1)</f>
        <v>42658.806249999994</v>
      </c>
      <c r="T3992" s="10">
        <f>((($J3992/60)/60)/24)+DATE(1970,1,1)</f>
        <v>42612.600520833337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8283</v>
      </c>
      <c r="O3993" s="5">
        <f>$E3993/$D3993</f>
        <v>0</v>
      </c>
      <c r="P3993" s="6" t="e">
        <f>ROUND(E3993/L3993,2)</f>
        <v>#DIV/0!</v>
      </c>
      <c r="Q3993" t="str">
        <f>LEFT($N3993,FIND("/",$N3993)-1)</f>
        <v>food</v>
      </c>
      <c r="R3993" t="str">
        <f>RIGHT($N3993,LEN($N3993)-FIND("/",$N3993))</f>
        <v>food trucks</v>
      </c>
      <c r="S3993" s="10">
        <f>((($I3993/60)/60)/24)+DATE(1970,1,1)</f>
        <v>42290.528807870374</v>
      </c>
      <c r="T3993" s="10">
        <f>((($J3993/60)/60)/24)+DATE(1970,1,1)</f>
        <v>42260.528807870374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8283</v>
      </c>
      <c r="O3994" s="5">
        <f>$E3994/$D3994</f>
        <v>0</v>
      </c>
      <c r="P3994" s="6" t="e">
        <f>ROUND(E3994/L3994,2)</f>
        <v>#DIV/0!</v>
      </c>
      <c r="Q3994" t="str">
        <f>LEFT($N3994,FIND("/",$N3994)-1)</f>
        <v>food</v>
      </c>
      <c r="R3994" t="str">
        <f>RIGHT($N3994,LEN($N3994)-FIND("/",$N3994))</f>
        <v>food trucks</v>
      </c>
      <c r="S3994" s="10">
        <f>((($I3994/60)/60)/24)+DATE(1970,1,1)</f>
        <v>42215.139479166668</v>
      </c>
      <c r="T3994" s="10">
        <f>((($J3994/60)/60)/24)+DATE(1970,1,1)</f>
        <v>42155.139479166668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8283</v>
      </c>
      <c r="O3995" s="5">
        <f>$E3995/$D3995</f>
        <v>0</v>
      </c>
      <c r="P3995" s="6" t="e">
        <f>ROUND(E3995/L3995,2)</f>
        <v>#DIV/0!</v>
      </c>
      <c r="Q3995" t="str">
        <f>LEFT($N3995,FIND("/",$N3995)-1)</f>
        <v>food</v>
      </c>
      <c r="R3995" t="str">
        <f>RIGHT($N3995,LEN($N3995)-FIND("/",$N3995))</f>
        <v>food trucks</v>
      </c>
      <c r="S3995" s="10">
        <f>((($I3995/60)/60)/24)+DATE(1970,1,1)</f>
        <v>41852.040497685186</v>
      </c>
      <c r="T3995" s="10">
        <f>((($J3995/60)/60)/24)+DATE(1970,1,1)</f>
        <v>41822.040497685186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8283</v>
      </c>
      <c r="O3996" s="5">
        <f>$E3996/$D3996</f>
        <v>0</v>
      </c>
      <c r="P3996" s="6" t="e">
        <f>ROUND(E3996/L3996,2)</f>
        <v>#DIV/0!</v>
      </c>
      <c r="Q3996" t="str">
        <f>LEFT($N3996,FIND("/",$N3996)-1)</f>
        <v>food</v>
      </c>
      <c r="R3996" t="str">
        <f>RIGHT($N3996,LEN($N3996)-FIND("/",$N3996))</f>
        <v>food trucks</v>
      </c>
      <c r="S3996" s="10">
        <f>((($I3996/60)/60)/24)+DATE(1970,1,1)</f>
        <v>41872.980879629627</v>
      </c>
      <c r="T3996" s="10">
        <f>((($J3996/60)/60)/24)+DATE(1970,1,1)</f>
        <v>41842.980879629627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8283</v>
      </c>
      <c r="O3997" s="5">
        <f>$E3997/$D3997</f>
        <v>0</v>
      </c>
      <c r="P3997" s="6" t="e">
        <f>ROUND(E3997/L3997,2)</f>
        <v>#DIV/0!</v>
      </c>
      <c r="Q3997" t="str">
        <f>LEFT($N3997,FIND("/",$N3997)-1)</f>
        <v>food</v>
      </c>
      <c r="R3997" t="str">
        <f>RIGHT($N3997,LEN($N3997)-FIND("/",$N3997))</f>
        <v>food trucks</v>
      </c>
      <c r="S3997" s="10">
        <f>((($I3997/60)/60)/24)+DATE(1970,1,1)</f>
        <v>42107.119409722218</v>
      </c>
      <c r="T3997" s="10">
        <f>((($J3997/60)/60)/24)+DATE(1970,1,1)</f>
        <v>42077.119409722218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8283</v>
      </c>
      <c r="O3998" s="5">
        <f>$E3998/$D3998</f>
        <v>0</v>
      </c>
      <c r="P3998" s="6" t="e">
        <f>ROUND(E3998/L3998,2)</f>
        <v>#DIV/0!</v>
      </c>
      <c r="Q3998" t="str">
        <f>LEFT($N3998,FIND("/",$N3998)-1)</f>
        <v>food</v>
      </c>
      <c r="R3998" t="str">
        <f>RIGHT($N3998,LEN($N3998)-FIND("/",$N3998))</f>
        <v>food trucks</v>
      </c>
      <c r="S3998" s="10">
        <f>((($I3998/60)/60)/24)+DATE(1970,1,1)</f>
        <v>41874.592002314814</v>
      </c>
      <c r="T3998" s="10">
        <f>((($J3998/60)/60)/24)+DATE(1970,1,1)</f>
        <v>41829.592002314814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8283</v>
      </c>
      <c r="O3999" s="5">
        <f>$E3999/$D3999</f>
        <v>0</v>
      </c>
      <c r="P3999" s="6" t="e">
        <f>ROUND(E3999/L3999,2)</f>
        <v>#DIV/0!</v>
      </c>
      <c r="Q3999" t="str">
        <f>LEFT($N3999,FIND("/",$N3999)-1)</f>
        <v>food</v>
      </c>
      <c r="R3999" t="str">
        <f>RIGHT($N3999,LEN($N3999)-FIND("/",$N3999))</f>
        <v>food trucks</v>
      </c>
      <c r="S3999" s="10">
        <f>((($I3999/60)/60)/24)+DATE(1970,1,1)</f>
        <v>42508.825752314813</v>
      </c>
      <c r="T3999" s="10">
        <f>((($J3999/60)/60)/24)+DATE(1970,1,1)</f>
        <v>42487.825752314813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8283</v>
      </c>
      <c r="O4000" s="5">
        <f>$E4000/$D4000</f>
        <v>0</v>
      </c>
      <c r="P4000" s="6" t="e">
        <f>ROUND(E4000/L4000,2)</f>
        <v>#DIV/0!</v>
      </c>
      <c r="Q4000" t="str">
        <f>LEFT($N4000,FIND("/",$N4000)-1)</f>
        <v>food</v>
      </c>
      <c r="R4000" t="str">
        <f>RIGHT($N4000,LEN($N4000)-FIND("/",$N4000))</f>
        <v>food trucks</v>
      </c>
      <c r="S4000" s="10">
        <f>((($I4000/60)/60)/24)+DATE(1970,1,1)</f>
        <v>42016.108726851846</v>
      </c>
      <c r="T4000" s="10">
        <f>((($J4000/60)/60)/24)+DATE(1970,1,1)</f>
        <v>41986.108726851846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8283</v>
      </c>
      <c r="O4001" s="5">
        <f>$E4001/$D4001</f>
        <v>0</v>
      </c>
      <c r="P4001" s="6" t="e">
        <f>ROUND(E4001/L4001,2)</f>
        <v>#DIV/0!</v>
      </c>
      <c r="Q4001" t="str">
        <f>LEFT($N4001,FIND("/",$N4001)-1)</f>
        <v>food</v>
      </c>
      <c r="R4001" t="str">
        <f>RIGHT($N4001,LEN($N4001)-FIND("/",$N4001))</f>
        <v>food trucks</v>
      </c>
      <c r="S4001" s="10">
        <f>((($I4001/60)/60)/24)+DATE(1970,1,1)</f>
        <v>42104.968136574069</v>
      </c>
      <c r="T4001" s="10">
        <f>((($J4001/60)/60)/24)+DATE(1970,1,1)</f>
        <v>42060.00980324074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8283</v>
      </c>
      <c r="O4002" s="5">
        <f>$E4002/$D4002</f>
        <v>0</v>
      </c>
      <c r="P4002" s="6" t="e">
        <f>ROUND(E4002/L4002,2)</f>
        <v>#DIV/0!</v>
      </c>
      <c r="Q4002" t="str">
        <f>LEFT($N4002,FIND("/",$N4002)-1)</f>
        <v>food</v>
      </c>
      <c r="R4002" t="str">
        <f>RIGHT($N4002,LEN($N4002)-FIND("/",$N4002))</f>
        <v>food trucks</v>
      </c>
      <c r="S4002" s="10">
        <f>((($I4002/60)/60)/24)+DATE(1970,1,1)</f>
        <v>41855.820567129631</v>
      </c>
      <c r="T4002" s="10">
        <f>((($J4002/60)/60)/24)+DATE(1970,1,1)</f>
        <v>41830.820567129631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8283</v>
      </c>
      <c r="O4003" s="5">
        <f>$E4003/$D4003</f>
        <v>0</v>
      </c>
      <c r="P4003" s="6" t="e">
        <f>ROUND(E4003/L4003,2)</f>
        <v>#DIV/0!</v>
      </c>
      <c r="Q4003" t="str">
        <f>LEFT($N4003,FIND("/",$N4003)-1)</f>
        <v>food</v>
      </c>
      <c r="R4003" t="str">
        <f>RIGHT($N4003,LEN($N4003)-FIND("/",$N4003))</f>
        <v>food trucks</v>
      </c>
      <c r="S4003" s="10">
        <f>((($I4003/60)/60)/24)+DATE(1970,1,1)</f>
        <v>42286.708333333328</v>
      </c>
      <c r="T4003" s="10">
        <f>((($J4003/60)/60)/24)+DATE(1970,1,1)</f>
        <v>42238.022905092599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8283</v>
      </c>
      <c r="O4004" s="5">
        <f>$E4004/$D4004</f>
        <v>0</v>
      </c>
      <c r="P4004" s="6" t="e">
        <f>ROUND(E4004/L4004,2)</f>
        <v>#DIV/0!</v>
      </c>
      <c r="Q4004" t="str">
        <f>LEFT($N4004,FIND("/",$N4004)-1)</f>
        <v>food</v>
      </c>
      <c r="R4004" t="str">
        <f>RIGHT($N4004,LEN($N4004)-FIND("/",$N4004))</f>
        <v>food trucks</v>
      </c>
      <c r="S4004" s="10">
        <f>((($I4004/60)/60)/24)+DATE(1970,1,1)</f>
        <v>42170.173252314817</v>
      </c>
      <c r="T4004" s="10">
        <f>((($J4004/60)/60)/24)+DATE(1970,1,1)</f>
        <v>42140.173252314817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8283</v>
      </c>
      <c r="O4005" s="5">
        <f>$E4005/$D4005</f>
        <v>0</v>
      </c>
      <c r="P4005" s="6" t="e">
        <f>ROUND(E4005/L4005,2)</f>
        <v>#DIV/0!</v>
      </c>
      <c r="Q4005" t="str">
        <f>LEFT($N4005,FIND("/",$N4005)-1)</f>
        <v>food</v>
      </c>
      <c r="R4005" t="str">
        <f>RIGHT($N4005,LEN($N4005)-FIND("/",$N4005))</f>
        <v>food trucks</v>
      </c>
      <c r="S4005" s="10">
        <f>((($I4005/60)/60)/24)+DATE(1970,1,1)</f>
        <v>42395.589085648149</v>
      </c>
      <c r="T4005" s="10">
        <f>((($J4005/60)/60)/24)+DATE(1970,1,1)</f>
        <v>42388.589085648149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8283</v>
      </c>
      <c r="O4006" s="5">
        <f>$E4006/$D4006</f>
        <v>0</v>
      </c>
      <c r="P4006" s="6" t="e">
        <f>ROUND(E4006/L4006,2)</f>
        <v>#DIV/0!</v>
      </c>
      <c r="Q4006" t="str">
        <f>LEFT($N4006,FIND("/",$N4006)-1)</f>
        <v>food</v>
      </c>
      <c r="R4006" t="str">
        <f>RIGHT($N4006,LEN($N4006)-FIND("/",$N4006))</f>
        <v>food trucks</v>
      </c>
      <c r="S4006" s="10">
        <f>((($I4006/60)/60)/24)+DATE(1970,1,1)</f>
        <v>42119.84520833334</v>
      </c>
      <c r="T4006" s="10">
        <f>((($J4006/60)/60)/24)+DATE(1970,1,1)</f>
        <v>42089.84520833334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8300</v>
      </c>
      <c r="O4007" s="5">
        <f>$E4007/$D4007</f>
        <v>0</v>
      </c>
      <c r="P4007" s="6" t="e">
        <f>ROUND(E4007/L4007,2)</f>
        <v>#DIV/0!</v>
      </c>
      <c r="Q4007" t="str">
        <f>LEFT($N4007,FIND("/",$N4007)-1)</f>
        <v>technology</v>
      </c>
      <c r="R4007" t="str">
        <f>RIGHT($N4007,LEN($N4007)-FIND("/",$N4007))</f>
        <v>space exploration</v>
      </c>
      <c r="S4007" s="10">
        <f>((($I4007/60)/60)/24)+DATE(1970,1,1)</f>
        <v>42566.289583333331</v>
      </c>
      <c r="T4007" s="10">
        <f>((($J4007/60)/60)/24)+DATE(1970,1,1)</f>
        <v>42536.246620370366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8283</v>
      </c>
      <c r="O4008" s="5">
        <f>$E4008/$D4008</f>
        <v>0</v>
      </c>
      <c r="P4008" s="6" t="e">
        <f>ROUND(E4008/L4008,2)</f>
        <v>#DIV/0!</v>
      </c>
      <c r="Q4008" t="str">
        <f>LEFT($N4008,FIND("/",$N4008)-1)</f>
        <v>food</v>
      </c>
      <c r="R4008" t="str">
        <f>RIGHT($N4008,LEN($N4008)-FIND("/",$N4008))</f>
        <v>food trucks</v>
      </c>
      <c r="S4008" s="10">
        <f>((($I4008/60)/60)/24)+DATE(1970,1,1)</f>
        <v>41912.974803240737</v>
      </c>
      <c r="T4008" s="10">
        <f>((($J4008/60)/60)/24)+DATE(1970,1,1)</f>
        <v>41892.974803240737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8283</v>
      </c>
      <c r="O4009" s="5">
        <f>$E4009/$D4009</f>
        <v>0</v>
      </c>
      <c r="P4009" s="6" t="e">
        <f>ROUND(E4009/L4009,2)</f>
        <v>#DIV/0!</v>
      </c>
      <c r="Q4009" t="str">
        <f>LEFT($N4009,FIND("/",$N4009)-1)</f>
        <v>food</v>
      </c>
      <c r="R4009" t="str">
        <f>RIGHT($N4009,LEN($N4009)-FIND("/",$N4009))</f>
        <v>food trucks</v>
      </c>
      <c r="S4009" s="10">
        <f>((($I4009/60)/60)/24)+DATE(1970,1,1)</f>
        <v>42184.64025462963</v>
      </c>
      <c r="T4009" s="10">
        <f>((($J4009/60)/60)/24)+DATE(1970,1,1)</f>
        <v>42154.64025462963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8283</v>
      </c>
      <c r="O4010" s="5">
        <f>$E4010/$D4010</f>
        <v>0</v>
      </c>
      <c r="P4010" s="6" t="e">
        <f>ROUND(E4010/L4010,2)</f>
        <v>#DIV/0!</v>
      </c>
      <c r="Q4010" t="str">
        <f>LEFT($N4010,FIND("/",$N4010)-1)</f>
        <v>food</v>
      </c>
      <c r="R4010" t="str">
        <f>RIGHT($N4010,LEN($N4010)-FIND("/",$N4010))</f>
        <v>food trucks</v>
      </c>
      <c r="S4010" s="10">
        <f>((($I4010/60)/60)/24)+DATE(1970,1,1)</f>
        <v>41859.896562499998</v>
      </c>
      <c r="T4010" s="10">
        <f>((($J4010/60)/60)/24)+DATE(1970,1,1)</f>
        <v>41829.896562499998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8303</v>
      </c>
      <c r="O4011" s="5">
        <f>$E4011/$D4011</f>
        <v>0</v>
      </c>
      <c r="P4011" s="6" t="e">
        <f>ROUND(E4011/L4011,2)</f>
        <v>#DIV/0!</v>
      </c>
      <c r="Q4011" t="str">
        <f>LEFT($N4011,FIND("/",$N4011)-1)</f>
        <v>publishing</v>
      </c>
      <c r="R4011" t="str">
        <f>RIGHT($N4011,LEN($N4011)-FIND("/",$N4011))</f>
        <v>children's books</v>
      </c>
      <c r="S4011" s="10">
        <f>((($I4011/60)/60)/24)+DATE(1970,1,1)</f>
        <v>42662.328784722224</v>
      </c>
      <c r="T4011" s="10">
        <f>((($J4011/60)/60)/24)+DATE(1970,1,1)</f>
        <v>42632.328784722224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8303</v>
      </c>
      <c r="O4012" s="5">
        <f>$E4012/$D4012</f>
        <v>0</v>
      </c>
      <c r="P4012" s="6" t="e">
        <f>ROUND(E4012/L4012,2)</f>
        <v>#DIV/0!</v>
      </c>
      <c r="Q4012" t="str">
        <f>LEFT($N4012,FIND("/",$N4012)-1)</f>
        <v>publishing</v>
      </c>
      <c r="R4012" t="str">
        <f>RIGHT($N4012,LEN($N4012)-FIND("/",$N4012))</f>
        <v>children's books</v>
      </c>
      <c r="S4012" s="10">
        <f>((($I4012/60)/60)/24)+DATE(1970,1,1)</f>
        <v>41090.833333333336</v>
      </c>
      <c r="T4012" s="10">
        <f>((($J4012/60)/60)/24)+DATE(1970,1,1)</f>
        <v>41078.899826388886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8303</v>
      </c>
      <c r="O4013" s="5">
        <f>$E4013/$D4013</f>
        <v>0</v>
      </c>
      <c r="P4013" s="6" t="e">
        <f>ROUND(E4013/L4013,2)</f>
        <v>#DIV/0!</v>
      </c>
      <c r="Q4013" t="str">
        <f>LEFT($N4013,FIND("/",$N4013)-1)</f>
        <v>publishing</v>
      </c>
      <c r="R4013" t="str">
        <f>RIGHT($N4013,LEN($N4013)-FIND("/",$N4013))</f>
        <v>children's books</v>
      </c>
      <c r="S4013" s="10">
        <f>((($I4013/60)/60)/24)+DATE(1970,1,1)</f>
        <v>41807.887060185189</v>
      </c>
      <c r="T4013" s="10">
        <f>((($J4013/60)/60)/24)+DATE(1970,1,1)</f>
        <v>41747.887060185189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8303</v>
      </c>
      <c r="O4014" s="5">
        <f>$E4014/$D4014</f>
        <v>0</v>
      </c>
      <c r="P4014" s="6" t="e">
        <f>ROUND(E4014/L4014,2)</f>
        <v>#DIV/0!</v>
      </c>
      <c r="Q4014" t="str">
        <f>LEFT($N4014,FIND("/",$N4014)-1)</f>
        <v>publishing</v>
      </c>
      <c r="R4014" t="str">
        <f>RIGHT($N4014,LEN($N4014)-FIND("/",$N4014))</f>
        <v>children's books</v>
      </c>
      <c r="S4014" s="10">
        <f>((($I4014/60)/60)/24)+DATE(1970,1,1)</f>
        <v>41893.636006944449</v>
      </c>
      <c r="T4014" s="10">
        <f>((($J4014/60)/60)/24)+DATE(1970,1,1)</f>
        <v>41863.636006944449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8303</v>
      </c>
      <c r="O4015" s="5">
        <f>$E4015/$D4015</f>
        <v>0</v>
      </c>
      <c r="P4015" s="6" t="e">
        <f>ROUND(E4015/L4015,2)</f>
        <v>#DIV/0!</v>
      </c>
      <c r="Q4015" t="str">
        <f>LEFT($N4015,FIND("/",$N4015)-1)</f>
        <v>publishing</v>
      </c>
      <c r="R4015" t="str">
        <f>RIGHT($N4015,LEN($N4015)-FIND("/",$N4015))</f>
        <v>children's books</v>
      </c>
      <c r="S4015" s="10">
        <f>((($I4015/60)/60)/24)+DATE(1970,1,1)</f>
        <v>41445.461319444446</v>
      </c>
      <c r="T4015" s="10">
        <f>((($J4015/60)/60)/24)+DATE(1970,1,1)</f>
        <v>41415.461319444446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8303</v>
      </c>
      <c r="O4016" s="5">
        <f>$E4016/$D4016</f>
        <v>0</v>
      </c>
      <c r="P4016" s="6" t="e">
        <f>ROUND(E4016/L4016,2)</f>
        <v>#DIV/0!</v>
      </c>
      <c r="Q4016" t="str">
        <f>LEFT($N4016,FIND("/",$N4016)-1)</f>
        <v>publishing</v>
      </c>
      <c r="R4016" t="str">
        <f>RIGHT($N4016,LEN($N4016)-FIND("/",$N4016))</f>
        <v>children's books</v>
      </c>
      <c r="S4016" s="10">
        <f>((($I4016/60)/60)/24)+DATE(1970,1,1)</f>
        <v>41210.579027777778</v>
      </c>
      <c r="T4016" s="10">
        <f>((($J4016/60)/60)/24)+DATE(1970,1,1)</f>
        <v>41194.579027777778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8303</v>
      </c>
      <c r="O4017" s="5">
        <f>$E4017/$D4017</f>
        <v>0</v>
      </c>
      <c r="P4017" s="6" t="e">
        <f>ROUND(E4017/L4017,2)</f>
        <v>#DIV/0!</v>
      </c>
      <c r="Q4017" t="str">
        <f>LEFT($N4017,FIND("/",$N4017)-1)</f>
        <v>publishing</v>
      </c>
      <c r="R4017" t="str">
        <f>RIGHT($N4017,LEN($N4017)-FIND("/",$N4017))</f>
        <v>children's books</v>
      </c>
      <c r="S4017" s="10">
        <f>((($I4017/60)/60)/24)+DATE(1970,1,1)</f>
        <v>41306.708333333336</v>
      </c>
      <c r="T4017" s="10">
        <f>((($J4017/60)/60)/24)+DATE(1970,1,1)</f>
        <v>41257.531712962962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8303</v>
      </c>
      <c r="O4018" s="5">
        <f>$E4018/$D4018</f>
        <v>0</v>
      </c>
      <c r="P4018" s="6" t="e">
        <f>ROUND(E4018/L4018,2)</f>
        <v>#DIV/0!</v>
      </c>
      <c r="Q4018" t="str">
        <f>LEFT($N4018,FIND("/",$N4018)-1)</f>
        <v>publishing</v>
      </c>
      <c r="R4018" t="str">
        <f>RIGHT($N4018,LEN($N4018)-FIND("/",$N4018))</f>
        <v>children's books</v>
      </c>
      <c r="S4018" s="10">
        <f>((($I4018/60)/60)/24)+DATE(1970,1,1)</f>
        <v>41552.869143518517</v>
      </c>
      <c r="T4018" s="10">
        <f>((($J4018/60)/60)/24)+DATE(1970,1,1)</f>
        <v>41537.869143518517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8303</v>
      </c>
      <c r="O4019" s="5">
        <f>$E4019/$D4019</f>
        <v>0</v>
      </c>
      <c r="P4019" s="6" t="e">
        <f>ROUND(E4019/L4019,2)</f>
        <v>#DIV/0!</v>
      </c>
      <c r="Q4019" t="str">
        <f>LEFT($N4019,FIND("/",$N4019)-1)</f>
        <v>publishing</v>
      </c>
      <c r="R4019" t="str">
        <f>RIGHT($N4019,LEN($N4019)-FIND("/",$N4019))</f>
        <v>children's books</v>
      </c>
      <c r="S4019" s="10">
        <f>((($I4019/60)/60)/24)+DATE(1970,1,1)</f>
        <v>42804.447777777779</v>
      </c>
      <c r="T4019" s="10">
        <f>((($J4019/60)/60)/24)+DATE(1970,1,1)</f>
        <v>42774.447777777779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s="5">
        <f>$E4020/$D4020</f>
        <v>0</v>
      </c>
      <c r="P4020" s="6" t="e">
        <f>ROUND(E4020/L4020,2)</f>
        <v>#DIV/0!</v>
      </c>
      <c r="Q4020" t="str">
        <f>LEFT($N4020,FIND("/",$N4020)-1)</f>
        <v>theater</v>
      </c>
      <c r="R4020" t="str">
        <f>RIGHT($N4020,LEN($N4020)-FIND("/",$N4020))</f>
        <v>plays</v>
      </c>
      <c r="S4020" s="10">
        <f>((($I4020/60)/60)/24)+DATE(1970,1,1)</f>
        <v>41811.458333333336</v>
      </c>
      <c r="T4020" s="10">
        <f>((($J4020/60)/60)/24)+DATE(1970,1,1)</f>
        <v>41784.952488425923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s="5">
        <f>$E4021/$D4021</f>
        <v>0</v>
      </c>
      <c r="P4021" s="6" t="e">
        <f>ROUND(E4021/L4021,2)</f>
        <v>#DIV/0!</v>
      </c>
      <c r="Q4021" t="str">
        <f>LEFT($N4021,FIND("/",$N4021)-1)</f>
        <v>theater</v>
      </c>
      <c r="R4021" t="str">
        <f>RIGHT($N4021,LEN($N4021)-FIND("/",$N4021))</f>
        <v>plays</v>
      </c>
      <c r="S4021" s="10">
        <f>((($I4021/60)/60)/24)+DATE(1970,1,1)</f>
        <v>42534.166666666672</v>
      </c>
      <c r="T4021" s="10">
        <f>((($J4021/60)/60)/24)+DATE(1970,1,1)</f>
        <v>42492.737847222219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s="5">
        <f>$E4022/$D4022</f>
        <v>0</v>
      </c>
      <c r="P4022" s="6" t="e">
        <f>ROUND(E4022/L4022,2)</f>
        <v>#DIV/0!</v>
      </c>
      <c r="Q4022" t="str">
        <f>LEFT($N4022,FIND("/",$N4022)-1)</f>
        <v>theater</v>
      </c>
      <c r="R4022" t="str">
        <f>RIGHT($N4022,LEN($N4022)-FIND("/",$N4022))</f>
        <v>plays</v>
      </c>
      <c r="S4022" s="10">
        <f>((($I4022/60)/60)/24)+DATE(1970,1,1)</f>
        <v>42153.692060185189</v>
      </c>
      <c r="T4022" s="10">
        <f>((($J4022/60)/60)/24)+DATE(1970,1,1)</f>
        <v>42108.692060185189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s="5">
        <f>$E4023/$D4023</f>
        <v>0</v>
      </c>
      <c r="P4023" s="6" t="e">
        <f>ROUND(E4023/L4023,2)</f>
        <v>#DIV/0!</v>
      </c>
      <c r="Q4023" t="str">
        <f>LEFT($N4023,FIND("/",$N4023)-1)</f>
        <v>theater</v>
      </c>
      <c r="R4023" t="str">
        <f>RIGHT($N4023,LEN($N4023)-FIND("/",$N4023))</f>
        <v>plays</v>
      </c>
      <c r="S4023" s="10">
        <f>((($I4023/60)/60)/24)+DATE(1970,1,1)</f>
        <v>42513.806307870371</v>
      </c>
      <c r="T4023" s="10">
        <f>((($J4023/60)/60)/24)+DATE(1970,1,1)</f>
        <v>42453.806307870371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s="5">
        <f>$E4024/$D4024</f>
        <v>0</v>
      </c>
      <c r="P4024" s="6" t="e">
        <f>ROUND(E4024/L4024,2)</f>
        <v>#DIV/0!</v>
      </c>
      <c r="Q4024" t="str">
        <f>LEFT($N4024,FIND("/",$N4024)-1)</f>
        <v>theater</v>
      </c>
      <c r="R4024" t="str">
        <f>RIGHT($N4024,LEN($N4024)-FIND("/",$N4024))</f>
        <v>plays</v>
      </c>
      <c r="S4024" s="10">
        <f>((($I4024/60)/60)/24)+DATE(1970,1,1)</f>
        <v>42398.970138888893</v>
      </c>
      <c r="T4024" s="10">
        <f>((($J4024/60)/60)/24)+DATE(1970,1,1)</f>
        <v>42390.002650462964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s="5">
        <f>$E4025/$D4025</f>
        <v>0</v>
      </c>
      <c r="P4025" s="6" t="e">
        <f>ROUND(E4025/L4025,2)</f>
        <v>#DIV/0!</v>
      </c>
      <c r="Q4025" t="str">
        <f>LEFT($N4025,FIND("/",$N4025)-1)</f>
        <v>theater</v>
      </c>
      <c r="R4025" t="str">
        <f>RIGHT($N4025,LEN($N4025)-FIND("/",$N4025))</f>
        <v>plays</v>
      </c>
      <c r="S4025" s="10">
        <f>((($I4025/60)/60)/24)+DATE(1970,1,1)</f>
        <v>41896.190937499996</v>
      </c>
      <c r="T4025" s="10">
        <f>((($J4025/60)/60)/24)+DATE(1970,1,1)</f>
        <v>41836.190937499996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s="5">
        <f>$E4026/$D4026</f>
        <v>0</v>
      </c>
      <c r="P4026" s="6" t="e">
        <f>ROUND(E4026/L4026,2)</f>
        <v>#DIV/0!</v>
      </c>
      <c r="Q4026" t="str">
        <f>LEFT($N4026,FIND("/",$N4026)-1)</f>
        <v>theater</v>
      </c>
      <c r="R4026" t="str">
        <f>RIGHT($N4026,LEN($N4026)-FIND("/",$N4026))</f>
        <v>plays</v>
      </c>
      <c r="S4026" s="10">
        <f>((($I4026/60)/60)/24)+DATE(1970,1,1)</f>
        <v>41978.477777777778</v>
      </c>
      <c r="T4026" s="10">
        <f>((($J4026/60)/60)/24)+DATE(1970,1,1)</f>
        <v>41954.545081018514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s="5">
        <f>$E4027/$D4027</f>
        <v>0</v>
      </c>
      <c r="P4027" s="6" t="e">
        <f>ROUND(E4027/L4027,2)</f>
        <v>#DIV/0!</v>
      </c>
      <c r="Q4027" t="str">
        <f>LEFT($N4027,FIND("/",$N4027)-1)</f>
        <v>theater</v>
      </c>
      <c r="R4027" t="str">
        <f>RIGHT($N4027,LEN($N4027)-FIND("/",$N4027))</f>
        <v>plays</v>
      </c>
      <c r="S4027" s="10">
        <f>((($I4027/60)/60)/24)+DATE(1970,1,1)</f>
        <v>42010.114108796297</v>
      </c>
      <c r="T4027" s="10">
        <f>((($J4027/60)/60)/24)+DATE(1970,1,1)</f>
        <v>41950.114108796297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s="5">
        <f>$E4028/$D4028</f>
        <v>0</v>
      </c>
      <c r="P4028" s="6" t="e">
        <f>ROUND(E4028/L4028,2)</f>
        <v>#DIV/0!</v>
      </c>
      <c r="Q4028" t="str">
        <f>LEFT($N4028,FIND("/",$N4028)-1)</f>
        <v>theater</v>
      </c>
      <c r="R4028" t="str">
        <f>RIGHT($N4028,LEN($N4028)-FIND("/",$N4028))</f>
        <v>plays</v>
      </c>
      <c r="S4028" s="10">
        <f>((($I4028/60)/60)/24)+DATE(1970,1,1)</f>
        <v>42175.11618055556</v>
      </c>
      <c r="T4028" s="10">
        <f>((($J4028/60)/60)/24)+DATE(1970,1,1)</f>
        <v>42115.11618055556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s="5">
        <f>$E4029/$D4029</f>
        <v>0</v>
      </c>
      <c r="P4029" s="6" t="e">
        <f>ROUND(E4029/L4029,2)</f>
        <v>#DIV/0!</v>
      </c>
      <c r="Q4029" t="str">
        <f>LEFT($N4029,FIND("/",$N4029)-1)</f>
        <v>theater</v>
      </c>
      <c r="R4029" t="str">
        <f>RIGHT($N4029,LEN($N4029)-FIND("/",$N4029))</f>
        <v>plays</v>
      </c>
      <c r="S4029" s="10">
        <f>((($I4029/60)/60)/24)+DATE(1970,1,1)</f>
        <v>42201.743969907402</v>
      </c>
      <c r="T4029" s="10">
        <f>((($J4029/60)/60)/24)+DATE(1970,1,1)</f>
        <v>42171.743969907402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s="5">
        <f>$E4030/$D4030</f>
        <v>0</v>
      </c>
      <c r="P4030" s="6" t="e">
        <f>ROUND(E4030/L4030,2)</f>
        <v>#DIV/0!</v>
      </c>
      <c r="Q4030" t="str">
        <f>LEFT($N4030,FIND("/",$N4030)-1)</f>
        <v>theater</v>
      </c>
      <c r="R4030" t="str">
        <f>RIGHT($N4030,LEN($N4030)-FIND("/",$N4030))</f>
        <v>plays</v>
      </c>
      <c r="S4030" s="10">
        <f>((($I4030/60)/60)/24)+DATE(1970,1,1)</f>
        <v>41976.639305555553</v>
      </c>
      <c r="T4030" s="10">
        <f>((($J4030/60)/60)/24)+DATE(1970,1,1)</f>
        <v>41916.597638888888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s="5">
        <f>$E4031/$D4031</f>
        <v>0</v>
      </c>
      <c r="P4031" s="6" t="e">
        <f>ROUND(E4031/L4031,2)</f>
        <v>#DIV/0!</v>
      </c>
      <c r="Q4031" t="str">
        <f>LEFT($N4031,FIND("/",$N4031)-1)</f>
        <v>theater</v>
      </c>
      <c r="R4031" t="str">
        <f>RIGHT($N4031,LEN($N4031)-FIND("/",$N4031))</f>
        <v>plays</v>
      </c>
      <c r="S4031" s="10">
        <f>((($I4031/60)/60)/24)+DATE(1970,1,1)</f>
        <v>41930.207638888889</v>
      </c>
      <c r="T4031" s="10">
        <f>((($J4031/60)/60)/24)+DATE(1970,1,1)</f>
        <v>41922.535185185188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s="5">
        <f>$E4032/$D4032</f>
        <v>0</v>
      </c>
      <c r="P4032" s="6" t="e">
        <f>ROUND(E4032/L4032,2)</f>
        <v>#DIV/0!</v>
      </c>
      <c r="Q4032" t="str">
        <f>LEFT($N4032,FIND("/",$N4032)-1)</f>
        <v>theater</v>
      </c>
      <c r="R4032" t="str">
        <f>RIGHT($N4032,LEN($N4032)-FIND("/",$N4032))</f>
        <v>plays</v>
      </c>
      <c r="S4032" s="10">
        <f>((($I4032/60)/60)/24)+DATE(1970,1,1)</f>
        <v>42097.944618055553</v>
      </c>
      <c r="T4032" s="10">
        <f>((($J4032/60)/60)/24)+DATE(1970,1,1)</f>
        <v>42037.986284722225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s="5">
        <f>$E4033/$D4033</f>
        <v>0</v>
      </c>
      <c r="P4033" s="6" t="e">
        <f>ROUND(E4033/L4033,2)</f>
        <v>#DIV/0!</v>
      </c>
      <c r="Q4033" t="str">
        <f>LEFT($N4033,FIND("/",$N4033)-1)</f>
        <v>theater</v>
      </c>
      <c r="R4033" t="str">
        <f>RIGHT($N4033,LEN($N4033)-FIND("/",$N4033))</f>
        <v>plays</v>
      </c>
      <c r="S4033" s="10">
        <f>((($I4033/60)/60)/24)+DATE(1970,1,1)</f>
        <v>42575.078217592592</v>
      </c>
      <c r="T4033" s="10">
        <f>((($J4033/60)/60)/24)+DATE(1970,1,1)</f>
        <v>42515.078217592592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8302</v>
      </c>
      <c r="O4034" s="5">
        <f>$E4034/$D4034</f>
        <v>0</v>
      </c>
      <c r="P4034" s="6" t="e">
        <f>ROUND(E4034/L4034,2)</f>
        <v>#DIV/0!</v>
      </c>
      <c r="Q4034" t="str">
        <f>LEFT($N4034,FIND("/",$N4034)-1)</f>
        <v>theater</v>
      </c>
      <c r="R4034" t="str">
        <f>RIGHT($N4034,LEN($N4034)-FIND("/",$N4034))</f>
        <v>spaces</v>
      </c>
      <c r="S4034" s="10">
        <f>((($I4034/60)/60)/24)+DATE(1970,1,1)</f>
        <v>42107.129398148143</v>
      </c>
      <c r="T4034" s="10">
        <f>((($J4034/60)/60)/24)+DATE(1970,1,1)</f>
        <v>42077.129398148143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8302</v>
      </c>
      <c r="O4035" s="5">
        <f>$E4035/$D4035</f>
        <v>0</v>
      </c>
      <c r="P4035" s="6" t="e">
        <f>ROUND(E4035/L4035,2)</f>
        <v>#DIV/0!</v>
      </c>
      <c r="Q4035" t="str">
        <f>LEFT($N4035,FIND("/",$N4035)-1)</f>
        <v>theater</v>
      </c>
      <c r="R4035" t="str">
        <f>RIGHT($N4035,LEN($N4035)-FIND("/",$N4035))</f>
        <v>spaces</v>
      </c>
      <c r="S4035" s="10">
        <f>((($I4035/60)/60)/24)+DATE(1970,1,1)</f>
        <v>42148.139583333337</v>
      </c>
      <c r="T4035" s="10">
        <f>((($J4035/60)/60)/24)+DATE(1970,1,1)</f>
        <v>42118.139583333337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8302</v>
      </c>
      <c r="O4036" s="5">
        <f>$E4036/$D4036</f>
        <v>0</v>
      </c>
      <c r="P4036" s="6" t="e">
        <f>ROUND(E4036/L4036,2)</f>
        <v>#DIV/0!</v>
      </c>
      <c r="Q4036" t="str">
        <f>LEFT($N4036,FIND("/",$N4036)-1)</f>
        <v>theater</v>
      </c>
      <c r="R4036" t="str">
        <f>RIGHT($N4036,LEN($N4036)-FIND("/",$N4036))</f>
        <v>spaces</v>
      </c>
      <c r="S4036" s="10">
        <f>((($I4036/60)/60)/24)+DATE(1970,1,1)</f>
        <v>42392.36518518519</v>
      </c>
      <c r="T4036" s="10">
        <f>((($J4036/60)/60)/24)+DATE(1970,1,1)</f>
        <v>42362.36518518519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8302</v>
      </c>
      <c r="O4037" s="5">
        <f>$E4037/$D4037</f>
        <v>0</v>
      </c>
      <c r="P4037" s="6" t="e">
        <f>ROUND(E4037/L4037,2)</f>
        <v>#DIV/0!</v>
      </c>
      <c r="Q4037" t="str">
        <f>LEFT($N4037,FIND("/",$N4037)-1)</f>
        <v>theater</v>
      </c>
      <c r="R4037" t="str">
        <f>RIGHT($N4037,LEN($N4037)-FIND("/",$N4037))</f>
        <v>spaces</v>
      </c>
      <c r="S4037" s="10">
        <f>((($I4037/60)/60)/24)+DATE(1970,1,1)</f>
        <v>42810.541701388895</v>
      </c>
      <c r="T4037" s="10">
        <f>((($J4037/60)/60)/24)+DATE(1970,1,1)</f>
        <v>42790.583368055552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8302</v>
      </c>
      <c r="O4038" s="5">
        <f>$E4038/$D4038</f>
        <v>0</v>
      </c>
      <c r="P4038" s="6" t="e">
        <f>ROUND(E4038/L4038,2)</f>
        <v>#DIV/0!</v>
      </c>
      <c r="Q4038" t="str">
        <f>LEFT($N4038,FIND("/",$N4038)-1)</f>
        <v>theater</v>
      </c>
      <c r="R4038" t="str">
        <f>RIGHT($N4038,LEN($N4038)-FIND("/",$N4038))</f>
        <v>spaces</v>
      </c>
      <c r="S4038" s="10">
        <f>((($I4038/60)/60)/24)+DATE(1970,1,1)</f>
        <v>42498.73746527778</v>
      </c>
      <c r="T4038" s="10">
        <f>((($J4038/60)/60)/24)+DATE(1970,1,1)</f>
        <v>42438.779131944444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8302</v>
      </c>
      <c r="O4039" s="5">
        <f>$E4039/$D4039</f>
        <v>0</v>
      </c>
      <c r="P4039" s="6" t="e">
        <f>ROUND(E4039/L4039,2)</f>
        <v>#DIV/0!</v>
      </c>
      <c r="Q4039" t="str">
        <f>LEFT($N4039,FIND("/",$N4039)-1)</f>
        <v>theater</v>
      </c>
      <c r="R4039" t="str">
        <f>RIGHT($N4039,LEN($N4039)-FIND("/",$N4039))</f>
        <v>spaces</v>
      </c>
      <c r="S4039" s="10">
        <f>((($I4039/60)/60)/24)+DATE(1970,1,1)</f>
        <v>42528.008391203708</v>
      </c>
      <c r="T4039" s="10">
        <f>((($J4039/60)/60)/24)+DATE(1970,1,1)</f>
        <v>42498.008391203708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8302</v>
      </c>
      <c r="O4040" s="5">
        <f>$E4040/$D4040</f>
        <v>0</v>
      </c>
      <c r="P4040" s="6" t="e">
        <f>ROUND(E4040/L4040,2)</f>
        <v>#DIV/0!</v>
      </c>
      <c r="Q4040" t="str">
        <f>LEFT($N4040,FIND("/",$N4040)-1)</f>
        <v>theater</v>
      </c>
      <c r="R4040" t="str">
        <f>RIGHT($N4040,LEN($N4040)-FIND("/",$N4040))</f>
        <v>spaces</v>
      </c>
      <c r="S4040" s="10">
        <f>((($I4040/60)/60)/24)+DATE(1970,1,1)</f>
        <v>41893.757210648146</v>
      </c>
      <c r="T4040" s="10">
        <f>((($J4040/60)/60)/24)+DATE(1970,1,1)</f>
        <v>41863.757210648146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8302</v>
      </c>
      <c r="O4041" s="5">
        <f>$E4041/$D4041</f>
        <v>0</v>
      </c>
      <c r="P4041" s="6" t="e">
        <f>ROUND(E4041/L4041,2)</f>
        <v>#DIV/0!</v>
      </c>
      <c r="Q4041" t="str">
        <f>LEFT($N4041,FIND("/",$N4041)-1)</f>
        <v>theater</v>
      </c>
      <c r="R4041" t="str">
        <f>RIGHT($N4041,LEN($N4041)-FIND("/",$N4041))</f>
        <v>spaces</v>
      </c>
      <c r="S4041" s="10">
        <f>((($I4041/60)/60)/24)+DATE(1970,1,1)</f>
        <v>42065.044444444444</v>
      </c>
      <c r="T4041" s="10">
        <f>((($J4041/60)/60)/24)+DATE(1970,1,1)</f>
        <v>42027.832800925928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8302</v>
      </c>
      <c r="O4042" s="5">
        <f>$E4042/$D4042</f>
        <v>0</v>
      </c>
      <c r="P4042" s="6" t="e">
        <f>ROUND(E4042/L4042,2)</f>
        <v>#DIV/0!</v>
      </c>
      <c r="Q4042" t="str">
        <f>LEFT($N4042,FIND("/",$N4042)-1)</f>
        <v>theater</v>
      </c>
      <c r="R4042" t="str">
        <f>RIGHT($N4042,LEN($N4042)-FIND("/",$N4042))</f>
        <v>spaces</v>
      </c>
      <c r="S4042" s="10">
        <f>((($I4042/60)/60)/24)+DATE(1970,1,1)</f>
        <v>41911.636388888888</v>
      </c>
      <c r="T4042" s="10">
        <f>((($J4042/60)/60)/24)+DATE(1970,1,1)</f>
        <v>41851.636388888888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8302</v>
      </c>
      <c r="O4043" s="5">
        <f>$E4043/$D4043</f>
        <v>0</v>
      </c>
      <c r="P4043" s="6" t="e">
        <f>ROUND(E4043/L4043,2)</f>
        <v>#DIV/0!</v>
      </c>
      <c r="Q4043" t="str">
        <f>LEFT($N4043,FIND("/",$N4043)-1)</f>
        <v>theater</v>
      </c>
      <c r="R4043" t="str">
        <f>RIGHT($N4043,LEN($N4043)-FIND("/",$N4043))</f>
        <v>spaces</v>
      </c>
      <c r="S4043" s="10">
        <f>((($I4043/60)/60)/24)+DATE(1970,1,1)</f>
        <v>42463.608923611115</v>
      </c>
      <c r="T4043" s="10">
        <f>((($J4043/60)/60)/24)+DATE(1970,1,1)</f>
        <v>42433.650590277779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8302</v>
      </c>
      <c r="O4044" s="5">
        <f>$E4044/$D4044</f>
        <v>0</v>
      </c>
      <c r="P4044" s="6" t="e">
        <f>ROUND(E4044/L4044,2)</f>
        <v>#DIV/0!</v>
      </c>
      <c r="Q4044" t="str">
        <f>LEFT($N4044,FIND("/",$N4044)-1)</f>
        <v>theater</v>
      </c>
      <c r="R4044" t="str">
        <f>RIGHT($N4044,LEN($N4044)-FIND("/",$N4044))</f>
        <v>spaces</v>
      </c>
      <c r="S4044" s="10">
        <f>((($I4044/60)/60)/24)+DATE(1970,1,1)</f>
        <v>41864.784120370372</v>
      </c>
      <c r="T4044" s="10">
        <f>((($J4044/60)/60)/24)+DATE(1970,1,1)</f>
        <v>41834.784120370372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8302</v>
      </c>
      <c r="O4045" s="5">
        <f>$E4045/$D4045</f>
        <v>0</v>
      </c>
      <c r="P4045" s="6" t="e">
        <f>ROUND(E4045/L4045,2)</f>
        <v>#DIV/0!</v>
      </c>
      <c r="Q4045" t="str">
        <f>LEFT($N4045,FIND("/",$N4045)-1)</f>
        <v>theater</v>
      </c>
      <c r="R4045" t="str">
        <f>RIGHT($N4045,LEN($N4045)-FIND("/",$N4045))</f>
        <v>spaces</v>
      </c>
      <c r="S4045" s="10">
        <f>((($I4045/60)/60)/24)+DATE(1970,1,1)</f>
        <v>42323.96465277778</v>
      </c>
      <c r="T4045" s="10">
        <f>((($J4045/60)/60)/24)+DATE(1970,1,1)</f>
        <v>42293.922986111109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8302</v>
      </c>
      <c r="O4046" s="5">
        <f>$E4046/$D4046</f>
        <v>0</v>
      </c>
      <c r="P4046" s="6" t="e">
        <f>ROUND(E4046/L4046,2)</f>
        <v>#DIV/0!</v>
      </c>
      <c r="Q4046" t="str">
        <f>LEFT($N4046,FIND("/",$N4046)-1)</f>
        <v>theater</v>
      </c>
      <c r="R4046" t="str">
        <f>RIGHT($N4046,LEN($N4046)-FIND("/",$N4046))</f>
        <v>spaces</v>
      </c>
      <c r="S4046" s="10">
        <f>((($I4046/60)/60)/24)+DATE(1970,1,1)</f>
        <v>41903.632523148146</v>
      </c>
      <c r="T4046" s="10">
        <f>((($J4046/60)/60)/24)+DATE(1970,1,1)</f>
        <v>41843.632523148146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8302</v>
      </c>
      <c r="O4047" s="5">
        <f>$E4047/$D4047</f>
        <v>0</v>
      </c>
      <c r="P4047" s="6" t="e">
        <f>ROUND(E4047/L4047,2)</f>
        <v>#DIV/0!</v>
      </c>
      <c r="Q4047" t="str">
        <f>LEFT($N4047,FIND("/",$N4047)-1)</f>
        <v>theater</v>
      </c>
      <c r="R4047" t="str">
        <f>RIGHT($N4047,LEN($N4047)-FIND("/",$N4047))</f>
        <v>spaces</v>
      </c>
      <c r="S4047" s="10">
        <f>((($I4047/60)/60)/24)+DATE(1970,1,1)</f>
        <v>42376.20685185185</v>
      </c>
      <c r="T4047" s="10">
        <f>((($J4047/60)/60)/24)+DATE(1970,1,1)</f>
        <v>42346.20685185185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8302</v>
      </c>
      <c r="O4048" s="5">
        <f>$E4048/$D4048</f>
        <v>0</v>
      </c>
      <c r="P4048" s="6" t="e">
        <f>ROUND(E4048/L4048,2)</f>
        <v>#DIV/0!</v>
      </c>
      <c r="Q4048" t="str">
        <f>LEFT($N4048,FIND("/",$N4048)-1)</f>
        <v>theater</v>
      </c>
      <c r="R4048" t="str">
        <f>RIGHT($N4048,LEN($N4048)-FIND("/",$N4048))</f>
        <v>spaces</v>
      </c>
      <c r="S4048" s="10">
        <f>((($I4048/60)/60)/24)+DATE(1970,1,1)</f>
        <v>42064.856817129628</v>
      </c>
      <c r="T4048" s="10">
        <f>((($J4048/60)/60)/24)+DATE(1970,1,1)</f>
        <v>42034.856817129628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s="5">
        <f>$E4049/$D4049</f>
        <v>0</v>
      </c>
      <c r="P4049" s="6" t="e">
        <f>ROUND(E4049/L4049,2)</f>
        <v>#DIV/0!</v>
      </c>
      <c r="Q4049" t="str">
        <f>LEFT($N4049,FIND("/",$N4049)-1)</f>
        <v>theater</v>
      </c>
      <c r="R4049" t="str">
        <f>RIGHT($N4049,LEN($N4049)-FIND("/",$N4049))</f>
        <v>plays</v>
      </c>
      <c r="S4049" s="10">
        <f>((($I4049/60)/60)/24)+DATE(1970,1,1)</f>
        <v>42828.645914351851</v>
      </c>
      <c r="T4049" s="10">
        <f>((($J4049/60)/60)/24)+DATE(1970,1,1)</f>
        <v>42809.645914351851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s="5">
        <f>$E4050/$D4050</f>
        <v>0</v>
      </c>
      <c r="P4050" s="6" t="e">
        <f>ROUND(E4050/L4050,2)</f>
        <v>#DIV/0!</v>
      </c>
      <c r="Q4050" t="str">
        <f>LEFT($N4050,FIND("/",$N4050)-1)</f>
        <v>theater</v>
      </c>
      <c r="R4050" t="str">
        <f>RIGHT($N4050,LEN($N4050)-FIND("/",$N4050))</f>
        <v>plays</v>
      </c>
      <c r="S4050" s="10">
        <f>((($I4050/60)/60)/24)+DATE(1970,1,1)</f>
        <v>42834.358287037037</v>
      </c>
      <c r="T4050" s="10">
        <f>((($J4050/60)/60)/24)+DATE(1970,1,1)</f>
        <v>42808.358287037037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5">
        <f>$E4051/$D4051</f>
        <v>0</v>
      </c>
      <c r="P4051" s="6" t="e">
        <f>ROUND(E4051/L4051,2)</f>
        <v>#DIV/0!</v>
      </c>
      <c r="Q4051" t="str">
        <f>LEFT($N4051,FIND("/",$N4051)-1)</f>
        <v>theater</v>
      </c>
      <c r="R4051" t="str">
        <f>RIGHT($N4051,LEN($N4051)-FIND("/",$N4051))</f>
        <v>plays</v>
      </c>
      <c r="S4051" s="10">
        <f>((($I4051/60)/60)/24)+DATE(1970,1,1)</f>
        <v>42821.999236111107</v>
      </c>
      <c r="T4051" s="10">
        <f>((($J4051/60)/60)/24)+DATE(1970,1,1)</f>
        <v>42762.040902777779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8304</v>
      </c>
      <c r="O4052" s="5">
        <f>$E4052/$D4052</f>
        <v>0</v>
      </c>
      <c r="P4052" s="6" t="e">
        <f>ROUND(E4052/L4052,2)</f>
        <v>#DIV/0!</v>
      </c>
      <c r="Q4052" t="str">
        <f>LEFT($N4052,FIND("/",$N4052)-1)</f>
        <v>theater</v>
      </c>
      <c r="R4052" t="str">
        <f>RIGHT($N4052,LEN($N4052)-FIND("/",$N4052))</f>
        <v>musical</v>
      </c>
      <c r="S4052" s="10">
        <f>((($I4052/60)/60)/24)+DATE(1970,1,1)</f>
        <v>42713.192997685182</v>
      </c>
      <c r="T4052" s="10">
        <f>((($J4052/60)/60)/24)+DATE(1970,1,1)</f>
        <v>42683.151331018518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8304</v>
      </c>
      <c r="O4053" s="5">
        <f>$E4053/$D4053</f>
        <v>0</v>
      </c>
      <c r="P4053" s="6" t="e">
        <f>ROUND(E4053/L4053,2)</f>
        <v>#DIV/0!</v>
      </c>
      <c r="Q4053" t="str">
        <f>LEFT($N4053,FIND("/",$N4053)-1)</f>
        <v>theater</v>
      </c>
      <c r="R4053" t="str">
        <f>RIGHT($N4053,LEN($N4053)-FIND("/",$N4053))</f>
        <v>musical</v>
      </c>
      <c r="S4053" s="10">
        <f>((($I4053/60)/60)/24)+DATE(1970,1,1)</f>
        <v>42212.062476851846</v>
      </c>
      <c r="T4053" s="10">
        <f>((($J4053/60)/60)/24)+DATE(1970,1,1)</f>
        <v>42182.062476851846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8304</v>
      </c>
      <c r="O4054" s="5">
        <f>$E4054/$D4054</f>
        <v>0</v>
      </c>
      <c r="P4054" s="6" t="e">
        <f>ROUND(E4054/L4054,2)</f>
        <v>#DIV/0!</v>
      </c>
      <c r="Q4054" t="str">
        <f>LEFT($N4054,FIND("/",$N4054)-1)</f>
        <v>theater</v>
      </c>
      <c r="R4054" t="str">
        <f>RIGHT($N4054,LEN($N4054)-FIND("/",$N4054))</f>
        <v>musical</v>
      </c>
      <c r="S4054" s="10">
        <f>((($I4054/60)/60)/24)+DATE(1970,1,1)</f>
        <v>42202.676388888889</v>
      </c>
      <c r="T4054" s="10">
        <f>((($J4054/60)/60)/24)+DATE(1970,1,1)</f>
        <v>42172.686099537037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8304</v>
      </c>
      <c r="O4055" s="5">
        <f>$E4055/$D4055</f>
        <v>0</v>
      </c>
      <c r="P4055" s="6" t="e">
        <f>ROUND(E4055/L4055,2)</f>
        <v>#DIV/0!</v>
      </c>
      <c r="Q4055" t="str">
        <f>LEFT($N4055,FIND("/",$N4055)-1)</f>
        <v>theater</v>
      </c>
      <c r="R4055" t="str">
        <f>RIGHT($N4055,LEN($N4055)-FIND("/",$N4055))</f>
        <v>musical</v>
      </c>
      <c r="S4055" s="10">
        <f>((($I4055/60)/60)/24)+DATE(1970,1,1)</f>
        <v>42266.276053240741</v>
      </c>
      <c r="T4055" s="10">
        <f>((($J4055/60)/60)/24)+DATE(1970,1,1)</f>
        <v>42236.276053240741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8304</v>
      </c>
      <c r="O4056" s="5">
        <f>$E4056/$D4056</f>
        <v>0</v>
      </c>
      <c r="P4056" s="6" t="e">
        <f>ROUND(E4056/L4056,2)</f>
        <v>#DIV/0!</v>
      </c>
      <c r="Q4056" t="str">
        <f>LEFT($N4056,FIND("/",$N4056)-1)</f>
        <v>theater</v>
      </c>
      <c r="R4056" t="str">
        <f>RIGHT($N4056,LEN($N4056)-FIND("/",$N4056))</f>
        <v>musical</v>
      </c>
      <c r="S4056" s="10">
        <f>((($I4056/60)/60)/24)+DATE(1970,1,1)</f>
        <v>42351.874953703707</v>
      </c>
      <c r="T4056" s="10">
        <f>((($J4056/60)/60)/24)+DATE(1970,1,1)</f>
        <v>42291.833287037036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8304</v>
      </c>
      <c r="O4057" s="5">
        <f>$E4057/$D4057</f>
        <v>0</v>
      </c>
      <c r="P4057" s="6" t="e">
        <f>ROUND(E4057/L4057,2)</f>
        <v>#DIV/0!</v>
      </c>
      <c r="Q4057" t="str">
        <f>LEFT($N4057,FIND("/",$N4057)-1)</f>
        <v>theater</v>
      </c>
      <c r="R4057" t="str">
        <f>RIGHT($N4057,LEN($N4057)-FIND("/",$N4057))</f>
        <v>musical</v>
      </c>
      <c r="S4057" s="10">
        <f>((($I4057/60)/60)/24)+DATE(1970,1,1)</f>
        <v>42261.694780092599</v>
      </c>
      <c r="T4057" s="10">
        <f>((($J4057/60)/60)/24)+DATE(1970,1,1)</f>
        <v>42226.694780092599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8304</v>
      </c>
      <c r="O4058" s="5">
        <f>$E4058/$D4058</f>
        <v>0</v>
      </c>
      <c r="P4058" s="6" t="e">
        <f>ROUND(E4058/L4058,2)</f>
        <v>#DIV/0!</v>
      </c>
      <c r="Q4058" t="str">
        <f>LEFT($N4058,FIND("/",$N4058)-1)</f>
        <v>theater</v>
      </c>
      <c r="R4058" t="str">
        <f>RIGHT($N4058,LEN($N4058)-FIND("/",$N4058))</f>
        <v>musical</v>
      </c>
      <c r="S4058" s="10">
        <f>((($I4058/60)/60)/24)+DATE(1970,1,1)</f>
        <v>41917.208333333336</v>
      </c>
      <c r="T4058" s="10">
        <f>((($J4058/60)/60)/24)+DATE(1970,1,1)</f>
        <v>41899.627071759263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8304</v>
      </c>
      <c r="O4059" s="5">
        <f>$E4059/$D4059</f>
        <v>0</v>
      </c>
      <c r="P4059" s="6" t="e">
        <f>ROUND(E4059/L4059,2)</f>
        <v>#DIV/0!</v>
      </c>
      <c r="Q4059" t="str">
        <f>LEFT($N4059,FIND("/",$N4059)-1)</f>
        <v>theater</v>
      </c>
      <c r="R4059" t="str">
        <f>RIGHT($N4059,LEN($N4059)-FIND("/",$N4059))</f>
        <v>musical</v>
      </c>
      <c r="S4059" s="10">
        <f>((($I4059/60)/60)/24)+DATE(1970,1,1)</f>
        <v>42325.185636574075</v>
      </c>
      <c r="T4059" s="10">
        <f>((($J4059/60)/60)/24)+DATE(1970,1,1)</f>
        <v>42285.143969907411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s="5">
        <f>$E4060/$D4060</f>
        <v>0</v>
      </c>
      <c r="P4060" s="6" t="e">
        <f>ROUND(E4060/L4060,2)</f>
        <v>#DIV/0!</v>
      </c>
      <c r="Q4060" t="str">
        <f>LEFT($N4060,FIND("/",$N4060)-1)</f>
        <v>theater</v>
      </c>
      <c r="R4060" t="str">
        <f>RIGHT($N4060,LEN($N4060)-FIND("/",$N4060))</f>
        <v>plays</v>
      </c>
      <c r="S4060" s="10">
        <f>((($I4060/60)/60)/24)+DATE(1970,1,1)</f>
        <v>42112.9375</v>
      </c>
      <c r="T4060" s="10">
        <f>((($J4060/60)/60)/24)+DATE(1970,1,1)</f>
        <v>42103.024398148147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s="5">
        <f>$E4061/$D4061</f>
        <v>0</v>
      </c>
      <c r="P4061" s="6" t="e">
        <f>ROUND(E4061/L4061,2)</f>
        <v>#DIV/0!</v>
      </c>
      <c r="Q4061" t="str">
        <f>LEFT($N4061,FIND("/",$N4061)-1)</f>
        <v>theater</v>
      </c>
      <c r="R4061" t="str">
        <f>RIGHT($N4061,LEN($N4061)-FIND("/",$N4061))</f>
        <v>plays</v>
      </c>
      <c r="S4061" s="10">
        <f>((($I4061/60)/60)/24)+DATE(1970,1,1)</f>
        <v>42355.920717592591</v>
      </c>
      <c r="T4061" s="10">
        <f>((($J4061/60)/60)/24)+DATE(1970,1,1)</f>
        <v>42325.920717592591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s="5">
        <f>$E4062/$D4062</f>
        <v>0</v>
      </c>
      <c r="P4062" s="6" t="e">
        <f>ROUND(E4062/L4062,2)</f>
        <v>#DIV/0!</v>
      </c>
      <c r="Q4062" t="str">
        <f>LEFT($N4062,FIND("/",$N4062)-1)</f>
        <v>theater</v>
      </c>
      <c r="R4062" t="str">
        <f>RIGHT($N4062,LEN($N4062)-FIND("/",$N4062))</f>
        <v>plays</v>
      </c>
      <c r="S4062" s="10">
        <f>((($I4062/60)/60)/24)+DATE(1970,1,1)</f>
        <v>41823.710231481484</v>
      </c>
      <c r="T4062" s="10">
        <f>((($J4062/60)/60)/24)+DATE(1970,1,1)</f>
        <v>41793.710231481484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s="5">
        <f>$E4063/$D4063</f>
        <v>0</v>
      </c>
      <c r="P4063" s="6" t="e">
        <f>ROUND(E4063/L4063,2)</f>
        <v>#DIV/0!</v>
      </c>
      <c r="Q4063" t="str">
        <f>LEFT($N4063,FIND("/",$N4063)-1)</f>
        <v>theater</v>
      </c>
      <c r="R4063" t="str">
        <f>RIGHT($N4063,LEN($N4063)-FIND("/",$N4063))</f>
        <v>plays</v>
      </c>
      <c r="S4063" s="10">
        <f>((($I4063/60)/60)/24)+DATE(1970,1,1)</f>
        <v>41825.165972222225</v>
      </c>
      <c r="T4063" s="10">
        <f>((($J4063/60)/60)/24)+DATE(1970,1,1)</f>
        <v>41793.814259259263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8304</v>
      </c>
      <c r="O4064" s="5">
        <f>$E4064/$D4064</f>
        <v>0</v>
      </c>
      <c r="P4064" s="6" t="e">
        <f>ROUND(E4064/L4064,2)</f>
        <v>#DIV/0!</v>
      </c>
      <c r="Q4064" t="str">
        <f>LEFT($N4064,FIND("/",$N4064)-1)</f>
        <v>theater</v>
      </c>
      <c r="R4064" t="str">
        <f>RIGHT($N4064,LEN($N4064)-FIND("/",$N4064))</f>
        <v>musical</v>
      </c>
      <c r="S4064" s="10">
        <f>((($I4064/60)/60)/24)+DATE(1970,1,1)</f>
        <v>42696.708599537036</v>
      </c>
      <c r="T4064" s="10">
        <f>((($J4064/60)/60)/24)+DATE(1970,1,1)</f>
        <v>42666.666932870372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8304</v>
      </c>
      <c r="O4065" s="5">
        <f>$E4065/$D4065</f>
        <v>0</v>
      </c>
      <c r="P4065" s="6" t="e">
        <f>ROUND(E4065/L4065,2)</f>
        <v>#DIV/0!</v>
      </c>
      <c r="Q4065" t="str">
        <f>LEFT($N4065,FIND("/",$N4065)-1)</f>
        <v>theater</v>
      </c>
      <c r="R4065" t="str">
        <f>RIGHT($N4065,LEN($N4065)-FIND("/",$N4065))</f>
        <v>musical</v>
      </c>
      <c r="S4065" s="10">
        <f>((($I4065/60)/60)/24)+DATE(1970,1,1)</f>
        <v>41826.692037037035</v>
      </c>
      <c r="T4065" s="10">
        <f>((($J4065/60)/60)/24)+DATE(1970,1,1)</f>
        <v>41766.692037037035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8304</v>
      </c>
      <c r="O4066" s="5">
        <f>$E4066/$D4066</f>
        <v>0</v>
      </c>
      <c r="P4066" s="6" t="e">
        <f>ROUND(E4066/L4066,2)</f>
        <v>#DIV/0!</v>
      </c>
      <c r="Q4066" t="str">
        <f>LEFT($N4066,FIND("/",$N4066)-1)</f>
        <v>theater</v>
      </c>
      <c r="R4066" t="str">
        <f>RIGHT($N4066,LEN($N4066)-FIND("/",$N4066))</f>
        <v>musical</v>
      </c>
      <c r="S4066" s="10">
        <f>((($I4066/60)/60)/24)+DATE(1970,1,1)</f>
        <v>42299.126226851848</v>
      </c>
      <c r="T4066" s="10">
        <f>((($J4066/60)/60)/24)+DATE(1970,1,1)</f>
        <v>42269.126226851848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8304</v>
      </c>
      <c r="O4067" s="5">
        <f>$E4067/$D4067</f>
        <v>0</v>
      </c>
      <c r="P4067" s="6" t="e">
        <f>ROUND(E4067/L4067,2)</f>
        <v>#DIV/0!</v>
      </c>
      <c r="Q4067" t="str">
        <f>LEFT($N4067,FIND("/",$N4067)-1)</f>
        <v>theater</v>
      </c>
      <c r="R4067" t="str">
        <f>RIGHT($N4067,LEN($N4067)-FIND("/",$N4067))</f>
        <v>musical</v>
      </c>
      <c r="S4067" s="10">
        <f>((($I4067/60)/60)/24)+DATE(1970,1,1)</f>
        <v>42582.291666666672</v>
      </c>
      <c r="T4067" s="10">
        <f>((($J4067/60)/60)/24)+DATE(1970,1,1)</f>
        <v>42527.00953703704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s="5">
        <f>$E4068/$D4068</f>
        <v>0</v>
      </c>
      <c r="P4068" s="6" t="e">
        <f>ROUND(E4068/L4068,2)</f>
        <v>#DIV/0!</v>
      </c>
      <c r="Q4068" t="str">
        <f>LEFT($N4068,FIND("/",$N4068)-1)</f>
        <v>theater</v>
      </c>
      <c r="R4068" t="str">
        <f>RIGHT($N4068,LEN($N4068)-FIND("/",$N4068))</f>
        <v>plays</v>
      </c>
      <c r="S4068" s="10">
        <f>((($I4068/60)/60)/24)+DATE(1970,1,1)</f>
        <v>42313.674826388888</v>
      </c>
      <c r="T4068" s="10">
        <f>((($J4068/60)/60)/24)+DATE(1970,1,1)</f>
        <v>42253.633159722223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8304</v>
      </c>
      <c r="O4069" s="5">
        <f>$E4069/$D4069</f>
        <v>0</v>
      </c>
      <c r="P4069" s="6" t="e">
        <f>ROUND(E4069/L4069,2)</f>
        <v>#DIV/0!</v>
      </c>
      <c r="Q4069" t="str">
        <f>LEFT($N4069,FIND("/",$N4069)-1)</f>
        <v>theater</v>
      </c>
      <c r="R4069" t="str">
        <f>RIGHT($N4069,LEN($N4069)-FIND("/",$N4069))</f>
        <v>musical</v>
      </c>
      <c r="S4069" s="10">
        <f>((($I4069/60)/60)/24)+DATE(1970,1,1)</f>
        <v>42230.145787037036</v>
      </c>
      <c r="T4069" s="10">
        <f>((($J4069/60)/60)/24)+DATE(1970,1,1)</f>
        <v>42180.145787037036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8304</v>
      </c>
      <c r="O4070" s="5">
        <f>$E4070/$D4070</f>
        <v>0</v>
      </c>
      <c r="P4070" s="6" t="e">
        <f>ROUND(E4070/L4070,2)</f>
        <v>#DIV/0!</v>
      </c>
      <c r="Q4070" t="str">
        <f>LEFT($N4070,FIND("/",$N4070)-1)</f>
        <v>theater</v>
      </c>
      <c r="R4070" t="str">
        <f>RIGHT($N4070,LEN($N4070)-FIND("/",$N4070))</f>
        <v>musical</v>
      </c>
      <c r="S4070" s="10">
        <f>((($I4070/60)/60)/24)+DATE(1970,1,1)</f>
        <v>42285.696006944447</v>
      </c>
      <c r="T4070" s="10">
        <f>((($J4070/60)/60)/24)+DATE(1970,1,1)</f>
        <v>42255.696006944447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8304</v>
      </c>
      <c r="O4071" s="5">
        <f>$E4071/$D4071</f>
        <v>0</v>
      </c>
      <c r="P4071" s="6" t="e">
        <f>ROUND(E4071/L4071,2)</f>
        <v>#DIV/0!</v>
      </c>
      <c r="Q4071" t="str">
        <f>LEFT($N4071,FIND("/",$N4071)-1)</f>
        <v>theater</v>
      </c>
      <c r="R4071" t="str">
        <f>RIGHT($N4071,LEN($N4071)-FIND("/",$N4071))</f>
        <v>musical</v>
      </c>
      <c r="S4071" s="10">
        <f>((($I4071/60)/60)/24)+DATE(1970,1,1)</f>
        <v>42028.041666666672</v>
      </c>
      <c r="T4071" s="10">
        <f>((($J4071/60)/60)/24)+DATE(1970,1,1)</f>
        <v>42007.016458333332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8304</v>
      </c>
      <c r="O4072" s="5">
        <f>$E4072/$D4072</f>
        <v>0</v>
      </c>
      <c r="P4072" s="6" t="e">
        <f>ROUND(E4072/L4072,2)</f>
        <v>#DIV/0!</v>
      </c>
      <c r="Q4072" t="str">
        <f>LEFT($N4072,FIND("/",$N4072)-1)</f>
        <v>theater</v>
      </c>
      <c r="R4072" t="str">
        <f>RIGHT($N4072,LEN($N4072)-FIND("/",$N4072))</f>
        <v>musical</v>
      </c>
      <c r="S4072" s="10">
        <f>((($I4072/60)/60)/24)+DATE(1970,1,1)</f>
        <v>42616.416666666672</v>
      </c>
      <c r="T4072" s="10">
        <f>((($J4072/60)/60)/24)+DATE(1970,1,1)</f>
        <v>42615.346817129626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8304</v>
      </c>
      <c r="O4073" s="5">
        <f>$E4073/$D4073</f>
        <v>0</v>
      </c>
      <c r="P4073" s="6" t="e">
        <f>ROUND(E4073/L4073,2)</f>
        <v>#DIV/0!</v>
      </c>
      <c r="Q4073" t="str">
        <f>LEFT($N4073,FIND("/",$N4073)-1)</f>
        <v>theater</v>
      </c>
      <c r="R4073" t="str">
        <f>RIGHT($N4073,LEN($N4073)-FIND("/",$N4073))</f>
        <v>musical</v>
      </c>
      <c r="S4073" s="10">
        <f>((($I4073/60)/60)/24)+DATE(1970,1,1)</f>
        <v>42029.861064814817</v>
      </c>
      <c r="T4073" s="10">
        <f>((($J4073/60)/60)/24)+DATE(1970,1,1)</f>
        <v>41999.861064814817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8304</v>
      </c>
      <c r="O4074" s="5">
        <f>$E4074/$D4074</f>
        <v>0</v>
      </c>
      <c r="P4074" s="6" t="e">
        <f>ROUND(E4074/L4074,2)</f>
        <v>#DIV/0!</v>
      </c>
      <c r="Q4074" t="str">
        <f>LEFT($N4074,FIND("/",$N4074)-1)</f>
        <v>theater</v>
      </c>
      <c r="R4074" t="str">
        <f>RIGHT($N4074,LEN($N4074)-FIND("/",$N4074))</f>
        <v>musical</v>
      </c>
      <c r="S4074" s="10">
        <f>((($I4074/60)/60)/24)+DATE(1970,1,1)</f>
        <v>42400.960416666669</v>
      </c>
      <c r="T4074" s="10">
        <f>((($J4074/60)/60)/24)+DATE(1970,1,1)</f>
        <v>42373.983449074076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8304</v>
      </c>
      <c r="O4075" s="5">
        <f>$E4075/$D4075</f>
        <v>0</v>
      </c>
      <c r="P4075" s="6" t="e">
        <f>ROUND(E4075/L4075,2)</f>
        <v>#DIV/0!</v>
      </c>
      <c r="Q4075" t="str">
        <f>LEFT($N4075,FIND("/",$N4075)-1)</f>
        <v>theater</v>
      </c>
      <c r="R4075" t="str">
        <f>RIGHT($N4075,LEN($N4075)-FIND("/",$N4075))</f>
        <v>musical</v>
      </c>
      <c r="S4075" s="10">
        <f>((($I4075/60)/60)/24)+DATE(1970,1,1)</f>
        <v>41884.602650462963</v>
      </c>
      <c r="T4075" s="10">
        <f>((($J4075/60)/60)/24)+DATE(1970,1,1)</f>
        <v>41854.602650462963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8304</v>
      </c>
      <c r="O4076" s="5">
        <f>$E4076/$D4076</f>
        <v>0</v>
      </c>
      <c r="P4076" s="6" t="e">
        <f>ROUND(E4076/L4076,2)</f>
        <v>#DIV/0!</v>
      </c>
      <c r="Q4076" t="str">
        <f>LEFT($N4076,FIND("/",$N4076)-1)</f>
        <v>theater</v>
      </c>
      <c r="R4076" t="str">
        <f>RIGHT($N4076,LEN($N4076)-FIND("/",$N4076))</f>
        <v>musical</v>
      </c>
      <c r="S4076" s="10">
        <f>((($I4076/60)/60)/24)+DATE(1970,1,1)</f>
        <v>42090.749907407408</v>
      </c>
      <c r="T4076" s="10">
        <f>((($J4076/60)/60)/24)+DATE(1970,1,1)</f>
        <v>42065.791574074072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8304</v>
      </c>
      <c r="O4077" s="5">
        <f>$E4077/$D4077</f>
        <v>0</v>
      </c>
      <c r="P4077" s="6" t="e">
        <f>ROUND(E4077/L4077,2)</f>
        <v>#DIV/0!</v>
      </c>
      <c r="Q4077" t="str">
        <f>LEFT($N4077,FIND("/",$N4077)-1)</f>
        <v>theater</v>
      </c>
      <c r="R4077" t="str">
        <f>RIGHT($N4077,LEN($N4077)-FIND("/",$N4077))</f>
        <v>musical</v>
      </c>
      <c r="S4077" s="10">
        <f>((($I4077/60)/60)/24)+DATE(1970,1,1)</f>
        <v>42499.951284722221</v>
      </c>
      <c r="T4077" s="10">
        <f>((($J4077/60)/60)/24)+DATE(1970,1,1)</f>
        <v>42469.951284722221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8304</v>
      </c>
      <c r="O4078" s="5">
        <f>$E4078/$D4078</f>
        <v>0</v>
      </c>
      <c r="P4078" s="6" t="e">
        <f>ROUND(E4078/L4078,2)</f>
        <v>#DIV/0!</v>
      </c>
      <c r="Q4078" t="str">
        <f>LEFT($N4078,FIND("/",$N4078)-1)</f>
        <v>theater</v>
      </c>
      <c r="R4078" t="str">
        <f>RIGHT($N4078,LEN($N4078)-FIND("/",$N4078))</f>
        <v>musical</v>
      </c>
      <c r="S4078" s="10">
        <f>((($I4078/60)/60)/24)+DATE(1970,1,1)</f>
        <v>41984.228032407409</v>
      </c>
      <c r="T4078" s="10">
        <f>((($J4078/60)/60)/24)+DATE(1970,1,1)</f>
        <v>41954.228032407409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s="5">
        <f>$E4079/$D4079</f>
        <v>0</v>
      </c>
      <c r="P4079" s="6" t="e">
        <f>ROUND(E4079/L4079,2)</f>
        <v>#DIV/0!</v>
      </c>
      <c r="Q4079" t="str">
        <f>LEFT($N4079,FIND("/",$N4079)-1)</f>
        <v>theater</v>
      </c>
      <c r="R4079" t="str">
        <f>RIGHT($N4079,LEN($N4079)-FIND("/",$N4079))</f>
        <v>plays</v>
      </c>
      <c r="S4079" s="10">
        <f>((($I4079/60)/60)/24)+DATE(1970,1,1)</f>
        <v>41875.291666666664</v>
      </c>
      <c r="T4079" s="10">
        <f>((($J4079/60)/60)/24)+DATE(1970,1,1)</f>
        <v>41867.652280092596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s="5">
        <f>$E4080/$D4080</f>
        <v>0</v>
      </c>
      <c r="P4080" s="6" t="e">
        <f>ROUND(E4080/L4080,2)</f>
        <v>#DIV/0!</v>
      </c>
      <c r="Q4080" t="str">
        <f>LEFT($N4080,FIND("/",$N4080)-1)</f>
        <v>theater</v>
      </c>
      <c r="R4080" t="str">
        <f>RIGHT($N4080,LEN($N4080)-FIND("/",$N4080))</f>
        <v>plays</v>
      </c>
      <c r="S4080" s="10">
        <f>((($I4080/60)/60)/24)+DATE(1970,1,1)</f>
        <v>42230.818055555559</v>
      </c>
      <c r="T4080" s="10">
        <f>((($J4080/60)/60)/24)+DATE(1970,1,1)</f>
        <v>42186.01116898148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s="5">
        <f>$E4081/$D4081</f>
        <v>0</v>
      </c>
      <c r="P4081" s="6" t="e">
        <f>ROUND(E4081/L4081,2)</f>
        <v>#DIV/0!</v>
      </c>
      <c r="Q4081" t="str">
        <f>LEFT($N4081,FIND("/",$N4081)-1)</f>
        <v>theater</v>
      </c>
      <c r="R4081" t="str">
        <f>RIGHT($N4081,LEN($N4081)-FIND("/",$N4081))</f>
        <v>plays</v>
      </c>
      <c r="S4081" s="10">
        <f>((($I4081/60)/60)/24)+DATE(1970,1,1)</f>
        <v>42524.471666666665</v>
      </c>
      <c r="T4081" s="10">
        <f>((($J4081/60)/60)/24)+DATE(1970,1,1)</f>
        <v>42494.471666666665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s="5">
        <f>$E4082/$D4082</f>
        <v>0</v>
      </c>
      <c r="P4082" s="6" t="e">
        <f>ROUND(E4082/L4082,2)</f>
        <v>#DIV/0!</v>
      </c>
      <c r="Q4082" t="str">
        <f>LEFT($N4082,FIND("/",$N4082)-1)</f>
        <v>theater</v>
      </c>
      <c r="R4082" t="str">
        <f>RIGHT($N4082,LEN($N4082)-FIND("/",$N4082))</f>
        <v>plays</v>
      </c>
      <c r="S4082" s="10">
        <f>((($I4082/60)/60)/24)+DATE(1970,1,1)</f>
        <v>41938.75</v>
      </c>
      <c r="T4082" s="10">
        <f>((($J4082/60)/60)/24)+DATE(1970,1,1)</f>
        <v>41926.542303240742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s="5">
        <f>$E4083/$D4083</f>
        <v>0</v>
      </c>
      <c r="P4083" s="6" t="e">
        <f>ROUND(E4083/L4083,2)</f>
        <v>#DIV/0!</v>
      </c>
      <c r="Q4083" t="str">
        <f>LEFT($N4083,FIND("/",$N4083)-1)</f>
        <v>theater</v>
      </c>
      <c r="R4083" t="str">
        <f>RIGHT($N4083,LEN($N4083)-FIND("/",$N4083))</f>
        <v>plays</v>
      </c>
      <c r="S4083" s="10">
        <f>((($I4083/60)/60)/24)+DATE(1970,1,1)</f>
        <v>42461.25</v>
      </c>
      <c r="T4083" s="10">
        <f>((($J4083/60)/60)/24)+DATE(1970,1,1)</f>
        <v>42433.338749999995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s="5">
        <f>$E4084/$D4084</f>
        <v>0</v>
      </c>
      <c r="P4084" s="6" t="e">
        <f>ROUND(E4084/L4084,2)</f>
        <v>#DIV/0!</v>
      </c>
      <c r="Q4084" t="str">
        <f>LEFT($N4084,FIND("/",$N4084)-1)</f>
        <v>theater</v>
      </c>
      <c r="R4084" t="str">
        <f>RIGHT($N4084,LEN($N4084)-FIND("/",$N4084))</f>
        <v>plays</v>
      </c>
      <c r="S4084" s="10">
        <f>((($I4084/60)/60)/24)+DATE(1970,1,1)</f>
        <v>42253.151701388888</v>
      </c>
      <c r="T4084" s="10">
        <f>((($J4084/60)/60)/24)+DATE(1970,1,1)</f>
        <v>42228.151701388888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s="5">
        <f>$E4085/$D4085</f>
        <v>0</v>
      </c>
      <c r="P4085" s="6" t="e">
        <f>ROUND(E4085/L4085,2)</f>
        <v>#DIV/0!</v>
      </c>
      <c r="Q4085" t="str">
        <f>LEFT($N4085,FIND("/",$N4085)-1)</f>
        <v>theater</v>
      </c>
      <c r="R4085" t="str">
        <f>RIGHT($N4085,LEN($N4085)-FIND("/",$N4085))</f>
        <v>plays</v>
      </c>
      <c r="S4085" s="10">
        <f>((($I4085/60)/60)/24)+DATE(1970,1,1)</f>
        <v>42705.304629629631</v>
      </c>
      <c r="T4085" s="10">
        <f>((($J4085/60)/60)/24)+DATE(1970,1,1)</f>
        <v>42675.262962962966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s="5">
        <f>$E4086/$D4086</f>
        <v>0</v>
      </c>
      <c r="P4086" s="6" t="e">
        <f>ROUND(E4086/L4086,2)</f>
        <v>#DIV/0!</v>
      </c>
      <c r="Q4086" t="str">
        <f>LEFT($N4086,FIND("/",$N4086)-1)</f>
        <v>theater</v>
      </c>
      <c r="R4086" t="str">
        <f>RIGHT($N4086,LEN($N4086)-FIND("/",$N4086))</f>
        <v>plays</v>
      </c>
      <c r="S4086" s="10">
        <f>((($I4086/60)/60)/24)+DATE(1970,1,1)</f>
        <v>42171.904097222221</v>
      </c>
      <c r="T4086" s="10">
        <f>((($J4086/60)/60)/24)+DATE(1970,1,1)</f>
        <v>42111.904097222221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s="5">
        <f>$E4087/$D4087</f>
        <v>0</v>
      </c>
      <c r="P4087" s="6" t="e">
        <f>ROUND(E4087/L4087,2)</f>
        <v>#DIV/0!</v>
      </c>
      <c r="Q4087" t="str">
        <f>LEFT($N4087,FIND("/",$N4087)-1)</f>
        <v>theater</v>
      </c>
      <c r="R4087" t="str">
        <f>RIGHT($N4087,LEN($N4087)-FIND("/",$N4087))</f>
        <v>plays</v>
      </c>
      <c r="S4087" s="10">
        <f>((($I4087/60)/60)/24)+DATE(1970,1,1)</f>
        <v>42243.662905092591</v>
      </c>
      <c r="T4087" s="10">
        <f>((($J4087/60)/60)/24)+DATE(1970,1,1)</f>
        <v>42213.662905092591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s="5">
        <f>$E4088/$D4088</f>
        <v>0</v>
      </c>
      <c r="P4088" s="6" t="e">
        <f>ROUND(E4088/L4088,2)</f>
        <v>#DIV/0!</v>
      </c>
      <c r="Q4088" t="str">
        <f>LEFT($N4088,FIND("/",$N4088)-1)</f>
        <v>theater</v>
      </c>
      <c r="R4088" t="str">
        <f>RIGHT($N4088,LEN($N4088)-FIND("/",$N4088))</f>
        <v>plays</v>
      </c>
      <c r="S4088" s="10">
        <f>((($I4088/60)/60)/24)+DATE(1970,1,1)</f>
        <v>41889.325497685182</v>
      </c>
      <c r="T4088" s="10">
        <f>((($J4088/60)/60)/24)+DATE(1970,1,1)</f>
        <v>41829.325497685182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s="5">
        <f>$E4089/$D4089</f>
        <v>0</v>
      </c>
      <c r="P4089" s="6" t="e">
        <f>ROUND(E4089/L4089,2)</f>
        <v>#DIV/0!</v>
      </c>
      <c r="Q4089" t="str">
        <f>LEFT($N4089,FIND("/",$N4089)-1)</f>
        <v>theater</v>
      </c>
      <c r="R4089" t="str">
        <f>RIGHT($N4089,LEN($N4089)-FIND("/",$N4089))</f>
        <v>plays</v>
      </c>
      <c r="S4089" s="10">
        <f>((($I4089/60)/60)/24)+DATE(1970,1,1)</f>
        <v>42580.978472222225</v>
      </c>
      <c r="T4089" s="10">
        <f>((($J4089/60)/60)/24)+DATE(1970,1,1)</f>
        <v>42550.048449074078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s="5">
        <f>$E4090/$D4090</f>
        <v>0</v>
      </c>
      <c r="P4090" s="6" t="e">
        <f>ROUND(E4090/L4090,2)</f>
        <v>#DIV/0!</v>
      </c>
      <c r="Q4090" t="str">
        <f>LEFT($N4090,FIND("/",$N4090)-1)</f>
        <v>theater</v>
      </c>
      <c r="R4090" t="str">
        <f>RIGHT($N4090,LEN($N4090)-FIND("/",$N4090))</f>
        <v>plays</v>
      </c>
      <c r="S4090" s="10">
        <f>((($I4090/60)/60)/24)+DATE(1970,1,1)</f>
        <v>41834.651203703703</v>
      </c>
      <c r="T4090" s="10">
        <f>((($J4090/60)/60)/24)+DATE(1970,1,1)</f>
        <v>41774.651203703703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s="5">
        <f>$E4091/$D4091</f>
        <v>0</v>
      </c>
      <c r="P4091" s="6" t="e">
        <f>ROUND(E4091/L4091,2)</f>
        <v>#DIV/0!</v>
      </c>
      <c r="Q4091" t="str">
        <f>LEFT($N4091,FIND("/",$N4091)-1)</f>
        <v>theater</v>
      </c>
      <c r="R4091" t="str">
        <f>RIGHT($N4091,LEN($N4091)-FIND("/",$N4091))</f>
        <v>plays</v>
      </c>
      <c r="S4091" s="10">
        <f>((($I4091/60)/60)/24)+DATE(1970,1,1)</f>
        <v>42485.013888888891</v>
      </c>
      <c r="T4091" s="10">
        <f>((($J4091/60)/60)/24)+DATE(1970,1,1)</f>
        <v>42457.932025462964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s="5">
        <f>$E4092/$D4092</f>
        <v>0</v>
      </c>
      <c r="P4092" s="6" t="e">
        <f>ROUND(E4092/L4092,2)</f>
        <v>#DIV/0!</v>
      </c>
      <c r="Q4092" t="str">
        <f>LEFT($N4092,FIND("/",$N4092)-1)</f>
        <v>theater</v>
      </c>
      <c r="R4092" t="str">
        <f>RIGHT($N4092,LEN($N4092)-FIND("/",$N4092))</f>
        <v>plays</v>
      </c>
      <c r="S4092" s="10">
        <f>((($I4092/60)/60)/24)+DATE(1970,1,1)</f>
        <v>42326.195798611108</v>
      </c>
      <c r="T4092" s="10">
        <f>((($J4092/60)/60)/24)+DATE(1970,1,1)</f>
        <v>42296.154131944444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s="5">
        <f>$E4093/$D4093</f>
        <v>0</v>
      </c>
      <c r="P4093" s="6" t="e">
        <f>ROUND(E4093/L4093,2)</f>
        <v>#DIV/0!</v>
      </c>
      <c r="Q4093" t="str">
        <f>LEFT($N4093,FIND("/",$N4093)-1)</f>
        <v>theater</v>
      </c>
      <c r="R4093" t="str">
        <f>RIGHT($N4093,LEN($N4093)-FIND("/",$N4093))</f>
        <v>plays</v>
      </c>
      <c r="S4093" s="10">
        <f>((($I4093/60)/60)/24)+DATE(1970,1,1)</f>
        <v>42564.866875</v>
      </c>
      <c r="T4093" s="10">
        <f>((($J4093/60)/60)/24)+DATE(1970,1,1)</f>
        <v>42534.866875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s="5">
        <f>$E4094/$D4094</f>
        <v>0</v>
      </c>
      <c r="P4094" s="6" t="e">
        <f>ROUND(E4094/L4094,2)</f>
        <v>#DIV/0!</v>
      </c>
      <c r="Q4094" t="str">
        <f>LEFT($N4094,FIND("/",$N4094)-1)</f>
        <v>theater</v>
      </c>
      <c r="R4094" t="str">
        <f>RIGHT($N4094,LEN($N4094)-FIND("/",$N4094))</f>
        <v>plays</v>
      </c>
      <c r="S4094" s="10">
        <f>((($I4094/60)/60)/24)+DATE(1970,1,1)</f>
        <v>42316.791446759264</v>
      </c>
      <c r="T4094" s="10">
        <f>((($J4094/60)/60)/24)+DATE(1970,1,1)</f>
        <v>42286.749780092592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s="5">
        <f>$E4095/$D4095</f>
        <v>0</v>
      </c>
      <c r="P4095" s="6" t="e">
        <f>ROUND(E4095/L4095,2)</f>
        <v>#DIV/0!</v>
      </c>
      <c r="Q4095" t="str">
        <f>LEFT($N4095,FIND("/",$N4095)-1)</f>
        <v>theater</v>
      </c>
      <c r="R4095" t="str">
        <f>RIGHT($N4095,LEN($N4095)-FIND("/",$N4095))</f>
        <v>plays</v>
      </c>
      <c r="S4095" s="10">
        <f>((($I4095/60)/60)/24)+DATE(1970,1,1)</f>
        <v>42099.349780092598</v>
      </c>
      <c r="T4095" s="10">
        <f>((($J4095/60)/60)/24)+DATE(1970,1,1)</f>
        <v>42069.391446759255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s="5">
        <f>$E4096/$D4096</f>
        <v>0</v>
      </c>
      <c r="P4096" s="6" t="e">
        <f>ROUND(E4096/L4096,2)</f>
        <v>#DIV/0!</v>
      </c>
      <c r="Q4096" t="str">
        <f>LEFT($N4096,FIND("/",$N4096)-1)</f>
        <v>theater</v>
      </c>
      <c r="R4096" t="str">
        <f>RIGHT($N4096,LEN($N4096)-FIND("/",$N4096))</f>
        <v>plays</v>
      </c>
      <c r="S4096" s="10">
        <f>((($I4096/60)/60)/24)+DATE(1970,1,1)</f>
        <v>42126.544548611113</v>
      </c>
      <c r="T4096" s="10">
        <f>((($J4096/60)/60)/24)+DATE(1970,1,1)</f>
        <v>42096.544548611113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s="5">
        <f>$E4097/$D4097</f>
        <v>0</v>
      </c>
      <c r="P4097" s="6" t="e">
        <f>ROUND(E4097/L4097,2)</f>
        <v>#DIV/0!</v>
      </c>
      <c r="Q4097" t="str">
        <f>LEFT($N4097,FIND("/",$N4097)-1)</f>
        <v>theater</v>
      </c>
      <c r="R4097" t="str">
        <f>RIGHT($N4097,LEN($N4097)-FIND("/",$N4097))</f>
        <v>plays</v>
      </c>
      <c r="S4097" s="10">
        <f>((($I4097/60)/60)/24)+DATE(1970,1,1)</f>
        <v>42434.246168981481</v>
      </c>
      <c r="T4097" s="10">
        <f>((($J4097/60)/60)/24)+DATE(1970,1,1)</f>
        <v>42419.246168981481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s="5">
        <f>$E4098/$D4098</f>
        <v>0</v>
      </c>
      <c r="P4098" s="6" t="e">
        <f>ROUND(E4098/L4098,2)</f>
        <v>#DIV/0!</v>
      </c>
      <c r="Q4098" t="str">
        <f>LEFT($N4098,FIND("/",$N4098)-1)</f>
        <v>theater</v>
      </c>
      <c r="R4098" t="str">
        <f>RIGHT($N4098,LEN($N4098)-FIND("/",$N4098))</f>
        <v>plays</v>
      </c>
      <c r="S4098" s="10">
        <f>((($I4098/60)/60)/24)+DATE(1970,1,1)</f>
        <v>42453.957905092597</v>
      </c>
      <c r="T4098" s="10">
        <f>((($J4098/60)/60)/24)+DATE(1970,1,1)</f>
        <v>42408.999571759254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s="5">
        <f>$E4099/$D4099</f>
        <v>0</v>
      </c>
      <c r="P4099" s="6" t="e">
        <f>ROUND(E4099/L4099,2)</f>
        <v>#DIV/0!</v>
      </c>
      <c r="Q4099" t="str">
        <f>LEFT($N4099,FIND("/",$N4099)-1)</f>
        <v>theater</v>
      </c>
      <c r="R4099" t="str">
        <f>RIGHT($N4099,LEN($N4099)-FIND("/",$N4099))</f>
        <v>plays</v>
      </c>
      <c r="S4099" s="10">
        <f>((($I4099/60)/60)/24)+DATE(1970,1,1)</f>
        <v>42342.697210648148</v>
      </c>
      <c r="T4099" s="10">
        <f>((($J4099/60)/60)/24)+DATE(1970,1,1)</f>
        <v>42282.655543981484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s="5">
        <f>$E4100/$D4100</f>
        <v>0</v>
      </c>
      <c r="P4100" s="6" t="e">
        <f>ROUND(E4100/L4100,2)</f>
        <v>#DIV/0!</v>
      </c>
      <c r="Q4100" t="str">
        <f>LEFT($N4100,FIND("/",$N4100)-1)</f>
        <v>theater</v>
      </c>
      <c r="R4100" t="str">
        <f>RIGHT($N4100,LEN($N4100)-FIND("/",$N4100))</f>
        <v>plays</v>
      </c>
      <c r="S4100" s="10">
        <f>((($I4100/60)/60)/24)+DATE(1970,1,1)</f>
        <v>42352.025115740747</v>
      </c>
      <c r="T4100" s="10">
        <f>((($J4100/60)/60)/24)+DATE(1970,1,1)</f>
        <v>42322.025115740747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s="5">
        <f>$E4101/$D4101</f>
        <v>0</v>
      </c>
      <c r="P4101" s="6" t="e">
        <f>ROUND(E4101/L4101,2)</f>
        <v>#DIV/0!</v>
      </c>
      <c r="Q4101" t="str">
        <f>LEFT($N4101,FIND("/",$N4101)-1)</f>
        <v>theater</v>
      </c>
      <c r="R4101" t="str">
        <f>RIGHT($N4101,LEN($N4101)-FIND("/",$N4101))</f>
        <v>plays</v>
      </c>
      <c r="S4101" s="10">
        <f>((($I4101/60)/60)/24)+DATE(1970,1,1)</f>
        <v>41991.626898148148</v>
      </c>
      <c r="T4101" s="10">
        <f>((($J4101/60)/60)/24)+DATE(1970,1,1)</f>
        <v>41941.585231481484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s="5">
        <f>$E4102/$D4102</f>
        <v>0</v>
      </c>
      <c r="P4102" s="6" t="e">
        <f>ROUND(E4102/L4102,2)</f>
        <v>#DIV/0!</v>
      </c>
      <c r="Q4102" t="str">
        <f>LEFT($N4102,FIND("/",$N4102)-1)</f>
        <v>theater</v>
      </c>
      <c r="R4102" t="str">
        <f>RIGHT($N4102,LEN($N4102)-FIND("/",$N4102))</f>
        <v>plays</v>
      </c>
      <c r="S4102" s="10">
        <f>((($I4102/60)/60)/24)+DATE(1970,1,1)</f>
        <v>41963.957465277781</v>
      </c>
      <c r="T4102" s="10">
        <f>((($J4102/60)/60)/24)+DATE(1970,1,1)</f>
        <v>41948.957465277781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s="5">
        <f>$E4103/$D4103</f>
        <v>0</v>
      </c>
      <c r="P4103" s="6" t="e">
        <f>ROUND(E4103/L4103,2)</f>
        <v>#DIV/0!</v>
      </c>
      <c r="Q4103" t="str">
        <f>LEFT($N4103,FIND("/",$N4103)-1)</f>
        <v>theater</v>
      </c>
      <c r="R4103" t="str">
        <f>RIGHT($N4103,LEN($N4103)-FIND("/",$N4103))</f>
        <v>plays</v>
      </c>
      <c r="S4103" s="10">
        <f>((($I4103/60)/60)/24)+DATE(1970,1,1)</f>
        <v>41768.286805555559</v>
      </c>
      <c r="T4103" s="10">
        <f>((($J4103/60)/60)/24)+DATE(1970,1,1)</f>
        <v>41761.810150462967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s="5">
        <f>$E4104/$D4104</f>
        <v>0</v>
      </c>
      <c r="P4104" s="6" t="e">
        <f>ROUND(E4104/L4104,2)</f>
        <v>#DIV/0!</v>
      </c>
      <c r="Q4104" t="str">
        <f>LEFT($N4104,FIND("/",$N4104)-1)</f>
        <v>theater</v>
      </c>
      <c r="R4104" t="str">
        <f>RIGHT($N4104,LEN($N4104)-FIND("/",$N4104))</f>
        <v>plays</v>
      </c>
      <c r="S4104" s="10">
        <f>((($I4104/60)/60)/24)+DATE(1970,1,1)</f>
        <v>42644.166666666672</v>
      </c>
      <c r="T4104" s="10">
        <f>((($J4104/60)/60)/24)+DATE(1970,1,1)</f>
        <v>42613.841261574074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s="5">
        <f>$E4105/$D4105</f>
        <v>0</v>
      </c>
      <c r="P4105" s="6" t="e">
        <f>ROUND(E4105/L4105,2)</f>
        <v>#DIV/0!</v>
      </c>
      <c r="Q4105" t="str">
        <f>LEFT($N4105,FIND("/",$N4105)-1)</f>
        <v>theater</v>
      </c>
      <c r="R4105" t="str">
        <f>RIGHT($N4105,LEN($N4105)-FIND("/",$N4105))</f>
        <v>plays</v>
      </c>
      <c r="S4105" s="10">
        <f>((($I4105/60)/60)/24)+DATE(1970,1,1)</f>
        <v>42481.099803240737</v>
      </c>
      <c r="T4105" s="10">
        <f>((($J4105/60)/60)/24)+DATE(1970,1,1)</f>
        <v>42421.141469907408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s="5">
        <f>$E4106/$D4106</f>
        <v>0</v>
      </c>
      <c r="P4106" s="6" t="e">
        <f>ROUND(E4106/L4106,2)</f>
        <v>#DIV/0!</v>
      </c>
      <c r="Q4106" t="str">
        <f>LEFT($N4106,FIND("/",$N4106)-1)</f>
        <v>theater</v>
      </c>
      <c r="R4106" t="str">
        <f>RIGHT($N4106,LEN($N4106)-FIND("/",$N4106))</f>
        <v>plays</v>
      </c>
      <c r="S4106" s="10">
        <f>((($I4106/60)/60)/24)+DATE(1970,1,1)</f>
        <v>42730.804756944446</v>
      </c>
      <c r="T4106" s="10">
        <f>((($J4106/60)/60)/24)+DATE(1970,1,1)</f>
        <v>42700.804756944446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s="5">
        <f>$E4107/$D4107</f>
        <v>0</v>
      </c>
      <c r="P4107" s="6" t="e">
        <f>ROUND(E4107/L4107,2)</f>
        <v>#DIV/0!</v>
      </c>
      <c r="Q4107" t="str">
        <f>LEFT($N4107,FIND("/",$N4107)-1)</f>
        <v>theater</v>
      </c>
      <c r="R4107" t="str">
        <f>RIGHT($N4107,LEN($N4107)-FIND("/",$N4107))</f>
        <v>plays</v>
      </c>
      <c r="S4107" s="10">
        <f>((($I4107/60)/60)/24)+DATE(1970,1,1)</f>
        <v>41933.82708333333</v>
      </c>
      <c r="T4107" s="10">
        <f>((($J4107/60)/60)/24)+DATE(1970,1,1)</f>
        <v>41905.795706018522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s="5">
        <f>$E4108/$D4108</f>
        <v>0</v>
      </c>
      <c r="P4108" s="6" t="e">
        <f>ROUND(E4108/L4108,2)</f>
        <v>#DIV/0!</v>
      </c>
      <c r="Q4108" t="str">
        <f>LEFT($N4108,FIND("/",$N4108)-1)</f>
        <v>theater</v>
      </c>
      <c r="R4108" t="str">
        <f>RIGHT($N4108,LEN($N4108)-FIND("/",$N4108))</f>
        <v>plays</v>
      </c>
      <c r="S4108" s="10">
        <f>((($I4108/60)/60)/24)+DATE(1970,1,1)</f>
        <v>42762.787523148145</v>
      </c>
      <c r="T4108" s="10">
        <f>((($J4108/60)/60)/24)+DATE(1970,1,1)</f>
        <v>42732.787523148145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s="5">
        <f>$E4109/$D4109</f>
        <v>0</v>
      </c>
      <c r="P4109" s="6" t="e">
        <f>ROUND(E4109/L4109,2)</f>
        <v>#DIV/0!</v>
      </c>
      <c r="Q4109" t="str">
        <f>LEFT($N4109,FIND("/",$N4109)-1)</f>
        <v>theater</v>
      </c>
      <c r="R4109" t="str">
        <f>RIGHT($N4109,LEN($N4109)-FIND("/",$N4109))</f>
        <v>plays</v>
      </c>
      <c r="S4109" s="10">
        <f>((($I4109/60)/60)/24)+DATE(1970,1,1)</f>
        <v>42535.787500000006</v>
      </c>
      <c r="T4109" s="10">
        <f>((($J4109/60)/60)/24)+DATE(1970,1,1)</f>
        <v>42511.698101851856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s="5">
        <f>$E4110/$D4110</f>
        <v>0</v>
      </c>
      <c r="P4110" s="6" t="e">
        <f>ROUND(E4110/L4110,2)</f>
        <v>#DIV/0!</v>
      </c>
      <c r="Q4110" t="str">
        <f>LEFT($N4110,FIND("/",$N4110)-1)</f>
        <v>theater</v>
      </c>
      <c r="R4110" t="str">
        <f>RIGHT($N4110,LEN($N4110)-FIND("/",$N4110))</f>
        <v>plays</v>
      </c>
      <c r="S4110" s="10">
        <f>((($I4110/60)/60)/24)+DATE(1970,1,1)</f>
        <v>42568.742893518516</v>
      </c>
      <c r="T4110" s="10">
        <f>((($J4110/60)/60)/24)+DATE(1970,1,1)</f>
        <v>42538.742893518516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s="5">
        <f>$E4111/$D4111</f>
        <v>0</v>
      </c>
      <c r="P4111" s="6" t="e">
        <f>ROUND(E4111/L4111,2)</f>
        <v>#DIV/0!</v>
      </c>
      <c r="Q4111" t="str">
        <f>LEFT($N4111,FIND("/",$N4111)-1)</f>
        <v>theater</v>
      </c>
      <c r="R4111" t="str">
        <f>RIGHT($N4111,LEN($N4111)-FIND("/",$N4111))</f>
        <v>plays</v>
      </c>
      <c r="S4111" s="10">
        <f>((($I4111/60)/60)/24)+DATE(1970,1,1)</f>
        <v>42400.996527777781</v>
      </c>
      <c r="T4111" s="10">
        <f>((($J4111/60)/60)/24)+DATE(1970,1,1)</f>
        <v>42344.824502314819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s="5">
        <f>$E4112/$D4112</f>
        <v>0</v>
      </c>
      <c r="P4112" s="6" t="e">
        <f>ROUND(E4112/L4112,2)</f>
        <v>#DIV/0!</v>
      </c>
      <c r="Q4112" t="str">
        <f>LEFT($N4112,FIND("/",$N4112)-1)</f>
        <v>theater</v>
      </c>
      <c r="R4112" t="str">
        <f>RIGHT($N4112,LEN($N4112)-FIND("/",$N4112))</f>
        <v>plays</v>
      </c>
      <c r="S4112" s="10">
        <f>((($I4112/60)/60)/24)+DATE(1970,1,1)</f>
        <v>42525.722187499996</v>
      </c>
      <c r="T4112" s="10">
        <f>((($J4112/60)/60)/24)+DATE(1970,1,1)</f>
        <v>42495.722187499996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s="5">
        <f>$E4113/$D4113</f>
        <v>0</v>
      </c>
      <c r="P4113" s="6" t="e">
        <f>ROUND(E4113/L4113,2)</f>
        <v>#DIV/0!</v>
      </c>
      <c r="Q4113" t="str">
        <f>LEFT($N4113,FIND("/",$N4113)-1)</f>
        <v>theater</v>
      </c>
      <c r="R4113" t="str">
        <f>RIGHT($N4113,LEN($N4113)-FIND("/",$N4113))</f>
        <v>plays</v>
      </c>
      <c r="S4113" s="10">
        <f>((($I4113/60)/60)/24)+DATE(1970,1,1)</f>
        <v>41937.124884259261</v>
      </c>
      <c r="T4113" s="10">
        <f>((($J4113/60)/60)/24)+DATE(1970,1,1)</f>
        <v>41927.124884259261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s="5">
        <f>$E4114/$D4114</f>
        <v>0</v>
      </c>
      <c r="P4114" s="6" t="e">
        <f>ROUND(E4114/L4114,2)</f>
        <v>#DIV/0!</v>
      </c>
      <c r="Q4114" t="str">
        <f>LEFT($N4114,FIND("/",$N4114)-1)</f>
        <v>theater</v>
      </c>
      <c r="R4114" t="str">
        <f>RIGHT($N4114,LEN($N4114)-FIND("/",$N4114))</f>
        <v>plays</v>
      </c>
      <c r="S4114" s="10">
        <f>((($I4114/60)/60)/24)+DATE(1970,1,1)</f>
        <v>42760.903726851851</v>
      </c>
      <c r="T4114" s="10">
        <f>((($J4114/60)/60)/24)+DATE(1970,1,1)</f>
        <v>42730.903726851851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s="5">
        <f>$E4115/$D4115</f>
        <v>0</v>
      </c>
      <c r="P4115" s="6" t="e">
        <f>ROUND(E4115/L4115,2)</f>
        <v>#DIV/0!</v>
      </c>
      <c r="Q4115" t="str">
        <f>LEFT($N4115,FIND("/",$N4115)-1)</f>
        <v>theater</v>
      </c>
      <c r="R4115" t="str">
        <f>RIGHT($N4115,LEN($N4115)-FIND("/",$N4115))</f>
        <v>plays</v>
      </c>
      <c r="S4115" s="10">
        <f>((($I4115/60)/60)/24)+DATE(1970,1,1)</f>
        <v>42337.581064814818</v>
      </c>
      <c r="T4115" s="10">
        <f>((($J4115/60)/60)/24)+DATE(1970,1,1)</f>
        <v>42307.539398148147</v>
      </c>
    </row>
  </sheetData>
  <autoFilter ref="A1:T4115" xr:uid="{00000000-0001-0000-0000-000000000000}">
    <sortState xmlns:xlrd2="http://schemas.microsoft.com/office/spreadsheetml/2017/richdata2" ref="A2:T4115">
      <sortCondition descending="1" ref="O1:O4115"/>
    </sortState>
  </autoFilter>
  <conditionalFormatting sqref="F2:F4115">
    <cfRule type="containsText" dxfId="8" priority="2" operator="containsText" text="successful">
      <formula>NOT(ISERROR(SEARCH("successful",F2)))</formula>
    </cfRule>
    <cfRule type="containsText" dxfId="7" priority="3" operator="containsText" text="live">
      <formula>NOT(ISERROR(SEARCH("live",F2)))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E7B1-361F-4096-91B1-5E42727CDF5C}">
  <sheetPr codeName="Sheet2"/>
  <dimension ref="A1:F14"/>
  <sheetViews>
    <sheetView workbookViewId="0">
      <selection activeCell="R22" sqref="R22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7" t="s">
        <v>8223</v>
      </c>
      <c r="B1" t="s" vm="1">
        <v>8314</v>
      </c>
    </row>
    <row r="3" spans="1:6" x14ac:dyDescent="0.2">
      <c r="A3" s="7" t="s">
        <v>8318</v>
      </c>
      <c r="B3" s="7" t="s">
        <v>8317</v>
      </c>
    </row>
    <row r="4" spans="1:6" x14ac:dyDescent="0.2">
      <c r="A4" s="7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8316</v>
      </c>
    </row>
    <row r="5" spans="1:6" x14ac:dyDescent="0.2">
      <c r="A5" s="8" t="s">
        <v>8305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8309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8308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8307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8306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8316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B7A7-9CA6-4809-84C4-CE48ACA8335C}">
  <sheetPr codeName="Sheet3"/>
  <dimension ref="A1:F47"/>
  <sheetViews>
    <sheetView zoomScale="75" zoomScaleNormal="75" workbookViewId="0">
      <selection activeCell="N42" sqref="N42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7" t="s">
        <v>8223</v>
      </c>
      <c r="B1" t="s" vm="3">
        <v>8314</v>
      </c>
    </row>
    <row r="2" spans="1:6" x14ac:dyDescent="0.2">
      <c r="A2" s="7" t="s">
        <v>8322</v>
      </c>
      <c r="B2" t="s" vm="2">
        <v>8314</v>
      </c>
    </row>
    <row r="4" spans="1:6" x14ac:dyDescent="0.2">
      <c r="A4" s="7" t="s">
        <v>8318</v>
      </c>
      <c r="B4" s="7" t="s">
        <v>8317</v>
      </c>
    </row>
    <row r="5" spans="1:6" x14ac:dyDescent="0.2">
      <c r="A5" s="7" t="s">
        <v>8315</v>
      </c>
      <c r="B5" t="s">
        <v>8219</v>
      </c>
      <c r="C5" t="s">
        <v>8221</v>
      </c>
      <c r="D5" t="s">
        <v>8220</v>
      </c>
      <c r="E5" t="s">
        <v>8222</v>
      </c>
      <c r="F5" t="s">
        <v>8316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8316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ECFA9-1F3A-4FDD-98AB-698F9AB6861F}">
  <sheetPr codeName="Sheet4"/>
  <dimension ref="A1:E18"/>
  <sheetViews>
    <sheetView workbookViewId="0">
      <selection activeCell="T29" sqref="T29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7" t="s">
        <v>8322</v>
      </c>
      <c r="B1" t="s" vm="2">
        <v>8314</v>
      </c>
    </row>
    <row r="2" spans="1:5" x14ac:dyDescent="0.2">
      <c r="A2" s="7" t="s">
        <v>8367</v>
      </c>
      <c r="B2" t="s" vm="4">
        <v>8314</v>
      </c>
    </row>
    <row r="4" spans="1:5" x14ac:dyDescent="0.2">
      <c r="A4" s="7" t="s">
        <v>8318</v>
      </c>
      <c r="B4" s="7" t="s">
        <v>8317</v>
      </c>
    </row>
    <row r="5" spans="1:5" x14ac:dyDescent="0.2">
      <c r="A5" s="7" t="s">
        <v>8315</v>
      </c>
      <c r="B5" t="s">
        <v>8219</v>
      </c>
      <c r="C5" t="s">
        <v>8221</v>
      </c>
      <c r="D5" t="s">
        <v>8220</v>
      </c>
      <c r="E5" t="s">
        <v>8316</v>
      </c>
    </row>
    <row r="6" spans="1:5" x14ac:dyDescent="0.2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8316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FB1E-85A4-4561-A03C-E2F0F76D4784}">
  <sheetPr codeName="Sheet5"/>
  <dimension ref="A1:H13"/>
  <sheetViews>
    <sheetView zoomScale="62" zoomScaleNormal="64" workbookViewId="0">
      <selection activeCell="L26" sqref="L26"/>
    </sheetView>
  </sheetViews>
  <sheetFormatPr baseColWidth="10" defaultColWidth="8.83203125" defaultRowHeight="15" x14ac:dyDescent="0.2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COUNTIFS('Kickstarter Data'!$D$2:$D$4115,"&lt;1000", 'Kickstarter Data'!$F$2:$F$4115, "*successful*")</f>
        <v>322</v>
      </c>
      <c r="C2">
        <f>COUNTIFS('Kickstarter Data'!$D$2:$D$4115,"&lt;1000", 'Kickstarter Data'!$F$2:$F$4115, "*failed*")</f>
        <v>113</v>
      </c>
      <c r="D2">
        <f>COUNTIFS('Kickstarter Data'!$D$2:$D$4115,"&lt;1000", 'Kickstarter Data'!$F$2:$F$4115, "*canceled*")</f>
        <v>18</v>
      </c>
      <c r="E2">
        <f>SUM($B2,$C2,$D2)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 x14ac:dyDescent="0.2">
      <c r="A3" t="s">
        <v>8389</v>
      </c>
      <c r="B3">
        <f>COUNTIFS('Kickstarter Data'!$D$2:$D$4115,"&gt;=1000",'Kickstarter Data'!$D$2:$D$4115,"&lt;=4999", 'Kickstarter Data'!$F$2:$F$4115, "*successful*")</f>
        <v>932</v>
      </c>
      <c r="C3">
        <f>COUNTIFS('Kickstarter Data'!$D$2:$D$4115,"&gt;=1000",'Kickstarter Data'!$D$2:$D$4115,"&lt;=4999", 'Kickstarter Data'!$F$2:$F$4115, "*failed*")</f>
        <v>420</v>
      </c>
      <c r="D3">
        <f>COUNTIFS('Kickstarter Data'!$D$2:$D$4115,"&gt;=1000",'Kickstarter Data'!$D$2:$D$4115,"&lt;=4999", 'Kickstarter Data'!$F$2:$F$4115, "*canceled*")</f>
        <v>60</v>
      </c>
      <c r="E3">
        <f t="shared" ref="E3:E13" si="0">SUM($B3,$C3,$D3)</f>
        <v>1412</v>
      </c>
      <c r="F3" s="5">
        <f t="shared" ref="F3:F13" si="1">$B3/$E3</f>
        <v>0.66005665722379603</v>
      </c>
      <c r="G3" s="5">
        <f t="shared" ref="G3:G13" si="2">$C3/$E3</f>
        <v>0.29745042492917845</v>
      </c>
      <c r="H3" s="5">
        <f t="shared" ref="H3:H13" si="3">$D3/$E3</f>
        <v>4.2492917847025496E-2</v>
      </c>
    </row>
    <row r="4" spans="1:8" x14ac:dyDescent="0.2">
      <c r="A4" t="s">
        <v>8390</v>
      </c>
      <c r="B4">
        <f>COUNTIFS('Kickstarter Data'!$D$2:$D$4115,"&gt;=5000",'Kickstarter Data'!$D$2:$D$4115,"&lt;=9999", 'Kickstarter Data'!$F$2:$F$4115, "*successful*")</f>
        <v>381</v>
      </c>
      <c r="C4">
        <f>COUNTIFS('Kickstarter Data'!$D$2:$D$4115,"&gt;=5000",'Kickstarter Data'!$D$2:$D$4115,"&lt;=9999", 'Kickstarter Data'!$F$2:$F$4115, "*failed*")</f>
        <v>283</v>
      </c>
      <c r="D4">
        <f>COUNTIFS('Kickstarter Data'!$D$2:$D$4115,"&gt;=5000",'Kickstarter Data'!$D$2:$D$4115,"&lt;=9999", 'Kickstarter Data'!$F$2:$F$4115, "*canceled*")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COUNTIFS('Kickstarter Data'!$D$2:$D$4115,"&gt;=10000",'Kickstarter Data'!$D$2:$D$4115,"&lt;=14999", 'Kickstarter Data'!$F$2:$F$4115, "*successful*")</f>
        <v>168</v>
      </c>
      <c r="C5">
        <f>COUNTIFS('Kickstarter Data'!$D$2:$D$4115,"&gt;=10000",'Kickstarter Data'!$D$2:$D$4115,"&lt;=14999", 'Kickstarter Data'!$F$2:$F$4115, "*failed*")</f>
        <v>144</v>
      </c>
      <c r="D5">
        <f>COUNTIFS('Kickstarter Data'!$D$2:$D$4115,"&gt;=10000",'Kickstarter Data'!$D$2:$D$4115,"&lt;=14999", 'Kickstarter Data'!$F$2:$F$4115, "*canceled*")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COUNTIFS('Kickstarter Data'!$D$2:$D$4115,"&gt;=15000",'Kickstarter Data'!$D$2:$D$4115,"&lt;=19999", 'Kickstarter Data'!$F$2:$F$4115, "*successful*")</f>
        <v>94</v>
      </c>
      <c r="C6">
        <f>COUNTIFS('Kickstarter Data'!$D$2:$D$4115,"&gt;=15000",'Kickstarter Data'!$D$2:$D$4115,"&lt;=19999", 'Kickstarter Data'!$F$2:$F$4115, "*failed*")</f>
        <v>90</v>
      </c>
      <c r="D6">
        <f>COUNTIFS('Kickstarter Data'!$D$2:$D$4115,"&gt;=15000",'Kickstarter Data'!$D$2:$D$4115,"&lt;=19999", 'Kickstarter Data'!$F$2:$F$4115, "*canceled*")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COUNTIFS('Kickstarter Data'!$D$2:$D$4115,"&gt;=20000",'Kickstarter Data'!$D$2:$D$4115,"&lt;=24999", 'Kickstarter Data'!$F$2:$F$4115, "*successful*")</f>
        <v>62</v>
      </c>
      <c r="C7">
        <f>COUNTIFS('Kickstarter Data'!$D$2:$D$4115,"&gt;=20000",'Kickstarter Data'!$D$2:$D$4115,"&lt;=24999", 'Kickstarter Data'!$F$2:$F$4115, "*failed*")</f>
        <v>72</v>
      </c>
      <c r="D7">
        <f>COUNTIFS('Kickstarter Data'!$D$2:$D$4115,"&gt;=20000",'Kickstarter Data'!$D$2:$D$4115,"&lt;=24999", 'Kickstarter Data'!$F$2:$F$4115, "*canceled*")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COUNTIFS('Kickstarter Data'!$D$2:$D$4115,"&gt;=25000",'Kickstarter Data'!$D$2:$D$4115,"&lt;=29999", 'Kickstarter Data'!$F$2:$F$4115, "*successful*")</f>
        <v>55</v>
      </c>
      <c r="C8">
        <f>COUNTIFS('Kickstarter Data'!$D$2:$D$4115,"&gt;=25000",'Kickstarter Data'!$D$2:$D$4115,"&lt;=29999", 'Kickstarter Data'!$F$2:$F$4115, "*failed*")</f>
        <v>64</v>
      </c>
      <c r="D8">
        <f>COUNTIFS('Kickstarter Data'!$D$2:$D$4115,"&gt;=25000",'Kickstarter Data'!$D$2:$D$4115,"&lt;=29999", 'Kickstarter Data'!$F$2:$F$4115, "*canceled*")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COUNTIFS('Kickstarter Data'!$D$2:$D$4115,"&gt;=30000",'Kickstarter Data'!$D$2:$D$4115,"&lt;=34999", 'Kickstarter Data'!$F$2:$F$4115, "*successful*")</f>
        <v>32</v>
      </c>
      <c r="C9">
        <f>COUNTIFS('Kickstarter Data'!$D$2:$D$4115,"&gt;=30000",'Kickstarter Data'!$D$2:$D$4115,"&lt;=34999", 'Kickstarter Data'!$F$2:$F$4115, "*failed*")</f>
        <v>37</v>
      </c>
      <c r="D9">
        <f>COUNTIFS('Kickstarter Data'!$D$2:$D$4115,"&gt;=30000",'Kickstarter Data'!$D$2:$D$4115,"&lt;=34999", 'Kickstarter Data'!$F$2:$F$4115, "*canceled*")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COUNTIFS('Kickstarter Data'!$D$2:$D$4115,"&gt;=35000",'Kickstarter Data'!$D$2:$D$4115,"&lt;=39999", 'Kickstarter Data'!$F$2:$F$4115, "*successful*")</f>
        <v>26</v>
      </c>
      <c r="C10">
        <f>COUNTIFS('Kickstarter Data'!$D$2:$D$4115,"&gt;=35000",'Kickstarter Data'!$D$2:$D$4115,"&lt;=39999", 'Kickstarter Data'!$F$2:$F$4115, "*failed*")</f>
        <v>22</v>
      </c>
      <c r="D10">
        <f>COUNTIFS('Kickstarter Data'!$D$2:$D$4115,"&gt;=35000",'Kickstarter Data'!$D$2:$D$4115,"&lt;=39999", 'Kickstarter Data'!$F$2:$F$4115, "*canceled*")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COUNTIFS('Kickstarter Data'!$D$2:$D$4115,"&gt;=40000",'Kickstarter Data'!$D$2:$D$4115,"&lt;=44999", 'Kickstarter Data'!$F$2:$F$4115, "*successful*")</f>
        <v>21</v>
      </c>
      <c r="C11">
        <f>COUNTIFS('Kickstarter Data'!$D$2:$D$4115,"&gt;=40000",'Kickstarter Data'!$D$2:$D$4115,"&lt;=44999", 'Kickstarter Data'!$F$2:$F$4115, "*failed*")</f>
        <v>16</v>
      </c>
      <c r="D11">
        <f>COUNTIFS('Kickstarter Data'!$D$2:$D$4115,"&gt;=40000",'Kickstarter Data'!$D$2:$D$4115,"&lt;=44999", 'Kickstarter Data'!$F$2:$F$4115, "*canceled*")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COUNTIFS('Kickstarter Data'!$D$2:$D$4115,"&gt;=45000",'Kickstarter Data'!$D$2:$D$4115,"&lt;=49999", 'Kickstarter Data'!$F$2:$F$4115, "*successful*")</f>
        <v>6</v>
      </c>
      <c r="C12">
        <f>COUNTIFS('Kickstarter Data'!$D$2:$D$4115,"&gt;=45000",'Kickstarter Data'!$D$2:$D$4115,"&lt;=49999", 'Kickstarter Data'!$F$2:$F$4115, "*failed*")</f>
        <v>11</v>
      </c>
      <c r="D12">
        <f>COUNTIFS('Kickstarter Data'!$D$2:$D$4115,"&gt;=45000",'Kickstarter Data'!$D$2:$D$4115,"&lt;=49999", 'Kickstarter Data'!$F$2:$F$4115, "*canceled*")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COUNTIFS('Kickstarter Data'!$D$2:$D$4115,"&gt;=50000", 'Kickstarter Data'!$F$2:$F$4115, "*successful*")</f>
        <v>86</v>
      </c>
      <c r="C13">
        <f>COUNTIFS('Kickstarter Data'!$D$2:$D$4115,"&gt;=50000", 'Kickstarter Data'!$F$2:$F$4115, "*failed*")</f>
        <v>258</v>
      </c>
      <c r="D13">
        <f>COUNTIFS('Kickstarter Data'!$D$2:$D$4115,"&gt;=50000", 'Kickstarter Data'!$F$2:$F$4115, "*canceled*")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D24E-7107-48D8-B13C-456CEE5E1641}">
  <sheetPr codeName="Sheet6"/>
  <dimension ref="A1:K2186"/>
  <sheetViews>
    <sheetView zoomScale="98" zoomScaleNormal="55" workbookViewId="0">
      <selection activeCell="K16" sqref="K16"/>
    </sheetView>
  </sheetViews>
  <sheetFormatPr baseColWidth="10" defaultColWidth="8.83203125" defaultRowHeight="15" x14ac:dyDescent="0.2"/>
  <cols>
    <col min="1" max="1" width="7.33203125" bestFit="1" customWidth="1"/>
    <col min="2" max="2" width="10" bestFit="1" customWidth="1"/>
    <col min="3" max="3" width="18.6640625" bestFit="1" customWidth="1"/>
    <col min="5" max="5" width="5.1640625" bestFit="1" customWidth="1"/>
    <col min="6" max="6" width="10" bestFit="1" customWidth="1"/>
    <col min="7" max="7" width="14" bestFit="1" customWidth="1"/>
    <col min="9" max="9" width="30.5" bestFit="1" customWidth="1"/>
    <col min="10" max="10" width="22.6640625" bestFit="1" customWidth="1"/>
    <col min="11" max="11" width="18.83203125" bestFit="1" customWidth="1"/>
    <col min="12" max="12" width="21.83203125" customWidth="1"/>
    <col min="13" max="13" width="18" customWidth="1"/>
    <col min="14" max="14" width="9.83203125" bestFit="1" customWidth="1"/>
    <col min="15" max="15" width="6" bestFit="1" customWidth="1"/>
    <col min="16" max="16" width="7.6640625" bestFit="1" customWidth="1"/>
    <col min="17" max="17" width="8.6640625" bestFit="1" customWidth="1"/>
    <col min="18" max="18" width="18.1640625" bestFit="1" customWidth="1"/>
  </cols>
  <sheetData>
    <row r="1" spans="1:11" x14ac:dyDescent="0.2">
      <c r="A1" s="1" t="s">
        <v>0</v>
      </c>
      <c r="B1" s="1" t="s">
        <v>8400</v>
      </c>
      <c r="C1" s="1" t="s">
        <v>8262</v>
      </c>
      <c r="D1" s="1"/>
      <c r="E1" s="1" t="s">
        <v>0</v>
      </c>
      <c r="F1" s="1" t="s">
        <v>8400</v>
      </c>
      <c r="G1" s="1" t="s">
        <v>8262</v>
      </c>
      <c r="I1" t="s">
        <v>8407</v>
      </c>
      <c r="J1" t="s">
        <v>8410</v>
      </c>
      <c r="K1" t="s">
        <v>8411</v>
      </c>
    </row>
    <row r="2" spans="1:11" x14ac:dyDescent="0.2">
      <c r="A2">
        <v>160</v>
      </c>
      <c r="B2" t="s">
        <v>8221</v>
      </c>
      <c r="C2">
        <v>0</v>
      </c>
      <c r="E2">
        <v>0</v>
      </c>
      <c r="F2" t="s">
        <v>8219</v>
      </c>
      <c r="G2">
        <v>182</v>
      </c>
      <c r="I2" t="s">
        <v>8408</v>
      </c>
      <c r="J2" s="9">
        <f>SUM(G2:G2186)</f>
        <v>424819</v>
      </c>
      <c r="K2">
        <f t="shared" ref="K2" si="0">SUM(C2:C1531)</f>
        <v>27096</v>
      </c>
    </row>
    <row r="3" spans="1:11" x14ac:dyDescent="0.2">
      <c r="A3">
        <v>161</v>
      </c>
      <c r="B3" t="s">
        <v>8221</v>
      </c>
      <c r="C3">
        <v>1</v>
      </c>
      <c r="E3">
        <v>1</v>
      </c>
      <c r="F3" t="s">
        <v>8219</v>
      </c>
      <c r="G3">
        <v>79</v>
      </c>
      <c r="I3" t="s">
        <v>8405</v>
      </c>
      <c r="J3">
        <f>MIN(G2:G2186)</f>
        <v>1</v>
      </c>
      <c r="K3">
        <f>MIN(C2:C1531)</f>
        <v>0</v>
      </c>
    </row>
    <row r="4" spans="1:11" x14ac:dyDescent="0.2">
      <c r="A4">
        <v>162</v>
      </c>
      <c r="B4" t="s">
        <v>8221</v>
      </c>
      <c r="C4">
        <v>10</v>
      </c>
      <c r="E4">
        <v>2</v>
      </c>
      <c r="F4" t="s">
        <v>8219</v>
      </c>
      <c r="G4">
        <v>35</v>
      </c>
      <c r="I4" t="s">
        <v>8406</v>
      </c>
      <c r="J4">
        <f>MAX(G2:G2186)</f>
        <v>26457</v>
      </c>
      <c r="K4">
        <f>MAX(C2:C1531)</f>
        <v>1293</v>
      </c>
    </row>
    <row r="5" spans="1:11" x14ac:dyDescent="0.2">
      <c r="A5">
        <v>163</v>
      </c>
      <c r="B5" t="s">
        <v>8221</v>
      </c>
      <c r="C5">
        <v>0</v>
      </c>
      <c r="E5">
        <v>3</v>
      </c>
      <c r="F5" t="s">
        <v>8219</v>
      </c>
      <c r="G5">
        <v>150</v>
      </c>
      <c r="I5" t="s">
        <v>8401</v>
      </c>
      <c r="J5" s="12">
        <f>AVERAGE(G2:G2186)</f>
        <v>194.42517162471395</v>
      </c>
      <c r="K5" s="12">
        <f>AVERAGE(C2:C1531)</f>
        <v>17.709803921568628</v>
      </c>
    </row>
    <row r="6" spans="1:11" x14ac:dyDescent="0.2">
      <c r="A6">
        <v>164</v>
      </c>
      <c r="B6" t="s">
        <v>8221</v>
      </c>
      <c r="C6">
        <v>7</v>
      </c>
      <c r="E6">
        <v>4</v>
      </c>
      <c r="F6" t="s">
        <v>8219</v>
      </c>
      <c r="G6">
        <v>284</v>
      </c>
      <c r="I6" t="s">
        <v>8402</v>
      </c>
      <c r="J6">
        <f>MEDIAN(G2:G2186)</f>
        <v>62</v>
      </c>
      <c r="K6">
        <f>MEDIAN(C2:C1531)</f>
        <v>4</v>
      </c>
    </row>
    <row r="7" spans="1:11" x14ac:dyDescent="0.2">
      <c r="A7">
        <v>165</v>
      </c>
      <c r="B7" t="s">
        <v>8221</v>
      </c>
      <c r="C7">
        <v>0</v>
      </c>
      <c r="E7">
        <v>5</v>
      </c>
      <c r="F7" t="s">
        <v>8219</v>
      </c>
      <c r="G7">
        <v>47</v>
      </c>
      <c r="I7" t="s">
        <v>8403</v>
      </c>
      <c r="J7" cm="1">
        <f t="array" ref="J7">_xlfn.MODE.MULT(G2:G2186)</f>
        <v>27</v>
      </c>
      <c r="K7" cm="1">
        <f t="array" ref="K7">_xlfn.MODE.MULT(C2:C1531)</f>
        <v>0</v>
      </c>
    </row>
    <row r="8" spans="1:11" x14ac:dyDescent="0.2">
      <c r="A8">
        <v>166</v>
      </c>
      <c r="B8" t="s">
        <v>8221</v>
      </c>
      <c r="C8">
        <v>1</v>
      </c>
      <c r="E8">
        <v>6</v>
      </c>
      <c r="F8" t="s">
        <v>8219</v>
      </c>
      <c r="G8">
        <v>58</v>
      </c>
      <c r="I8" t="s">
        <v>8409</v>
      </c>
      <c r="J8" s="11">
        <f>_xlfn.VAR.P(G2:G2186)</f>
        <v>712840.9867348104</v>
      </c>
      <c r="K8" s="11">
        <f>_xlfn.VAR.P(C2:C1531)</f>
        <v>3773.2216685890044</v>
      </c>
    </row>
    <row r="9" spans="1:11" x14ac:dyDescent="0.2">
      <c r="A9">
        <v>167</v>
      </c>
      <c r="B9" t="s">
        <v>8221</v>
      </c>
      <c r="C9">
        <v>2</v>
      </c>
      <c r="E9">
        <v>7</v>
      </c>
      <c r="F9" t="s">
        <v>8219</v>
      </c>
      <c r="G9">
        <v>57</v>
      </c>
      <c r="I9" t="s">
        <v>8404</v>
      </c>
      <c r="J9" s="11">
        <f>_xlfn.STDEV.P(G2:G2186)</f>
        <v>844.29910975602149</v>
      </c>
      <c r="K9" s="11">
        <f t="array" ref="K9">_xlfn.STDEV.P(C2:C1531)</f>
        <v>61.426555076684906</v>
      </c>
    </row>
    <row r="10" spans="1:11" x14ac:dyDescent="0.2">
      <c r="A10">
        <v>168</v>
      </c>
      <c r="B10" t="s">
        <v>8221</v>
      </c>
      <c r="C10">
        <v>3</v>
      </c>
      <c r="E10">
        <v>8</v>
      </c>
      <c r="F10" t="s">
        <v>8219</v>
      </c>
      <c r="G10">
        <v>12</v>
      </c>
    </row>
    <row r="11" spans="1:11" x14ac:dyDescent="0.2">
      <c r="A11">
        <v>169</v>
      </c>
      <c r="B11" t="s">
        <v>8221</v>
      </c>
      <c r="C11">
        <v>10</v>
      </c>
      <c r="E11">
        <v>9</v>
      </c>
      <c r="F11" t="s">
        <v>8219</v>
      </c>
      <c r="G11">
        <v>20</v>
      </c>
    </row>
    <row r="12" spans="1:11" x14ac:dyDescent="0.2">
      <c r="A12">
        <v>170</v>
      </c>
      <c r="B12" t="s">
        <v>8221</v>
      </c>
      <c r="C12">
        <v>10</v>
      </c>
      <c r="E12">
        <v>10</v>
      </c>
      <c r="F12" t="s">
        <v>8219</v>
      </c>
      <c r="G12">
        <v>19</v>
      </c>
    </row>
    <row r="13" spans="1:11" x14ac:dyDescent="0.2">
      <c r="A13">
        <v>171</v>
      </c>
      <c r="B13" t="s">
        <v>8221</v>
      </c>
      <c r="C13">
        <v>1</v>
      </c>
      <c r="E13">
        <v>11</v>
      </c>
      <c r="F13" t="s">
        <v>8219</v>
      </c>
      <c r="G13">
        <v>75</v>
      </c>
    </row>
    <row r="14" spans="1:11" x14ac:dyDescent="0.2">
      <c r="A14">
        <v>172</v>
      </c>
      <c r="B14" t="s">
        <v>8221</v>
      </c>
      <c r="C14">
        <v>0</v>
      </c>
      <c r="E14">
        <v>12</v>
      </c>
      <c r="F14" t="s">
        <v>8219</v>
      </c>
      <c r="G14">
        <v>827</v>
      </c>
    </row>
    <row r="15" spans="1:11" x14ac:dyDescent="0.2">
      <c r="A15">
        <v>173</v>
      </c>
      <c r="B15" t="s">
        <v>8221</v>
      </c>
      <c r="C15">
        <v>0</v>
      </c>
      <c r="E15">
        <v>13</v>
      </c>
      <c r="F15" t="s">
        <v>8219</v>
      </c>
      <c r="G15">
        <v>51</v>
      </c>
    </row>
    <row r="16" spans="1:11" x14ac:dyDescent="0.2">
      <c r="A16">
        <v>174</v>
      </c>
      <c r="B16" t="s">
        <v>8221</v>
      </c>
      <c r="C16">
        <v>0</v>
      </c>
      <c r="E16">
        <v>14</v>
      </c>
      <c r="F16" t="s">
        <v>8219</v>
      </c>
      <c r="G16">
        <v>41</v>
      </c>
    </row>
    <row r="17" spans="1:7" x14ac:dyDescent="0.2">
      <c r="A17">
        <v>175</v>
      </c>
      <c r="B17" t="s">
        <v>8221</v>
      </c>
      <c r="C17">
        <v>26</v>
      </c>
      <c r="E17">
        <v>15</v>
      </c>
      <c r="F17" t="s">
        <v>8219</v>
      </c>
      <c r="G17">
        <v>98</v>
      </c>
    </row>
    <row r="18" spans="1:7" x14ac:dyDescent="0.2">
      <c r="A18">
        <v>176</v>
      </c>
      <c r="B18" t="s">
        <v>8221</v>
      </c>
      <c r="C18">
        <v>0</v>
      </c>
      <c r="E18">
        <v>16</v>
      </c>
      <c r="F18" t="s">
        <v>8219</v>
      </c>
      <c r="G18">
        <v>70</v>
      </c>
    </row>
    <row r="19" spans="1:7" x14ac:dyDescent="0.2">
      <c r="A19">
        <v>177</v>
      </c>
      <c r="B19" t="s">
        <v>8221</v>
      </c>
      <c r="C19">
        <v>7</v>
      </c>
      <c r="E19">
        <v>17</v>
      </c>
      <c r="F19" t="s">
        <v>8219</v>
      </c>
      <c r="G19">
        <v>36</v>
      </c>
    </row>
    <row r="20" spans="1:7" x14ac:dyDescent="0.2">
      <c r="A20">
        <v>178</v>
      </c>
      <c r="B20" t="s">
        <v>8221</v>
      </c>
      <c r="C20">
        <v>0</v>
      </c>
      <c r="E20">
        <v>18</v>
      </c>
      <c r="F20" t="s">
        <v>8219</v>
      </c>
      <c r="G20">
        <v>342</v>
      </c>
    </row>
    <row r="21" spans="1:7" x14ac:dyDescent="0.2">
      <c r="A21">
        <v>179</v>
      </c>
      <c r="B21" t="s">
        <v>8221</v>
      </c>
      <c r="C21">
        <v>2</v>
      </c>
      <c r="E21">
        <v>19</v>
      </c>
      <c r="F21" t="s">
        <v>8219</v>
      </c>
      <c r="G21">
        <v>22</v>
      </c>
    </row>
    <row r="22" spans="1:7" x14ac:dyDescent="0.2">
      <c r="A22">
        <v>180</v>
      </c>
      <c r="B22" t="s">
        <v>8221</v>
      </c>
      <c r="C22">
        <v>13</v>
      </c>
      <c r="E22">
        <v>20</v>
      </c>
      <c r="F22" t="s">
        <v>8219</v>
      </c>
      <c r="G22">
        <v>25</v>
      </c>
    </row>
    <row r="23" spans="1:7" x14ac:dyDescent="0.2">
      <c r="A23">
        <v>181</v>
      </c>
      <c r="B23" t="s">
        <v>8221</v>
      </c>
      <c r="C23">
        <v>4</v>
      </c>
      <c r="E23">
        <v>21</v>
      </c>
      <c r="F23" t="s">
        <v>8219</v>
      </c>
      <c r="G23">
        <v>101</v>
      </c>
    </row>
    <row r="24" spans="1:7" x14ac:dyDescent="0.2">
      <c r="A24">
        <v>182</v>
      </c>
      <c r="B24" t="s">
        <v>8221</v>
      </c>
      <c r="C24">
        <v>0</v>
      </c>
      <c r="E24">
        <v>22</v>
      </c>
      <c r="F24" t="s">
        <v>8219</v>
      </c>
      <c r="G24">
        <v>8</v>
      </c>
    </row>
    <row r="25" spans="1:7" x14ac:dyDescent="0.2">
      <c r="A25">
        <v>183</v>
      </c>
      <c r="B25" t="s">
        <v>8221</v>
      </c>
      <c r="C25">
        <v>12</v>
      </c>
      <c r="E25">
        <v>23</v>
      </c>
      <c r="F25" t="s">
        <v>8219</v>
      </c>
      <c r="G25">
        <v>23</v>
      </c>
    </row>
    <row r="26" spans="1:7" x14ac:dyDescent="0.2">
      <c r="A26">
        <v>184</v>
      </c>
      <c r="B26" t="s">
        <v>8221</v>
      </c>
      <c r="C26">
        <v>2</v>
      </c>
      <c r="E26">
        <v>24</v>
      </c>
      <c r="F26" t="s">
        <v>8219</v>
      </c>
      <c r="G26">
        <v>574</v>
      </c>
    </row>
    <row r="27" spans="1:7" x14ac:dyDescent="0.2">
      <c r="A27">
        <v>185</v>
      </c>
      <c r="B27" t="s">
        <v>8221</v>
      </c>
      <c r="C27">
        <v>10</v>
      </c>
      <c r="E27">
        <v>25</v>
      </c>
      <c r="F27" t="s">
        <v>8219</v>
      </c>
      <c r="G27">
        <v>14</v>
      </c>
    </row>
    <row r="28" spans="1:7" x14ac:dyDescent="0.2">
      <c r="A28">
        <v>186</v>
      </c>
      <c r="B28" t="s">
        <v>8221</v>
      </c>
      <c r="C28">
        <v>0</v>
      </c>
      <c r="E28">
        <v>26</v>
      </c>
      <c r="F28" t="s">
        <v>8219</v>
      </c>
      <c r="G28">
        <v>19</v>
      </c>
    </row>
    <row r="29" spans="1:7" x14ac:dyDescent="0.2">
      <c r="A29">
        <v>187</v>
      </c>
      <c r="B29" t="s">
        <v>8221</v>
      </c>
      <c r="C29">
        <v>5</v>
      </c>
      <c r="E29">
        <v>27</v>
      </c>
      <c r="F29" t="s">
        <v>8219</v>
      </c>
      <c r="G29">
        <v>150</v>
      </c>
    </row>
    <row r="30" spans="1:7" x14ac:dyDescent="0.2">
      <c r="A30">
        <v>188</v>
      </c>
      <c r="B30" t="s">
        <v>8221</v>
      </c>
      <c r="C30">
        <v>0</v>
      </c>
      <c r="E30">
        <v>28</v>
      </c>
      <c r="F30" t="s">
        <v>8219</v>
      </c>
      <c r="G30">
        <v>71</v>
      </c>
    </row>
    <row r="31" spans="1:7" x14ac:dyDescent="0.2">
      <c r="A31">
        <v>189</v>
      </c>
      <c r="B31" t="s">
        <v>8221</v>
      </c>
      <c r="C31">
        <v>5</v>
      </c>
      <c r="E31">
        <v>29</v>
      </c>
      <c r="F31" t="s">
        <v>8219</v>
      </c>
      <c r="G31">
        <v>117</v>
      </c>
    </row>
    <row r="32" spans="1:7" x14ac:dyDescent="0.2">
      <c r="A32">
        <v>190</v>
      </c>
      <c r="B32" t="s">
        <v>8221</v>
      </c>
      <c r="C32">
        <v>1</v>
      </c>
      <c r="E32">
        <v>30</v>
      </c>
      <c r="F32" t="s">
        <v>8219</v>
      </c>
      <c r="G32">
        <v>53</v>
      </c>
    </row>
    <row r="33" spans="1:7" x14ac:dyDescent="0.2">
      <c r="A33">
        <v>191</v>
      </c>
      <c r="B33" t="s">
        <v>8221</v>
      </c>
      <c r="C33">
        <v>3</v>
      </c>
      <c r="E33">
        <v>31</v>
      </c>
      <c r="F33" t="s">
        <v>8219</v>
      </c>
      <c r="G33">
        <v>1</v>
      </c>
    </row>
    <row r="34" spans="1:7" x14ac:dyDescent="0.2">
      <c r="A34">
        <v>192</v>
      </c>
      <c r="B34" t="s">
        <v>8221</v>
      </c>
      <c r="C34">
        <v>3</v>
      </c>
      <c r="E34">
        <v>32</v>
      </c>
      <c r="F34" t="s">
        <v>8219</v>
      </c>
      <c r="G34">
        <v>89</v>
      </c>
    </row>
    <row r="35" spans="1:7" x14ac:dyDescent="0.2">
      <c r="A35">
        <v>193</v>
      </c>
      <c r="B35" t="s">
        <v>8221</v>
      </c>
      <c r="C35">
        <v>0</v>
      </c>
      <c r="E35">
        <v>33</v>
      </c>
      <c r="F35" t="s">
        <v>8219</v>
      </c>
      <c r="G35">
        <v>64</v>
      </c>
    </row>
    <row r="36" spans="1:7" x14ac:dyDescent="0.2">
      <c r="A36">
        <v>194</v>
      </c>
      <c r="B36" t="s">
        <v>8221</v>
      </c>
      <c r="C36">
        <v>3</v>
      </c>
      <c r="E36">
        <v>34</v>
      </c>
      <c r="F36" t="s">
        <v>8219</v>
      </c>
      <c r="G36">
        <v>68</v>
      </c>
    </row>
    <row r="37" spans="1:7" x14ac:dyDescent="0.2">
      <c r="A37">
        <v>195</v>
      </c>
      <c r="B37" t="s">
        <v>8221</v>
      </c>
      <c r="C37">
        <v>0</v>
      </c>
      <c r="E37">
        <v>35</v>
      </c>
      <c r="F37" t="s">
        <v>8219</v>
      </c>
      <c r="G37">
        <v>28</v>
      </c>
    </row>
    <row r="38" spans="1:7" x14ac:dyDescent="0.2">
      <c r="A38">
        <v>196</v>
      </c>
      <c r="B38" t="s">
        <v>8221</v>
      </c>
      <c r="C38">
        <v>19</v>
      </c>
      <c r="E38">
        <v>36</v>
      </c>
      <c r="F38" t="s">
        <v>8219</v>
      </c>
      <c r="G38">
        <v>44</v>
      </c>
    </row>
    <row r="39" spans="1:7" x14ac:dyDescent="0.2">
      <c r="A39">
        <v>197</v>
      </c>
      <c r="B39" t="s">
        <v>8221</v>
      </c>
      <c r="C39">
        <v>8</v>
      </c>
      <c r="E39">
        <v>37</v>
      </c>
      <c r="F39" t="s">
        <v>8219</v>
      </c>
      <c r="G39">
        <v>253</v>
      </c>
    </row>
    <row r="40" spans="1:7" x14ac:dyDescent="0.2">
      <c r="A40">
        <v>198</v>
      </c>
      <c r="B40" t="s">
        <v>8221</v>
      </c>
      <c r="C40">
        <v>6</v>
      </c>
      <c r="E40">
        <v>38</v>
      </c>
      <c r="F40" t="s">
        <v>8219</v>
      </c>
      <c r="G40">
        <v>66</v>
      </c>
    </row>
    <row r="41" spans="1:7" x14ac:dyDescent="0.2">
      <c r="A41">
        <v>199</v>
      </c>
      <c r="B41" t="s">
        <v>8221</v>
      </c>
      <c r="C41">
        <v>0</v>
      </c>
      <c r="E41">
        <v>39</v>
      </c>
      <c r="F41" t="s">
        <v>8219</v>
      </c>
      <c r="G41">
        <v>217</v>
      </c>
    </row>
    <row r="42" spans="1:7" x14ac:dyDescent="0.2">
      <c r="A42">
        <v>200</v>
      </c>
      <c r="B42" t="s">
        <v>8221</v>
      </c>
      <c r="C42">
        <v>18</v>
      </c>
      <c r="E42">
        <v>40</v>
      </c>
      <c r="F42" t="s">
        <v>8219</v>
      </c>
      <c r="G42">
        <v>16</v>
      </c>
    </row>
    <row r="43" spans="1:7" x14ac:dyDescent="0.2">
      <c r="A43">
        <v>201</v>
      </c>
      <c r="B43" t="s">
        <v>8221</v>
      </c>
      <c r="C43">
        <v>7</v>
      </c>
      <c r="E43">
        <v>41</v>
      </c>
      <c r="F43" t="s">
        <v>8219</v>
      </c>
      <c r="G43">
        <v>19</v>
      </c>
    </row>
    <row r="44" spans="1:7" x14ac:dyDescent="0.2">
      <c r="A44">
        <v>202</v>
      </c>
      <c r="B44" t="s">
        <v>8221</v>
      </c>
      <c r="C44">
        <v>0</v>
      </c>
      <c r="E44">
        <v>42</v>
      </c>
      <c r="F44" t="s">
        <v>8219</v>
      </c>
      <c r="G44">
        <v>169</v>
      </c>
    </row>
    <row r="45" spans="1:7" x14ac:dyDescent="0.2">
      <c r="A45">
        <v>203</v>
      </c>
      <c r="B45" t="s">
        <v>8221</v>
      </c>
      <c r="C45">
        <v>8</v>
      </c>
      <c r="E45">
        <v>43</v>
      </c>
      <c r="F45" t="s">
        <v>8219</v>
      </c>
      <c r="G45">
        <v>263</v>
      </c>
    </row>
    <row r="46" spans="1:7" x14ac:dyDescent="0.2">
      <c r="A46">
        <v>204</v>
      </c>
      <c r="B46" t="s">
        <v>8221</v>
      </c>
      <c r="C46">
        <v>1293</v>
      </c>
      <c r="E46">
        <v>44</v>
      </c>
      <c r="F46" t="s">
        <v>8219</v>
      </c>
      <c r="G46">
        <v>15</v>
      </c>
    </row>
    <row r="47" spans="1:7" x14ac:dyDescent="0.2">
      <c r="A47">
        <v>205</v>
      </c>
      <c r="B47" t="s">
        <v>8221</v>
      </c>
      <c r="C47">
        <v>17</v>
      </c>
      <c r="E47">
        <v>45</v>
      </c>
      <c r="F47" t="s">
        <v>8219</v>
      </c>
      <c r="G47">
        <v>61</v>
      </c>
    </row>
    <row r="48" spans="1:7" x14ac:dyDescent="0.2">
      <c r="A48">
        <v>206</v>
      </c>
      <c r="B48" t="s">
        <v>8221</v>
      </c>
      <c r="C48">
        <v>0</v>
      </c>
      <c r="E48">
        <v>46</v>
      </c>
      <c r="F48" t="s">
        <v>8219</v>
      </c>
      <c r="G48">
        <v>45</v>
      </c>
    </row>
    <row r="49" spans="1:7" x14ac:dyDescent="0.2">
      <c r="A49">
        <v>207</v>
      </c>
      <c r="B49" t="s">
        <v>8221</v>
      </c>
      <c r="C49">
        <v>13</v>
      </c>
      <c r="E49">
        <v>47</v>
      </c>
      <c r="F49" t="s">
        <v>8219</v>
      </c>
      <c r="G49">
        <v>70</v>
      </c>
    </row>
    <row r="50" spans="1:7" x14ac:dyDescent="0.2">
      <c r="A50">
        <v>208</v>
      </c>
      <c r="B50" t="s">
        <v>8221</v>
      </c>
      <c r="C50">
        <v>0</v>
      </c>
      <c r="E50">
        <v>48</v>
      </c>
      <c r="F50" t="s">
        <v>8219</v>
      </c>
      <c r="G50">
        <v>38</v>
      </c>
    </row>
    <row r="51" spans="1:7" x14ac:dyDescent="0.2">
      <c r="A51">
        <v>209</v>
      </c>
      <c r="B51" t="s">
        <v>8221</v>
      </c>
      <c r="C51">
        <v>0</v>
      </c>
      <c r="E51">
        <v>49</v>
      </c>
      <c r="F51" t="s">
        <v>8219</v>
      </c>
      <c r="G51">
        <v>87</v>
      </c>
    </row>
    <row r="52" spans="1:7" x14ac:dyDescent="0.2">
      <c r="A52">
        <v>210</v>
      </c>
      <c r="B52" t="s">
        <v>8221</v>
      </c>
      <c r="C52">
        <v>33</v>
      </c>
      <c r="E52">
        <v>50</v>
      </c>
      <c r="F52" t="s">
        <v>8219</v>
      </c>
      <c r="G52">
        <v>22</v>
      </c>
    </row>
    <row r="53" spans="1:7" x14ac:dyDescent="0.2">
      <c r="A53">
        <v>211</v>
      </c>
      <c r="B53" t="s">
        <v>8221</v>
      </c>
      <c r="C53">
        <v>12</v>
      </c>
      <c r="E53">
        <v>51</v>
      </c>
      <c r="F53" t="s">
        <v>8219</v>
      </c>
      <c r="G53">
        <v>119</v>
      </c>
    </row>
    <row r="54" spans="1:7" x14ac:dyDescent="0.2">
      <c r="A54">
        <v>212</v>
      </c>
      <c r="B54" t="s">
        <v>8221</v>
      </c>
      <c r="C54">
        <v>1</v>
      </c>
      <c r="E54">
        <v>52</v>
      </c>
      <c r="F54" t="s">
        <v>8219</v>
      </c>
      <c r="G54">
        <v>52</v>
      </c>
    </row>
    <row r="55" spans="1:7" x14ac:dyDescent="0.2">
      <c r="A55">
        <v>213</v>
      </c>
      <c r="B55" t="s">
        <v>8221</v>
      </c>
      <c r="C55">
        <v>1</v>
      </c>
      <c r="E55">
        <v>53</v>
      </c>
      <c r="F55" t="s">
        <v>8219</v>
      </c>
      <c r="G55">
        <v>117</v>
      </c>
    </row>
    <row r="56" spans="1:7" x14ac:dyDescent="0.2">
      <c r="A56">
        <v>214</v>
      </c>
      <c r="B56" t="s">
        <v>8221</v>
      </c>
      <c r="C56">
        <v>1</v>
      </c>
      <c r="E56">
        <v>54</v>
      </c>
      <c r="F56" t="s">
        <v>8219</v>
      </c>
      <c r="G56">
        <v>52</v>
      </c>
    </row>
    <row r="57" spans="1:7" x14ac:dyDescent="0.2">
      <c r="A57">
        <v>215</v>
      </c>
      <c r="B57" t="s">
        <v>8221</v>
      </c>
      <c r="C57">
        <v>1</v>
      </c>
      <c r="E57">
        <v>55</v>
      </c>
      <c r="F57" t="s">
        <v>8219</v>
      </c>
      <c r="G57">
        <v>86</v>
      </c>
    </row>
    <row r="58" spans="1:7" x14ac:dyDescent="0.2">
      <c r="A58">
        <v>216</v>
      </c>
      <c r="B58" t="s">
        <v>8221</v>
      </c>
      <c r="C58">
        <v>84</v>
      </c>
      <c r="E58">
        <v>56</v>
      </c>
      <c r="F58" t="s">
        <v>8219</v>
      </c>
      <c r="G58">
        <v>174</v>
      </c>
    </row>
    <row r="59" spans="1:7" x14ac:dyDescent="0.2">
      <c r="A59">
        <v>217</v>
      </c>
      <c r="B59" t="s">
        <v>8221</v>
      </c>
      <c r="C59">
        <v>38</v>
      </c>
      <c r="E59">
        <v>57</v>
      </c>
      <c r="F59" t="s">
        <v>8219</v>
      </c>
      <c r="G59">
        <v>69</v>
      </c>
    </row>
    <row r="60" spans="1:7" x14ac:dyDescent="0.2">
      <c r="A60">
        <v>218</v>
      </c>
      <c r="B60" t="s">
        <v>8221</v>
      </c>
      <c r="C60">
        <v>1</v>
      </c>
      <c r="E60">
        <v>58</v>
      </c>
      <c r="F60" t="s">
        <v>8219</v>
      </c>
      <c r="G60">
        <v>75</v>
      </c>
    </row>
    <row r="61" spans="1:7" x14ac:dyDescent="0.2">
      <c r="A61">
        <v>219</v>
      </c>
      <c r="B61" t="s">
        <v>8221</v>
      </c>
      <c r="C61">
        <v>76</v>
      </c>
      <c r="E61">
        <v>59</v>
      </c>
      <c r="F61" t="s">
        <v>8219</v>
      </c>
      <c r="G61">
        <v>33</v>
      </c>
    </row>
    <row r="62" spans="1:7" x14ac:dyDescent="0.2">
      <c r="A62">
        <v>220</v>
      </c>
      <c r="B62" t="s">
        <v>8221</v>
      </c>
      <c r="C62">
        <v>3</v>
      </c>
      <c r="E62">
        <v>60</v>
      </c>
      <c r="F62" t="s">
        <v>8219</v>
      </c>
      <c r="G62">
        <v>108</v>
      </c>
    </row>
    <row r="63" spans="1:7" x14ac:dyDescent="0.2">
      <c r="A63">
        <v>221</v>
      </c>
      <c r="B63" t="s">
        <v>8221</v>
      </c>
      <c r="C63">
        <v>0</v>
      </c>
      <c r="E63">
        <v>61</v>
      </c>
      <c r="F63" t="s">
        <v>8219</v>
      </c>
      <c r="G63">
        <v>23</v>
      </c>
    </row>
    <row r="64" spans="1:7" x14ac:dyDescent="0.2">
      <c r="A64">
        <v>222</v>
      </c>
      <c r="B64" t="s">
        <v>8221</v>
      </c>
      <c r="C64">
        <v>2</v>
      </c>
      <c r="E64">
        <v>62</v>
      </c>
      <c r="F64" t="s">
        <v>8219</v>
      </c>
      <c r="G64">
        <v>48</v>
      </c>
    </row>
    <row r="65" spans="1:7" x14ac:dyDescent="0.2">
      <c r="A65">
        <v>223</v>
      </c>
      <c r="B65" t="s">
        <v>8221</v>
      </c>
      <c r="C65">
        <v>0</v>
      </c>
      <c r="E65">
        <v>63</v>
      </c>
      <c r="F65" t="s">
        <v>8219</v>
      </c>
      <c r="G65">
        <v>64</v>
      </c>
    </row>
    <row r="66" spans="1:7" x14ac:dyDescent="0.2">
      <c r="A66">
        <v>224</v>
      </c>
      <c r="B66" t="s">
        <v>8221</v>
      </c>
      <c r="C66">
        <v>0</v>
      </c>
      <c r="E66">
        <v>64</v>
      </c>
      <c r="F66" t="s">
        <v>8219</v>
      </c>
      <c r="G66">
        <v>24</v>
      </c>
    </row>
    <row r="67" spans="1:7" x14ac:dyDescent="0.2">
      <c r="A67">
        <v>225</v>
      </c>
      <c r="B67" t="s">
        <v>8221</v>
      </c>
      <c r="C67">
        <v>0</v>
      </c>
      <c r="E67">
        <v>65</v>
      </c>
      <c r="F67" t="s">
        <v>8219</v>
      </c>
      <c r="G67">
        <v>57</v>
      </c>
    </row>
    <row r="68" spans="1:7" x14ac:dyDescent="0.2">
      <c r="A68">
        <v>226</v>
      </c>
      <c r="B68" t="s">
        <v>8221</v>
      </c>
      <c r="C68">
        <v>2</v>
      </c>
      <c r="E68">
        <v>66</v>
      </c>
      <c r="F68" t="s">
        <v>8219</v>
      </c>
      <c r="G68">
        <v>26</v>
      </c>
    </row>
    <row r="69" spans="1:7" x14ac:dyDescent="0.2">
      <c r="A69">
        <v>227</v>
      </c>
      <c r="B69" t="s">
        <v>8221</v>
      </c>
      <c r="C69">
        <v>0</v>
      </c>
      <c r="E69">
        <v>67</v>
      </c>
      <c r="F69" t="s">
        <v>8219</v>
      </c>
      <c r="G69">
        <v>20</v>
      </c>
    </row>
    <row r="70" spans="1:7" x14ac:dyDescent="0.2">
      <c r="A70">
        <v>228</v>
      </c>
      <c r="B70" t="s">
        <v>8221</v>
      </c>
      <c r="C70">
        <v>0</v>
      </c>
      <c r="E70">
        <v>68</v>
      </c>
      <c r="F70" t="s">
        <v>8219</v>
      </c>
      <c r="G70">
        <v>36</v>
      </c>
    </row>
    <row r="71" spans="1:7" x14ac:dyDescent="0.2">
      <c r="A71">
        <v>229</v>
      </c>
      <c r="B71" t="s">
        <v>8221</v>
      </c>
      <c r="C71">
        <v>0</v>
      </c>
      <c r="E71">
        <v>69</v>
      </c>
      <c r="F71" t="s">
        <v>8219</v>
      </c>
      <c r="G71">
        <v>178</v>
      </c>
    </row>
    <row r="72" spans="1:7" x14ac:dyDescent="0.2">
      <c r="A72">
        <v>230</v>
      </c>
      <c r="B72" t="s">
        <v>8221</v>
      </c>
      <c r="C72">
        <v>2</v>
      </c>
      <c r="E72">
        <v>70</v>
      </c>
      <c r="F72" t="s">
        <v>8219</v>
      </c>
      <c r="G72">
        <v>17</v>
      </c>
    </row>
    <row r="73" spans="1:7" x14ac:dyDescent="0.2">
      <c r="A73">
        <v>231</v>
      </c>
      <c r="B73" t="s">
        <v>8221</v>
      </c>
      <c r="C73">
        <v>0</v>
      </c>
      <c r="E73">
        <v>71</v>
      </c>
      <c r="F73" t="s">
        <v>8219</v>
      </c>
      <c r="G73">
        <v>32</v>
      </c>
    </row>
    <row r="74" spans="1:7" x14ac:dyDescent="0.2">
      <c r="A74">
        <v>232</v>
      </c>
      <c r="B74" t="s">
        <v>8221</v>
      </c>
      <c r="C74">
        <v>7</v>
      </c>
      <c r="E74">
        <v>72</v>
      </c>
      <c r="F74" t="s">
        <v>8219</v>
      </c>
      <c r="G74">
        <v>41</v>
      </c>
    </row>
    <row r="75" spans="1:7" x14ac:dyDescent="0.2">
      <c r="A75">
        <v>233</v>
      </c>
      <c r="B75" t="s">
        <v>8221</v>
      </c>
      <c r="C75">
        <v>0</v>
      </c>
      <c r="E75">
        <v>73</v>
      </c>
      <c r="F75" t="s">
        <v>8219</v>
      </c>
      <c r="G75">
        <v>18</v>
      </c>
    </row>
    <row r="76" spans="1:7" x14ac:dyDescent="0.2">
      <c r="A76">
        <v>234</v>
      </c>
      <c r="B76" t="s">
        <v>8221</v>
      </c>
      <c r="C76">
        <v>5</v>
      </c>
      <c r="E76">
        <v>74</v>
      </c>
      <c r="F76" t="s">
        <v>8219</v>
      </c>
      <c r="G76">
        <v>29</v>
      </c>
    </row>
    <row r="77" spans="1:7" x14ac:dyDescent="0.2">
      <c r="A77">
        <v>235</v>
      </c>
      <c r="B77" t="s">
        <v>8221</v>
      </c>
      <c r="C77">
        <v>0</v>
      </c>
      <c r="E77">
        <v>75</v>
      </c>
      <c r="F77" t="s">
        <v>8219</v>
      </c>
      <c r="G77">
        <v>47</v>
      </c>
    </row>
    <row r="78" spans="1:7" x14ac:dyDescent="0.2">
      <c r="A78">
        <v>236</v>
      </c>
      <c r="B78" t="s">
        <v>8221</v>
      </c>
      <c r="C78">
        <v>0</v>
      </c>
      <c r="E78">
        <v>76</v>
      </c>
      <c r="F78" t="s">
        <v>8219</v>
      </c>
      <c r="G78">
        <v>15</v>
      </c>
    </row>
    <row r="79" spans="1:7" x14ac:dyDescent="0.2">
      <c r="A79">
        <v>237</v>
      </c>
      <c r="B79" t="s">
        <v>8221</v>
      </c>
      <c r="C79">
        <v>1</v>
      </c>
      <c r="E79">
        <v>77</v>
      </c>
      <c r="F79" t="s">
        <v>8219</v>
      </c>
      <c r="G79">
        <v>26</v>
      </c>
    </row>
    <row r="80" spans="1:7" x14ac:dyDescent="0.2">
      <c r="A80">
        <v>238</v>
      </c>
      <c r="B80" t="s">
        <v>8221</v>
      </c>
      <c r="C80">
        <v>0</v>
      </c>
      <c r="E80">
        <v>78</v>
      </c>
      <c r="F80" t="s">
        <v>8219</v>
      </c>
      <c r="G80">
        <v>35</v>
      </c>
    </row>
    <row r="81" spans="1:7" x14ac:dyDescent="0.2">
      <c r="A81">
        <v>239</v>
      </c>
      <c r="B81" t="s">
        <v>8221</v>
      </c>
      <c r="C81">
        <v>5</v>
      </c>
      <c r="E81">
        <v>79</v>
      </c>
      <c r="F81" t="s">
        <v>8219</v>
      </c>
      <c r="G81">
        <v>41</v>
      </c>
    </row>
    <row r="82" spans="1:7" x14ac:dyDescent="0.2">
      <c r="A82">
        <v>420</v>
      </c>
      <c r="B82" t="s">
        <v>8221</v>
      </c>
      <c r="C82">
        <v>3</v>
      </c>
      <c r="E82">
        <v>80</v>
      </c>
      <c r="F82" t="s">
        <v>8219</v>
      </c>
      <c r="G82">
        <v>47</v>
      </c>
    </row>
    <row r="83" spans="1:7" x14ac:dyDescent="0.2">
      <c r="A83">
        <v>421</v>
      </c>
      <c r="B83" t="s">
        <v>8221</v>
      </c>
      <c r="C83">
        <v>6</v>
      </c>
      <c r="E83">
        <v>81</v>
      </c>
      <c r="F83" t="s">
        <v>8219</v>
      </c>
      <c r="G83">
        <v>28</v>
      </c>
    </row>
    <row r="84" spans="1:7" x14ac:dyDescent="0.2">
      <c r="A84">
        <v>422</v>
      </c>
      <c r="B84" t="s">
        <v>8221</v>
      </c>
      <c r="C84">
        <v>12</v>
      </c>
      <c r="E84">
        <v>82</v>
      </c>
      <c r="F84" t="s">
        <v>8219</v>
      </c>
      <c r="G84">
        <v>100</v>
      </c>
    </row>
    <row r="85" spans="1:7" x14ac:dyDescent="0.2">
      <c r="A85">
        <v>423</v>
      </c>
      <c r="B85" t="s">
        <v>8221</v>
      </c>
      <c r="C85">
        <v>13</v>
      </c>
      <c r="E85">
        <v>83</v>
      </c>
      <c r="F85" t="s">
        <v>8219</v>
      </c>
      <c r="G85">
        <v>13</v>
      </c>
    </row>
    <row r="86" spans="1:7" x14ac:dyDescent="0.2">
      <c r="A86">
        <v>424</v>
      </c>
      <c r="B86" t="s">
        <v>8221</v>
      </c>
      <c r="C86">
        <v>5</v>
      </c>
      <c r="E86">
        <v>84</v>
      </c>
      <c r="F86" t="s">
        <v>8219</v>
      </c>
      <c r="G86">
        <v>7</v>
      </c>
    </row>
    <row r="87" spans="1:7" x14ac:dyDescent="0.2">
      <c r="A87">
        <v>425</v>
      </c>
      <c r="B87" t="s">
        <v>8221</v>
      </c>
      <c r="C87">
        <v>2</v>
      </c>
      <c r="E87">
        <v>85</v>
      </c>
      <c r="F87" t="s">
        <v>8219</v>
      </c>
      <c r="G87">
        <v>21</v>
      </c>
    </row>
    <row r="88" spans="1:7" x14ac:dyDescent="0.2">
      <c r="A88">
        <v>426</v>
      </c>
      <c r="B88" t="s">
        <v>8221</v>
      </c>
      <c r="C88">
        <v>8</v>
      </c>
      <c r="E88">
        <v>86</v>
      </c>
      <c r="F88" t="s">
        <v>8219</v>
      </c>
      <c r="G88">
        <v>17</v>
      </c>
    </row>
    <row r="89" spans="1:7" x14ac:dyDescent="0.2">
      <c r="A89">
        <v>427</v>
      </c>
      <c r="B89" t="s">
        <v>8221</v>
      </c>
      <c r="C89">
        <v>0</v>
      </c>
      <c r="E89">
        <v>87</v>
      </c>
      <c r="F89" t="s">
        <v>8219</v>
      </c>
      <c r="G89">
        <v>25</v>
      </c>
    </row>
    <row r="90" spans="1:7" x14ac:dyDescent="0.2">
      <c r="A90">
        <v>428</v>
      </c>
      <c r="B90" t="s">
        <v>8221</v>
      </c>
      <c r="C90">
        <v>13</v>
      </c>
      <c r="E90">
        <v>88</v>
      </c>
      <c r="F90" t="s">
        <v>8219</v>
      </c>
      <c r="G90">
        <v>60</v>
      </c>
    </row>
    <row r="91" spans="1:7" x14ac:dyDescent="0.2">
      <c r="A91">
        <v>429</v>
      </c>
      <c r="B91" t="s">
        <v>8221</v>
      </c>
      <c r="C91">
        <v>0</v>
      </c>
      <c r="E91">
        <v>89</v>
      </c>
      <c r="F91" t="s">
        <v>8219</v>
      </c>
      <c r="G91">
        <v>56</v>
      </c>
    </row>
    <row r="92" spans="1:7" x14ac:dyDescent="0.2">
      <c r="A92">
        <v>430</v>
      </c>
      <c r="B92" t="s">
        <v>8221</v>
      </c>
      <c r="C92">
        <v>5</v>
      </c>
      <c r="E92">
        <v>90</v>
      </c>
      <c r="F92" t="s">
        <v>8219</v>
      </c>
      <c r="G92">
        <v>16</v>
      </c>
    </row>
    <row r="93" spans="1:7" x14ac:dyDescent="0.2">
      <c r="A93">
        <v>431</v>
      </c>
      <c r="B93" t="s">
        <v>8221</v>
      </c>
      <c r="C93">
        <v>8</v>
      </c>
      <c r="E93">
        <v>91</v>
      </c>
      <c r="F93" t="s">
        <v>8219</v>
      </c>
      <c r="G93">
        <v>46</v>
      </c>
    </row>
    <row r="94" spans="1:7" x14ac:dyDescent="0.2">
      <c r="A94">
        <v>432</v>
      </c>
      <c r="B94" t="s">
        <v>8221</v>
      </c>
      <c r="C94">
        <v>8</v>
      </c>
      <c r="E94">
        <v>92</v>
      </c>
      <c r="F94" t="s">
        <v>8219</v>
      </c>
      <c r="G94">
        <v>43</v>
      </c>
    </row>
    <row r="95" spans="1:7" x14ac:dyDescent="0.2">
      <c r="A95">
        <v>433</v>
      </c>
      <c r="B95" t="s">
        <v>8221</v>
      </c>
      <c r="C95">
        <v>0</v>
      </c>
      <c r="E95">
        <v>93</v>
      </c>
      <c r="F95" t="s">
        <v>8219</v>
      </c>
      <c r="G95">
        <v>15</v>
      </c>
    </row>
    <row r="96" spans="1:7" x14ac:dyDescent="0.2">
      <c r="A96">
        <v>434</v>
      </c>
      <c r="B96" t="s">
        <v>8221</v>
      </c>
      <c r="C96">
        <v>2</v>
      </c>
      <c r="E96">
        <v>94</v>
      </c>
      <c r="F96" t="s">
        <v>8219</v>
      </c>
      <c r="G96">
        <v>12</v>
      </c>
    </row>
    <row r="97" spans="1:7" x14ac:dyDescent="0.2">
      <c r="A97">
        <v>435</v>
      </c>
      <c r="B97" t="s">
        <v>8221</v>
      </c>
      <c r="C97">
        <v>3</v>
      </c>
      <c r="E97">
        <v>95</v>
      </c>
      <c r="F97" t="s">
        <v>8219</v>
      </c>
      <c r="G97">
        <v>21</v>
      </c>
    </row>
    <row r="98" spans="1:7" x14ac:dyDescent="0.2">
      <c r="A98">
        <v>436</v>
      </c>
      <c r="B98" t="s">
        <v>8221</v>
      </c>
      <c r="C98">
        <v>0</v>
      </c>
      <c r="E98">
        <v>96</v>
      </c>
      <c r="F98" t="s">
        <v>8219</v>
      </c>
      <c r="G98">
        <v>34</v>
      </c>
    </row>
    <row r="99" spans="1:7" x14ac:dyDescent="0.2">
      <c r="A99">
        <v>437</v>
      </c>
      <c r="B99" t="s">
        <v>8221</v>
      </c>
      <c r="C99">
        <v>0</v>
      </c>
      <c r="E99">
        <v>97</v>
      </c>
      <c r="F99" t="s">
        <v>8219</v>
      </c>
      <c r="G99">
        <v>8</v>
      </c>
    </row>
    <row r="100" spans="1:7" x14ac:dyDescent="0.2">
      <c r="A100">
        <v>438</v>
      </c>
      <c r="B100" t="s">
        <v>8221</v>
      </c>
      <c r="C100">
        <v>11</v>
      </c>
      <c r="E100">
        <v>98</v>
      </c>
      <c r="F100" t="s">
        <v>8219</v>
      </c>
      <c r="G100">
        <v>60</v>
      </c>
    </row>
    <row r="101" spans="1:7" x14ac:dyDescent="0.2">
      <c r="A101">
        <v>439</v>
      </c>
      <c r="B101" t="s">
        <v>8221</v>
      </c>
      <c r="C101">
        <v>0</v>
      </c>
      <c r="E101">
        <v>99</v>
      </c>
      <c r="F101" t="s">
        <v>8219</v>
      </c>
      <c r="G101">
        <v>39</v>
      </c>
    </row>
    <row r="102" spans="1:7" x14ac:dyDescent="0.2">
      <c r="A102">
        <v>440</v>
      </c>
      <c r="B102" t="s">
        <v>8221</v>
      </c>
      <c r="C102">
        <v>1</v>
      </c>
      <c r="E102">
        <v>100</v>
      </c>
      <c r="F102" t="s">
        <v>8219</v>
      </c>
      <c r="G102">
        <v>26</v>
      </c>
    </row>
    <row r="103" spans="1:7" x14ac:dyDescent="0.2">
      <c r="A103">
        <v>441</v>
      </c>
      <c r="B103" t="s">
        <v>8221</v>
      </c>
      <c r="C103">
        <v>0</v>
      </c>
      <c r="E103">
        <v>101</v>
      </c>
      <c r="F103" t="s">
        <v>8219</v>
      </c>
      <c r="G103">
        <v>35</v>
      </c>
    </row>
    <row r="104" spans="1:7" x14ac:dyDescent="0.2">
      <c r="A104">
        <v>442</v>
      </c>
      <c r="B104" t="s">
        <v>8221</v>
      </c>
      <c r="C104">
        <v>17</v>
      </c>
      <c r="E104">
        <v>102</v>
      </c>
      <c r="F104" t="s">
        <v>8219</v>
      </c>
      <c r="G104">
        <v>65</v>
      </c>
    </row>
    <row r="105" spans="1:7" x14ac:dyDescent="0.2">
      <c r="A105">
        <v>443</v>
      </c>
      <c r="B105" t="s">
        <v>8221</v>
      </c>
      <c r="C105">
        <v>2</v>
      </c>
      <c r="E105">
        <v>103</v>
      </c>
      <c r="F105" t="s">
        <v>8219</v>
      </c>
      <c r="G105">
        <v>49</v>
      </c>
    </row>
    <row r="106" spans="1:7" x14ac:dyDescent="0.2">
      <c r="A106">
        <v>444</v>
      </c>
      <c r="B106" t="s">
        <v>8221</v>
      </c>
      <c r="C106">
        <v>1</v>
      </c>
      <c r="E106">
        <v>104</v>
      </c>
      <c r="F106" t="s">
        <v>8219</v>
      </c>
      <c r="G106">
        <v>10</v>
      </c>
    </row>
    <row r="107" spans="1:7" x14ac:dyDescent="0.2">
      <c r="A107">
        <v>445</v>
      </c>
      <c r="B107" t="s">
        <v>8221</v>
      </c>
      <c r="C107">
        <v>2</v>
      </c>
      <c r="E107">
        <v>105</v>
      </c>
      <c r="F107" t="s">
        <v>8219</v>
      </c>
      <c r="G107">
        <v>60</v>
      </c>
    </row>
    <row r="108" spans="1:7" x14ac:dyDescent="0.2">
      <c r="A108">
        <v>446</v>
      </c>
      <c r="B108" t="s">
        <v>8221</v>
      </c>
      <c r="C108">
        <v>16</v>
      </c>
      <c r="E108">
        <v>106</v>
      </c>
      <c r="F108" t="s">
        <v>8219</v>
      </c>
      <c r="G108">
        <v>27</v>
      </c>
    </row>
    <row r="109" spans="1:7" x14ac:dyDescent="0.2">
      <c r="A109">
        <v>447</v>
      </c>
      <c r="B109" t="s">
        <v>8221</v>
      </c>
      <c r="C109">
        <v>1</v>
      </c>
      <c r="E109">
        <v>107</v>
      </c>
      <c r="F109" t="s">
        <v>8219</v>
      </c>
      <c r="G109">
        <v>69</v>
      </c>
    </row>
    <row r="110" spans="1:7" x14ac:dyDescent="0.2">
      <c r="A110">
        <v>448</v>
      </c>
      <c r="B110" t="s">
        <v>8221</v>
      </c>
      <c r="C110">
        <v>4</v>
      </c>
      <c r="E110">
        <v>108</v>
      </c>
      <c r="F110" t="s">
        <v>8219</v>
      </c>
      <c r="G110">
        <v>47</v>
      </c>
    </row>
    <row r="111" spans="1:7" x14ac:dyDescent="0.2">
      <c r="A111">
        <v>449</v>
      </c>
      <c r="B111" t="s">
        <v>8221</v>
      </c>
      <c r="C111">
        <v>5</v>
      </c>
      <c r="E111">
        <v>109</v>
      </c>
      <c r="F111" t="s">
        <v>8219</v>
      </c>
      <c r="G111">
        <v>47</v>
      </c>
    </row>
    <row r="112" spans="1:7" x14ac:dyDescent="0.2">
      <c r="A112">
        <v>450</v>
      </c>
      <c r="B112" t="s">
        <v>8221</v>
      </c>
      <c r="C112">
        <v>7</v>
      </c>
      <c r="E112">
        <v>110</v>
      </c>
      <c r="F112" t="s">
        <v>8219</v>
      </c>
      <c r="G112">
        <v>26</v>
      </c>
    </row>
    <row r="113" spans="1:7" x14ac:dyDescent="0.2">
      <c r="A113">
        <v>451</v>
      </c>
      <c r="B113" t="s">
        <v>8221</v>
      </c>
      <c r="C113">
        <v>0</v>
      </c>
      <c r="E113">
        <v>111</v>
      </c>
      <c r="F113" t="s">
        <v>8219</v>
      </c>
      <c r="G113">
        <v>53</v>
      </c>
    </row>
    <row r="114" spans="1:7" x14ac:dyDescent="0.2">
      <c r="A114">
        <v>452</v>
      </c>
      <c r="B114" t="s">
        <v>8221</v>
      </c>
      <c r="C114">
        <v>12</v>
      </c>
      <c r="E114">
        <v>112</v>
      </c>
      <c r="F114" t="s">
        <v>8219</v>
      </c>
      <c r="G114">
        <v>81</v>
      </c>
    </row>
    <row r="115" spans="1:7" x14ac:dyDescent="0.2">
      <c r="A115">
        <v>453</v>
      </c>
      <c r="B115" t="s">
        <v>8221</v>
      </c>
      <c r="C115">
        <v>2</v>
      </c>
      <c r="E115">
        <v>113</v>
      </c>
      <c r="F115" t="s">
        <v>8219</v>
      </c>
      <c r="G115">
        <v>78</v>
      </c>
    </row>
    <row r="116" spans="1:7" x14ac:dyDescent="0.2">
      <c r="A116">
        <v>454</v>
      </c>
      <c r="B116" t="s">
        <v>8221</v>
      </c>
      <c r="C116">
        <v>5</v>
      </c>
      <c r="E116">
        <v>114</v>
      </c>
      <c r="F116" t="s">
        <v>8219</v>
      </c>
      <c r="G116">
        <v>35</v>
      </c>
    </row>
    <row r="117" spans="1:7" x14ac:dyDescent="0.2">
      <c r="A117">
        <v>455</v>
      </c>
      <c r="B117" t="s">
        <v>8221</v>
      </c>
      <c r="C117">
        <v>2</v>
      </c>
      <c r="E117">
        <v>115</v>
      </c>
      <c r="F117" t="s">
        <v>8219</v>
      </c>
      <c r="G117">
        <v>22</v>
      </c>
    </row>
    <row r="118" spans="1:7" x14ac:dyDescent="0.2">
      <c r="A118">
        <v>456</v>
      </c>
      <c r="B118" t="s">
        <v>8221</v>
      </c>
      <c r="C118">
        <v>3</v>
      </c>
      <c r="E118">
        <v>116</v>
      </c>
      <c r="F118" t="s">
        <v>8219</v>
      </c>
      <c r="G118">
        <v>57</v>
      </c>
    </row>
    <row r="119" spans="1:7" x14ac:dyDescent="0.2">
      <c r="A119">
        <v>457</v>
      </c>
      <c r="B119" t="s">
        <v>8221</v>
      </c>
      <c r="C119">
        <v>0</v>
      </c>
      <c r="E119">
        <v>117</v>
      </c>
      <c r="F119" t="s">
        <v>8219</v>
      </c>
      <c r="G119">
        <v>27</v>
      </c>
    </row>
    <row r="120" spans="1:7" x14ac:dyDescent="0.2">
      <c r="A120">
        <v>458</v>
      </c>
      <c r="B120" t="s">
        <v>8221</v>
      </c>
      <c r="C120">
        <v>49</v>
      </c>
      <c r="E120">
        <v>118</v>
      </c>
      <c r="F120" t="s">
        <v>8219</v>
      </c>
      <c r="G120">
        <v>39</v>
      </c>
    </row>
    <row r="121" spans="1:7" x14ac:dyDescent="0.2">
      <c r="A121">
        <v>459</v>
      </c>
      <c r="B121" t="s">
        <v>8221</v>
      </c>
      <c r="C121">
        <v>1</v>
      </c>
      <c r="E121">
        <v>119</v>
      </c>
      <c r="F121" t="s">
        <v>8219</v>
      </c>
      <c r="G121">
        <v>37</v>
      </c>
    </row>
    <row r="122" spans="1:7" x14ac:dyDescent="0.2">
      <c r="A122">
        <v>460</v>
      </c>
      <c r="B122" t="s">
        <v>8221</v>
      </c>
      <c r="C122">
        <v>2</v>
      </c>
      <c r="E122">
        <v>240</v>
      </c>
      <c r="F122" t="s">
        <v>8219</v>
      </c>
      <c r="G122">
        <v>137</v>
      </c>
    </row>
    <row r="123" spans="1:7" x14ac:dyDescent="0.2">
      <c r="A123">
        <v>461</v>
      </c>
      <c r="B123" t="s">
        <v>8221</v>
      </c>
      <c r="C123">
        <v>0</v>
      </c>
      <c r="E123">
        <v>241</v>
      </c>
      <c r="F123" t="s">
        <v>8219</v>
      </c>
      <c r="G123">
        <v>376</v>
      </c>
    </row>
    <row r="124" spans="1:7" x14ac:dyDescent="0.2">
      <c r="A124">
        <v>462</v>
      </c>
      <c r="B124" t="s">
        <v>8221</v>
      </c>
      <c r="C124">
        <v>0</v>
      </c>
      <c r="E124">
        <v>242</v>
      </c>
      <c r="F124" t="s">
        <v>8219</v>
      </c>
      <c r="G124">
        <v>202</v>
      </c>
    </row>
    <row r="125" spans="1:7" x14ac:dyDescent="0.2">
      <c r="A125">
        <v>463</v>
      </c>
      <c r="B125" t="s">
        <v>8221</v>
      </c>
      <c r="C125">
        <v>11</v>
      </c>
      <c r="E125">
        <v>243</v>
      </c>
      <c r="F125" t="s">
        <v>8219</v>
      </c>
      <c r="G125">
        <v>328</v>
      </c>
    </row>
    <row r="126" spans="1:7" x14ac:dyDescent="0.2">
      <c r="A126">
        <v>464</v>
      </c>
      <c r="B126" t="s">
        <v>8221</v>
      </c>
      <c r="C126">
        <v>1</v>
      </c>
      <c r="E126">
        <v>244</v>
      </c>
      <c r="F126" t="s">
        <v>8219</v>
      </c>
      <c r="G126">
        <v>84</v>
      </c>
    </row>
    <row r="127" spans="1:7" x14ac:dyDescent="0.2">
      <c r="A127">
        <v>465</v>
      </c>
      <c r="B127" t="s">
        <v>8221</v>
      </c>
      <c r="C127">
        <v>8</v>
      </c>
      <c r="E127">
        <v>245</v>
      </c>
      <c r="F127" t="s">
        <v>8219</v>
      </c>
      <c r="G127">
        <v>96</v>
      </c>
    </row>
    <row r="128" spans="1:7" x14ac:dyDescent="0.2">
      <c r="A128">
        <v>466</v>
      </c>
      <c r="B128" t="s">
        <v>8221</v>
      </c>
      <c r="C128">
        <v>5</v>
      </c>
      <c r="E128">
        <v>246</v>
      </c>
      <c r="F128" t="s">
        <v>8219</v>
      </c>
      <c r="G128">
        <v>223</v>
      </c>
    </row>
    <row r="129" spans="1:7" x14ac:dyDescent="0.2">
      <c r="A129">
        <v>467</v>
      </c>
      <c r="B129" t="s">
        <v>8221</v>
      </c>
      <c r="C129">
        <v>39</v>
      </c>
      <c r="E129">
        <v>247</v>
      </c>
      <c r="F129" t="s">
        <v>8219</v>
      </c>
      <c r="G129">
        <v>62</v>
      </c>
    </row>
    <row r="130" spans="1:7" x14ac:dyDescent="0.2">
      <c r="A130">
        <v>468</v>
      </c>
      <c r="B130" t="s">
        <v>8221</v>
      </c>
      <c r="C130">
        <v>0</v>
      </c>
      <c r="E130">
        <v>248</v>
      </c>
      <c r="F130" t="s">
        <v>8219</v>
      </c>
      <c r="G130">
        <v>146</v>
      </c>
    </row>
    <row r="131" spans="1:7" x14ac:dyDescent="0.2">
      <c r="A131">
        <v>469</v>
      </c>
      <c r="B131" t="s">
        <v>8221</v>
      </c>
      <c r="C131">
        <v>0</v>
      </c>
      <c r="E131">
        <v>249</v>
      </c>
      <c r="F131" t="s">
        <v>8219</v>
      </c>
      <c r="G131">
        <v>235</v>
      </c>
    </row>
    <row r="132" spans="1:7" x14ac:dyDescent="0.2">
      <c r="A132">
        <v>470</v>
      </c>
      <c r="B132" t="s">
        <v>8221</v>
      </c>
      <c r="C132">
        <v>2</v>
      </c>
      <c r="E132">
        <v>250</v>
      </c>
      <c r="F132" t="s">
        <v>8219</v>
      </c>
      <c r="G132">
        <v>437</v>
      </c>
    </row>
    <row r="133" spans="1:7" x14ac:dyDescent="0.2">
      <c r="A133">
        <v>471</v>
      </c>
      <c r="B133" t="s">
        <v>8221</v>
      </c>
      <c r="C133">
        <v>170</v>
      </c>
      <c r="E133">
        <v>251</v>
      </c>
      <c r="F133" t="s">
        <v>8219</v>
      </c>
      <c r="G133">
        <v>77</v>
      </c>
    </row>
    <row r="134" spans="1:7" x14ac:dyDescent="0.2">
      <c r="A134">
        <v>472</v>
      </c>
      <c r="B134" t="s">
        <v>8221</v>
      </c>
      <c r="C134">
        <v>5</v>
      </c>
      <c r="E134">
        <v>252</v>
      </c>
      <c r="F134" t="s">
        <v>8219</v>
      </c>
      <c r="G134">
        <v>108</v>
      </c>
    </row>
    <row r="135" spans="1:7" x14ac:dyDescent="0.2">
      <c r="A135">
        <v>473</v>
      </c>
      <c r="B135" t="s">
        <v>8221</v>
      </c>
      <c r="C135">
        <v>14</v>
      </c>
      <c r="E135">
        <v>253</v>
      </c>
      <c r="F135" t="s">
        <v>8219</v>
      </c>
      <c r="G135">
        <v>7</v>
      </c>
    </row>
    <row r="136" spans="1:7" x14ac:dyDescent="0.2">
      <c r="A136">
        <v>474</v>
      </c>
      <c r="B136" t="s">
        <v>8221</v>
      </c>
      <c r="C136">
        <v>1</v>
      </c>
      <c r="E136">
        <v>254</v>
      </c>
      <c r="F136" t="s">
        <v>8219</v>
      </c>
      <c r="G136">
        <v>314</v>
      </c>
    </row>
    <row r="137" spans="1:7" x14ac:dyDescent="0.2">
      <c r="A137">
        <v>475</v>
      </c>
      <c r="B137" t="s">
        <v>8221</v>
      </c>
      <c r="C137">
        <v>0</v>
      </c>
      <c r="E137">
        <v>255</v>
      </c>
      <c r="F137" t="s">
        <v>8219</v>
      </c>
      <c r="G137">
        <v>188</v>
      </c>
    </row>
    <row r="138" spans="1:7" x14ac:dyDescent="0.2">
      <c r="A138">
        <v>476</v>
      </c>
      <c r="B138" t="s">
        <v>8221</v>
      </c>
      <c r="C138">
        <v>124</v>
      </c>
      <c r="E138">
        <v>256</v>
      </c>
      <c r="F138" t="s">
        <v>8219</v>
      </c>
      <c r="G138">
        <v>275</v>
      </c>
    </row>
    <row r="139" spans="1:7" x14ac:dyDescent="0.2">
      <c r="A139">
        <v>477</v>
      </c>
      <c r="B139" t="s">
        <v>8221</v>
      </c>
      <c r="C139">
        <v>0</v>
      </c>
      <c r="E139">
        <v>257</v>
      </c>
      <c r="F139" t="s">
        <v>8219</v>
      </c>
      <c r="G139">
        <v>560</v>
      </c>
    </row>
    <row r="140" spans="1:7" x14ac:dyDescent="0.2">
      <c r="A140">
        <v>478</v>
      </c>
      <c r="B140" t="s">
        <v>8221</v>
      </c>
      <c r="C140">
        <v>0</v>
      </c>
      <c r="E140">
        <v>258</v>
      </c>
      <c r="F140" t="s">
        <v>8219</v>
      </c>
      <c r="G140">
        <v>688</v>
      </c>
    </row>
    <row r="141" spans="1:7" x14ac:dyDescent="0.2">
      <c r="A141">
        <v>479</v>
      </c>
      <c r="B141" t="s">
        <v>8221</v>
      </c>
      <c r="C141">
        <v>55</v>
      </c>
      <c r="E141">
        <v>259</v>
      </c>
      <c r="F141" t="s">
        <v>8219</v>
      </c>
      <c r="G141">
        <v>942</v>
      </c>
    </row>
    <row r="142" spans="1:7" x14ac:dyDescent="0.2">
      <c r="A142">
        <v>480</v>
      </c>
      <c r="B142" t="s">
        <v>8221</v>
      </c>
      <c r="C142">
        <v>140</v>
      </c>
      <c r="E142">
        <v>260</v>
      </c>
      <c r="F142" t="s">
        <v>8219</v>
      </c>
      <c r="G142">
        <v>88</v>
      </c>
    </row>
    <row r="143" spans="1:7" x14ac:dyDescent="0.2">
      <c r="A143">
        <v>481</v>
      </c>
      <c r="B143" t="s">
        <v>8221</v>
      </c>
      <c r="C143">
        <v>21</v>
      </c>
      <c r="E143">
        <v>261</v>
      </c>
      <c r="F143" t="s">
        <v>8219</v>
      </c>
      <c r="G143">
        <v>220</v>
      </c>
    </row>
    <row r="144" spans="1:7" x14ac:dyDescent="0.2">
      <c r="A144">
        <v>482</v>
      </c>
      <c r="B144" t="s">
        <v>8221</v>
      </c>
      <c r="C144">
        <v>1</v>
      </c>
      <c r="E144">
        <v>262</v>
      </c>
      <c r="F144" t="s">
        <v>8219</v>
      </c>
      <c r="G144">
        <v>145</v>
      </c>
    </row>
    <row r="145" spans="1:7" x14ac:dyDescent="0.2">
      <c r="A145">
        <v>483</v>
      </c>
      <c r="B145" t="s">
        <v>8221</v>
      </c>
      <c r="C145">
        <v>147</v>
      </c>
      <c r="E145">
        <v>263</v>
      </c>
      <c r="F145" t="s">
        <v>8219</v>
      </c>
      <c r="G145">
        <v>963</v>
      </c>
    </row>
    <row r="146" spans="1:7" x14ac:dyDescent="0.2">
      <c r="A146">
        <v>484</v>
      </c>
      <c r="B146" t="s">
        <v>8221</v>
      </c>
      <c r="C146">
        <v>11</v>
      </c>
      <c r="E146">
        <v>264</v>
      </c>
      <c r="F146" t="s">
        <v>8219</v>
      </c>
      <c r="G146">
        <v>91</v>
      </c>
    </row>
    <row r="147" spans="1:7" x14ac:dyDescent="0.2">
      <c r="A147">
        <v>485</v>
      </c>
      <c r="B147" t="s">
        <v>8221</v>
      </c>
      <c r="C147">
        <v>125</v>
      </c>
      <c r="E147">
        <v>265</v>
      </c>
      <c r="F147" t="s">
        <v>8219</v>
      </c>
      <c r="G147">
        <v>58</v>
      </c>
    </row>
    <row r="148" spans="1:7" x14ac:dyDescent="0.2">
      <c r="A148">
        <v>486</v>
      </c>
      <c r="B148" t="s">
        <v>8221</v>
      </c>
      <c r="C148">
        <v>1</v>
      </c>
      <c r="E148">
        <v>266</v>
      </c>
      <c r="F148" t="s">
        <v>8219</v>
      </c>
      <c r="G148">
        <v>36</v>
      </c>
    </row>
    <row r="149" spans="1:7" x14ac:dyDescent="0.2">
      <c r="A149">
        <v>487</v>
      </c>
      <c r="B149" t="s">
        <v>8221</v>
      </c>
      <c r="C149">
        <v>0</v>
      </c>
      <c r="E149">
        <v>267</v>
      </c>
      <c r="F149" t="s">
        <v>8219</v>
      </c>
      <c r="G149">
        <v>165</v>
      </c>
    </row>
    <row r="150" spans="1:7" x14ac:dyDescent="0.2">
      <c r="A150">
        <v>488</v>
      </c>
      <c r="B150" t="s">
        <v>8221</v>
      </c>
      <c r="C150">
        <v>0</v>
      </c>
      <c r="E150">
        <v>268</v>
      </c>
      <c r="F150" t="s">
        <v>8219</v>
      </c>
      <c r="G150">
        <v>111</v>
      </c>
    </row>
    <row r="151" spans="1:7" x14ac:dyDescent="0.2">
      <c r="A151">
        <v>489</v>
      </c>
      <c r="B151" t="s">
        <v>8221</v>
      </c>
      <c r="C151">
        <v>3</v>
      </c>
      <c r="E151">
        <v>269</v>
      </c>
      <c r="F151" t="s">
        <v>8219</v>
      </c>
      <c r="G151">
        <v>1596</v>
      </c>
    </row>
    <row r="152" spans="1:7" x14ac:dyDescent="0.2">
      <c r="A152">
        <v>490</v>
      </c>
      <c r="B152" t="s">
        <v>8221</v>
      </c>
      <c r="C152">
        <v>0</v>
      </c>
      <c r="E152">
        <v>270</v>
      </c>
      <c r="F152" t="s">
        <v>8219</v>
      </c>
      <c r="G152">
        <v>61</v>
      </c>
    </row>
    <row r="153" spans="1:7" x14ac:dyDescent="0.2">
      <c r="A153">
        <v>491</v>
      </c>
      <c r="B153" t="s">
        <v>8221</v>
      </c>
      <c r="C153">
        <v>0</v>
      </c>
      <c r="E153">
        <v>271</v>
      </c>
      <c r="F153" t="s">
        <v>8219</v>
      </c>
      <c r="G153">
        <v>287</v>
      </c>
    </row>
    <row r="154" spans="1:7" x14ac:dyDescent="0.2">
      <c r="A154">
        <v>492</v>
      </c>
      <c r="B154" t="s">
        <v>8221</v>
      </c>
      <c r="C154">
        <v>0</v>
      </c>
      <c r="E154">
        <v>272</v>
      </c>
      <c r="F154" t="s">
        <v>8219</v>
      </c>
      <c r="G154">
        <v>65</v>
      </c>
    </row>
    <row r="155" spans="1:7" x14ac:dyDescent="0.2">
      <c r="A155">
        <v>493</v>
      </c>
      <c r="B155" t="s">
        <v>8221</v>
      </c>
      <c r="C155">
        <v>0</v>
      </c>
      <c r="E155">
        <v>273</v>
      </c>
      <c r="F155" t="s">
        <v>8219</v>
      </c>
      <c r="G155">
        <v>118</v>
      </c>
    </row>
    <row r="156" spans="1:7" x14ac:dyDescent="0.2">
      <c r="A156">
        <v>494</v>
      </c>
      <c r="B156" t="s">
        <v>8221</v>
      </c>
      <c r="C156">
        <v>3</v>
      </c>
      <c r="E156">
        <v>274</v>
      </c>
      <c r="F156" t="s">
        <v>8219</v>
      </c>
      <c r="G156">
        <v>113</v>
      </c>
    </row>
    <row r="157" spans="1:7" x14ac:dyDescent="0.2">
      <c r="A157">
        <v>495</v>
      </c>
      <c r="B157" t="s">
        <v>8221</v>
      </c>
      <c r="C157">
        <v>0</v>
      </c>
      <c r="E157">
        <v>275</v>
      </c>
      <c r="F157" t="s">
        <v>8219</v>
      </c>
      <c r="G157">
        <v>332</v>
      </c>
    </row>
    <row r="158" spans="1:7" x14ac:dyDescent="0.2">
      <c r="A158">
        <v>496</v>
      </c>
      <c r="B158" t="s">
        <v>8221</v>
      </c>
      <c r="C158">
        <v>1</v>
      </c>
      <c r="E158">
        <v>276</v>
      </c>
      <c r="F158" t="s">
        <v>8219</v>
      </c>
      <c r="G158">
        <v>62</v>
      </c>
    </row>
    <row r="159" spans="1:7" x14ac:dyDescent="0.2">
      <c r="A159">
        <v>497</v>
      </c>
      <c r="B159" t="s">
        <v>8221</v>
      </c>
      <c r="C159">
        <v>3</v>
      </c>
      <c r="E159">
        <v>277</v>
      </c>
      <c r="F159" t="s">
        <v>8219</v>
      </c>
      <c r="G159">
        <v>951</v>
      </c>
    </row>
    <row r="160" spans="1:7" x14ac:dyDescent="0.2">
      <c r="A160">
        <v>498</v>
      </c>
      <c r="B160" t="s">
        <v>8221</v>
      </c>
      <c r="C160">
        <v>22</v>
      </c>
      <c r="E160">
        <v>278</v>
      </c>
      <c r="F160" t="s">
        <v>8219</v>
      </c>
      <c r="G160">
        <v>415</v>
      </c>
    </row>
    <row r="161" spans="1:7" x14ac:dyDescent="0.2">
      <c r="A161">
        <v>499</v>
      </c>
      <c r="B161" t="s">
        <v>8221</v>
      </c>
      <c r="C161">
        <v>26</v>
      </c>
      <c r="E161">
        <v>279</v>
      </c>
      <c r="F161" t="s">
        <v>8219</v>
      </c>
      <c r="G161">
        <v>305</v>
      </c>
    </row>
    <row r="162" spans="1:7" x14ac:dyDescent="0.2">
      <c r="A162">
        <v>500</v>
      </c>
      <c r="B162" t="s">
        <v>8221</v>
      </c>
      <c r="C162">
        <v>4</v>
      </c>
      <c r="E162">
        <v>280</v>
      </c>
      <c r="F162" t="s">
        <v>8219</v>
      </c>
      <c r="G162">
        <v>2139</v>
      </c>
    </row>
    <row r="163" spans="1:7" x14ac:dyDescent="0.2">
      <c r="A163">
        <v>501</v>
      </c>
      <c r="B163" t="s">
        <v>8221</v>
      </c>
      <c r="C163">
        <v>0</v>
      </c>
      <c r="E163">
        <v>281</v>
      </c>
      <c r="F163" t="s">
        <v>8219</v>
      </c>
      <c r="G163">
        <v>79</v>
      </c>
    </row>
    <row r="164" spans="1:7" x14ac:dyDescent="0.2">
      <c r="A164">
        <v>502</v>
      </c>
      <c r="B164" t="s">
        <v>8221</v>
      </c>
      <c r="C164">
        <v>4</v>
      </c>
      <c r="E164">
        <v>282</v>
      </c>
      <c r="F164" t="s">
        <v>8219</v>
      </c>
      <c r="G164">
        <v>179</v>
      </c>
    </row>
    <row r="165" spans="1:7" x14ac:dyDescent="0.2">
      <c r="A165">
        <v>503</v>
      </c>
      <c r="B165" t="s">
        <v>8221</v>
      </c>
      <c r="C165">
        <v>9</v>
      </c>
      <c r="E165">
        <v>283</v>
      </c>
      <c r="F165" t="s">
        <v>8219</v>
      </c>
      <c r="G165">
        <v>202</v>
      </c>
    </row>
    <row r="166" spans="1:7" x14ac:dyDescent="0.2">
      <c r="A166">
        <v>504</v>
      </c>
      <c r="B166" t="s">
        <v>8221</v>
      </c>
      <c r="C166">
        <v>5</v>
      </c>
      <c r="E166">
        <v>284</v>
      </c>
      <c r="F166" t="s">
        <v>8219</v>
      </c>
      <c r="G166">
        <v>760</v>
      </c>
    </row>
    <row r="167" spans="1:7" x14ac:dyDescent="0.2">
      <c r="A167">
        <v>505</v>
      </c>
      <c r="B167" t="s">
        <v>8221</v>
      </c>
      <c r="C167">
        <v>14</v>
      </c>
      <c r="E167">
        <v>285</v>
      </c>
      <c r="F167" t="s">
        <v>8219</v>
      </c>
      <c r="G167">
        <v>563</v>
      </c>
    </row>
    <row r="168" spans="1:7" x14ac:dyDescent="0.2">
      <c r="A168">
        <v>506</v>
      </c>
      <c r="B168" t="s">
        <v>8221</v>
      </c>
      <c r="C168">
        <v>1</v>
      </c>
      <c r="E168">
        <v>286</v>
      </c>
      <c r="F168" t="s">
        <v>8219</v>
      </c>
      <c r="G168">
        <v>135</v>
      </c>
    </row>
    <row r="169" spans="1:7" x14ac:dyDescent="0.2">
      <c r="A169">
        <v>507</v>
      </c>
      <c r="B169" t="s">
        <v>8221</v>
      </c>
      <c r="C169">
        <v>10</v>
      </c>
      <c r="E169">
        <v>287</v>
      </c>
      <c r="F169" t="s">
        <v>8219</v>
      </c>
      <c r="G169">
        <v>290</v>
      </c>
    </row>
    <row r="170" spans="1:7" x14ac:dyDescent="0.2">
      <c r="A170">
        <v>508</v>
      </c>
      <c r="B170" t="s">
        <v>8221</v>
      </c>
      <c r="C170">
        <v>3</v>
      </c>
      <c r="E170">
        <v>288</v>
      </c>
      <c r="F170" t="s">
        <v>8219</v>
      </c>
      <c r="G170">
        <v>447</v>
      </c>
    </row>
    <row r="171" spans="1:7" x14ac:dyDescent="0.2">
      <c r="A171">
        <v>509</v>
      </c>
      <c r="B171" t="s">
        <v>8221</v>
      </c>
      <c r="C171">
        <v>1</v>
      </c>
      <c r="E171">
        <v>289</v>
      </c>
      <c r="F171" t="s">
        <v>8219</v>
      </c>
      <c r="G171">
        <v>232</v>
      </c>
    </row>
    <row r="172" spans="1:7" x14ac:dyDescent="0.2">
      <c r="A172">
        <v>510</v>
      </c>
      <c r="B172" t="s">
        <v>8221</v>
      </c>
      <c r="C172">
        <v>0</v>
      </c>
      <c r="E172">
        <v>290</v>
      </c>
      <c r="F172" t="s">
        <v>8219</v>
      </c>
      <c r="G172">
        <v>168</v>
      </c>
    </row>
    <row r="173" spans="1:7" x14ac:dyDescent="0.2">
      <c r="A173">
        <v>511</v>
      </c>
      <c r="B173" t="s">
        <v>8221</v>
      </c>
      <c r="C173">
        <v>5</v>
      </c>
      <c r="E173">
        <v>291</v>
      </c>
      <c r="F173" t="s">
        <v>8219</v>
      </c>
      <c r="G173">
        <v>128</v>
      </c>
    </row>
    <row r="174" spans="1:7" x14ac:dyDescent="0.2">
      <c r="A174">
        <v>512</v>
      </c>
      <c r="B174" t="s">
        <v>8221</v>
      </c>
      <c r="C174">
        <v>2</v>
      </c>
      <c r="E174">
        <v>292</v>
      </c>
      <c r="F174" t="s">
        <v>8219</v>
      </c>
      <c r="G174">
        <v>493</v>
      </c>
    </row>
    <row r="175" spans="1:7" x14ac:dyDescent="0.2">
      <c r="A175">
        <v>513</v>
      </c>
      <c r="B175" t="s">
        <v>8221</v>
      </c>
      <c r="C175">
        <v>68</v>
      </c>
      <c r="E175">
        <v>293</v>
      </c>
      <c r="F175" t="s">
        <v>8219</v>
      </c>
      <c r="G175">
        <v>131</v>
      </c>
    </row>
    <row r="176" spans="1:7" x14ac:dyDescent="0.2">
      <c r="A176">
        <v>514</v>
      </c>
      <c r="B176" t="s">
        <v>8221</v>
      </c>
      <c r="C176">
        <v>3</v>
      </c>
      <c r="E176">
        <v>294</v>
      </c>
      <c r="F176" t="s">
        <v>8219</v>
      </c>
      <c r="G176">
        <v>50</v>
      </c>
    </row>
    <row r="177" spans="1:7" x14ac:dyDescent="0.2">
      <c r="A177">
        <v>515</v>
      </c>
      <c r="B177" t="s">
        <v>8221</v>
      </c>
      <c r="C177">
        <v>34</v>
      </c>
      <c r="E177">
        <v>295</v>
      </c>
      <c r="F177" t="s">
        <v>8219</v>
      </c>
      <c r="G177">
        <v>665</v>
      </c>
    </row>
    <row r="178" spans="1:7" x14ac:dyDescent="0.2">
      <c r="A178">
        <v>516</v>
      </c>
      <c r="B178" t="s">
        <v>8221</v>
      </c>
      <c r="C178">
        <v>0</v>
      </c>
      <c r="E178">
        <v>296</v>
      </c>
      <c r="F178" t="s">
        <v>8219</v>
      </c>
      <c r="G178">
        <v>129</v>
      </c>
    </row>
    <row r="179" spans="1:7" x14ac:dyDescent="0.2">
      <c r="A179">
        <v>517</v>
      </c>
      <c r="B179" t="s">
        <v>8221</v>
      </c>
      <c r="C179">
        <v>3</v>
      </c>
      <c r="E179">
        <v>297</v>
      </c>
      <c r="F179" t="s">
        <v>8219</v>
      </c>
      <c r="G179">
        <v>142</v>
      </c>
    </row>
    <row r="180" spans="1:7" x14ac:dyDescent="0.2">
      <c r="A180">
        <v>518</v>
      </c>
      <c r="B180" t="s">
        <v>8221</v>
      </c>
      <c r="C180">
        <v>0</v>
      </c>
      <c r="E180">
        <v>298</v>
      </c>
      <c r="F180" t="s">
        <v>8219</v>
      </c>
      <c r="G180">
        <v>2436</v>
      </c>
    </row>
    <row r="181" spans="1:7" x14ac:dyDescent="0.2">
      <c r="A181">
        <v>519</v>
      </c>
      <c r="B181" t="s">
        <v>8221</v>
      </c>
      <c r="C181">
        <v>70</v>
      </c>
      <c r="E181">
        <v>299</v>
      </c>
      <c r="F181" t="s">
        <v>8219</v>
      </c>
      <c r="G181">
        <v>244</v>
      </c>
    </row>
    <row r="182" spans="1:7" x14ac:dyDescent="0.2">
      <c r="A182">
        <v>540</v>
      </c>
      <c r="B182" t="s">
        <v>8221</v>
      </c>
      <c r="C182">
        <v>1</v>
      </c>
      <c r="E182">
        <v>300</v>
      </c>
      <c r="F182" t="s">
        <v>8219</v>
      </c>
      <c r="G182">
        <v>298</v>
      </c>
    </row>
    <row r="183" spans="1:7" x14ac:dyDescent="0.2">
      <c r="A183">
        <v>541</v>
      </c>
      <c r="B183" t="s">
        <v>8221</v>
      </c>
      <c r="C183">
        <v>1</v>
      </c>
      <c r="E183">
        <v>301</v>
      </c>
      <c r="F183" t="s">
        <v>8219</v>
      </c>
      <c r="G183">
        <v>251</v>
      </c>
    </row>
    <row r="184" spans="1:7" x14ac:dyDescent="0.2">
      <c r="A184">
        <v>542</v>
      </c>
      <c r="B184" t="s">
        <v>8221</v>
      </c>
      <c r="C184">
        <v>1</v>
      </c>
      <c r="E184">
        <v>302</v>
      </c>
      <c r="F184" t="s">
        <v>8219</v>
      </c>
      <c r="G184">
        <v>108</v>
      </c>
    </row>
    <row r="185" spans="1:7" x14ac:dyDescent="0.2">
      <c r="A185">
        <v>543</v>
      </c>
      <c r="B185" t="s">
        <v>8221</v>
      </c>
      <c r="C185">
        <v>2</v>
      </c>
      <c r="E185">
        <v>303</v>
      </c>
      <c r="F185" t="s">
        <v>8219</v>
      </c>
      <c r="G185">
        <v>82</v>
      </c>
    </row>
    <row r="186" spans="1:7" x14ac:dyDescent="0.2">
      <c r="A186">
        <v>544</v>
      </c>
      <c r="B186" t="s">
        <v>8221</v>
      </c>
      <c r="C186">
        <v>2</v>
      </c>
      <c r="E186">
        <v>304</v>
      </c>
      <c r="F186" t="s">
        <v>8219</v>
      </c>
      <c r="G186">
        <v>74</v>
      </c>
    </row>
    <row r="187" spans="1:7" x14ac:dyDescent="0.2">
      <c r="A187">
        <v>545</v>
      </c>
      <c r="B187" t="s">
        <v>8221</v>
      </c>
      <c r="C187">
        <v>34</v>
      </c>
      <c r="E187">
        <v>305</v>
      </c>
      <c r="F187" t="s">
        <v>8219</v>
      </c>
      <c r="G187">
        <v>189</v>
      </c>
    </row>
    <row r="188" spans="1:7" x14ac:dyDescent="0.2">
      <c r="A188">
        <v>546</v>
      </c>
      <c r="B188" t="s">
        <v>8221</v>
      </c>
      <c r="C188">
        <v>2</v>
      </c>
      <c r="E188">
        <v>306</v>
      </c>
      <c r="F188" t="s">
        <v>8219</v>
      </c>
      <c r="G188">
        <v>80</v>
      </c>
    </row>
    <row r="189" spans="1:7" x14ac:dyDescent="0.2">
      <c r="A189">
        <v>547</v>
      </c>
      <c r="B189" t="s">
        <v>8221</v>
      </c>
      <c r="C189">
        <v>0</v>
      </c>
      <c r="E189">
        <v>307</v>
      </c>
      <c r="F189" t="s">
        <v>8219</v>
      </c>
      <c r="G189">
        <v>576</v>
      </c>
    </row>
    <row r="190" spans="1:7" x14ac:dyDescent="0.2">
      <c r="A190">
        <v>548</v>
      </c>
      <c r="B190" t="s">
        <v>8221</v>
      </c>
      <c r="C190">
        <v>1</v>
      </c>
      <c r="E190">
        <v>308</v>
      </c>
      <c r="F190" t="s">
        <v>8219</v>
      </c>
      <c r="G190">
        <v>202</v>
      </c>
    </row>
    <row r="191" spans="1:7" x14ac:dyDescent="0.2">
      <c r="A191">
        <v>549</v>
      </c>
      <c r="B191" t="s">
        <v>8221</v>
      </c>
      <c r="C191">
        <v>8</v>
      </c>
      <c r="E191">
        <v>309</v>
      </c>
      <c r="F191" t="s">
        <v>8219</v>
      </c>
      <c r="G191">
        <v>238</v>
      </c>
    </row>
    <row r="192" spans="1:7" x14ac:dyDescent="0.2">
      <c r="A192">
        <v>550</v>
      </c>
      <c r="B192" t="s">
        <v>8221</v>
      </c>
      <c r="C192">
        <v>4</v>
      </c>
      <c r="E192">
        <v>310</v>
      </c>
      <c r="F192" t="s">
        <v>8219</v>
      </c>
      <c r="G192">
        <v>36</v>
      </c>
    </row>
    <row r="193" spans="1:7" x14ac:dyDescent="0.2">
      <c r="A193">
        <v>551</v>
      </c>
      <c r="B193" t="s">
        <v>8221</v>
      </c>
      <c r="C193">
        <v>28</v>
      </c>
      <c r="E193">
        <v>311</v>
      </c>
      <c r="F193" t="s">
        <v>8219</v>
      </c>
      <c r="G193">
        <v>150</v>
      </c>
    </row>
    <row r="194" spans="1:7" x14ac:dyDescent="0.2">
      <c r="A194">
        <v>552</v>
      </c>
      <c r="B194" t="s">
        <v>8221</v>
      </c>
      <c r="C194">
        <v>0</v>
      </c>
      <c r="E194">
        <v>312</v>
      </c>
      <c r="F194" t="s">
        <v>8219</v>
      </c>
      <c r="G194">
        <v>146</v>
      </c>
    </row>
    <row r="195" spans="1:7" x14ac:dyDescent="0.2">
      <c r="A195">
        <v>553</v>
      </c>
      <c r="B195" t="s">
        <v>8221</v>
      </c>
      <c r="C195">
        <v>6</v>
      </c>
      <c r="E195">
        <v>313</v>
      </c>
      <c r="F195" t="s">
        <v>8219</v>
      </c>
      <c r="G195">
        <v>222</v>
      </c>
    </row>
    <row r="196" spans="1:7" x14ac:dyDescent="0.2">
      <c r="A196">
        <v>554</v>
      </c>
      <c r="B196" t="s">
        <v>8221</v>
      </c>
      <c r="C196">
        <v>22</v>
      </c>
      <c r="E196">
        <v>314</v>
      </c>
      <c r="F196" t="s">
        <v>8219</v>
      </c>
      <c r="G196">
        <v>120</v>
      </c>
    </row>
    <row r="197" spans="1:7" x14ac:dyDescent="0.2">
      <c r="A197">
        <v>555</v>
      </c>
      <c r="B197" t="s">
        <v>8221</v>
      </c>
      <c r="C197">
        <v>0</v>
      </c>
      <c r="E197">
        <v>315</v>
      </c>
      <c r="F197" t="s">
        <v>8219</v>
      </c>
      <c r="G197">
        <v>126</v>
      </c>
    </row>
    <row r="198" spans="1:7" x14ac:dyDescent="0.2">
      <c r="A198">
        <v>556</v>
      </c>
      <c r="B198" t="s">
        <v>8221</v>
      </c>
      <c r="C198">
        <v>1</v>
      </c>
      <c r="E198">
        <v>316</v>
      </c>
      <c r="F198" t="s">
        <v>8219</v>
      </c>
      <c r="G198">
        <v>158</v>
      </c>
    </row>
    <row r="199" spans="1:7" x14ac:dyDescent="0.2">
      <c r="A199">
        <v>557</v>
      </c>
      <c r="B199" t="s">
        <v>8221</v>
      </c>
      <c r="C199">
        <v>20</v>
      </c>
      <c r="E199">
        <v>317</v>
      </c>
      <c r="F199" t="s">
        <v>8219</v>
      </c>
      <c r="G199">
        <v>316</v>
      </c>
    </row>
    <row r="200" spans="1:7" x14ac:dyDescent="0.2">
      <c r="A200">
        <v>558</v>
      </c>
      <c r="B200" t="s">
        <v>8221</v>
      </c>
      <c r="C200">
        <v>0</v>
      </c>
      <c r="E200">
        <v>318</v>
      </c>
      <c r="F200" t="s">
        <v>8219</v>
      </c>
      <c r="G200">
        <v>284</v>
      </c>
    </row>
    <row r="201" spans="1:7" x14ac:dyDescent="0.2">
      <c r="A201">
        <v>559</v>
      </c>
      <c r="B201" t="s">
        <v>8221</v>
      </c>
      <c r="C201">
        <v>1</v>
      </c>
      <c r="E201">
        <v>319</v>
      </c>
      <c r="F201" t="s">
        <v>8219</v>
      </c>
      <c r="G201">
        <v>51</v>
      </c>
    </row>
    <row r="202" spans="1:7" x14ac:dyDescent="0.2">
      <c r="A202">
        <v>560</v>
      </c>
      <c r="B202" t="s">
        <v>8221</v>
      </c>
      <c r="C202">
        <v>3</v>
      </c>
      <c r="E202">
        <v>320</v>
      </c>
      <c r="F202" t="s">
        <v>8219</v>
      </c>
      <c r="G202">
        <v>158</v>
      </c>
    </row>
    <row r="203" spans="1:7" x14ac:dyDescent="0.2">
      <c r="A203">
        <v>561</v>
      </c>
      <c r="B203" t="s">
        <v>8221</v>
      </c>
      <c r="C203">
        <v>2</v>
      </c>
      <c r="E203">
        <v>321</v>
      </c>
      <c r="F203" t="s">
        <v>8219</v>
      </c>
      <c r="G203">
        <v>337</v>
      </c>
    </row>
    <row r="204" spans="1:7" x14ac:dyDescent="0.2">
      <c r="A204">
        <v>562</v>
      </c>
      <c r="B204" t="s">
        <v>8221</v>
      </c>
      <c r="C204">
        <v>0</v>
      </c>
      <c r="E204">
        <v>322</v>
      </c>
      <c r="F204" t="s">
        <v>8219</v>
      </c>
      <c r="G204">
        <v>186</v>
      </c>
    </row>
    <row r="205" spans="1:7" x14ac:dyDescent="0.2">
      <c r="A205">
        <v>563</v>
      </c>
      <c r="B205" t="s">
        <v>8221</v>
      </c>
      <c r="C205">
        <v>2</v>
      </c>
      <c r="E205">
        <v>323</v>
      </c>
      <c r="F205" t="s">
        <v>8219</v>
      </c>
      <c r="G205">
        <v>58</v>
      </c>
    </row>
    <row r="206" spans="1:7" x14ac:dyDescent="0.2">
      <c r="A206">
        <v>564</v>
      </c>
      <c r="B206" t="s">
        <v>8221</v>
      </c>
      <c r="C206">
        <v>1</v>
      </c>
      <c r="E206">
        <v>324</v>
      </c>
      <c r="F206" t="s">
        <v>8219</v>
      </c>
      <c r="G206">
        <v>82</v>
      </c>
    </row>
    <row r="207" spans="1:7" x14ac:dyDescent="0.2">
      <c r="A207">
        <v>565</v>
      </c>
      <c r="B207" t="s">
        <v>8221</v>
      </c>
      <c r="C207">
        <v>0</v>
      </c>
      <c r="E207">
        <v>325</v>
      </c>
      <c r="F207" t="s">
        <v>8219</v>
      </c>
      <c r="G207">
        <v>736</v>
      </c>
    </row>
    <row r="208" spans="1:7" x14ac:dyDescent="0.2">
      <c r="A208">
        <v>566</v>
      </c>
      <c r="B208" t="s">
        <v>8221</v>
      </c>
      <c r="C208">
        <v>1</v>
      </c>
      <c r="E208">
        <v>326</v>
      </c>
      <c r="F208" t="s">
        <v>8219</v>
      </c>
      <c r="G208">
        <v>1151</v>
      </c>
    </row>
    <row r="209" spans="1:7" x14ac:dyDescent="0.2">
      <c r="A209">
        <v>567</v>
      </c>
      <c r="B209" t="s">
        <v>8221</v>
      </c>
      <c r="C209">
        <v>0</v>
      </c>
      <c r="E209">
        <v>327</v>
      </c>
      <c r="F209" t="s">
        <v>8219</v>
      </c>
      <c r="G209">
        <v>34</v>
      </c>
    </row>
    <row r="210" spans="1:7" x14ac:dyDescent="0.2">
      <c r="A210">
        <v>568</v>
      </c>
      <c r="B210" t="s">
        <v>8221</v>
      </c>
      <c r="C210">
        <v>5</v>
      </c>
      <c r="E210">
        <v>328</v>
      </c>
      <c r="F210" t="s">
        <v>8219</v>
      </c>
      <c r="G210">
        <v>498</v>
      </c>
    </row>
    <row r="211" spans="1:7" x14ac:dyDescent="0.2">
      <c r="A211">
        <v>569</v>
      </c>
      <c r="B211" t="s">
        <v>8221</v>
      </c>
      <c r="C211">
        <v>1</v>
      </c>
      <c r="E211">
        <v>329</v>
      </c>
      <c r="F211" t="s">
        <v>8219</v>
      </c>
      <c r="G211">
        <v>167</v>
      </c>
    </row>
    <row r="212" spans="1:7" x14ac:dyDescent="0.2">
      <c r="A212">
        <v>570</v>
      </c>
      <c r="B212" t="s">
        <v>8221</v>
      </c>
      <c r="C212">
        <v>1</v>
      </c>
      <c r="E212">
        <v>330</v>
      </c>
      <c r="F212" t="s">
        <v>8219</v>
      </c>
      <c r="G212">
        <v>340</v>
      </c>
    </row>
    <row r="213" spans="1:7" x14ac:dyDescent="0.2">
      <c r="A213">
        <v>571</v>
      </c>
      <c r="B213" t="s">
        <v>8221</v>
      </c>
      <c r="C213">
        <v>2</v>
      </c>
      <c r="E213">
        <v>331</v>
      </c>
      <c r="F213" t="s">
        <v>8219</v>
      </c>
      <c r="G213">
        <v>438</v>
      </c>
    </row>
    <row r="214" spans="1:7" x14ac:dyDescent="0.2">
      <c r="A214">
        <v>572</v>
      </c>
      <c r="B214" t="s">
        <v>8221</v>
      </c>
      <c r="C214">
        <v>0</v>
      </c>
      <c r="E214">
        <v>332</v>
      </c>
      <c r="F214" t="s">
        <v>8219</v>
      </c>
      <c r="G214">
        <v>555</v>
      </c>
    </row>
    <row r="215" spans="1:7" x14ac:dyDescent="0.2">
      <c r="A215">
        <v>573</v>
      </c>
      <c r="B215" t="s">
        <v>8221</v>
      </c>
      <c r="C215">
        <v>9</v>
      </c>
      <c r="E215">
        <v>333</v>
      </c>
      <c r="F215" t="s">
        <v>8219</v>
      </c>
      <c r="G215">
        <v>266</v>
      </c>
    </row>
    <row r="216" spans="1:7" x14ac:dyDescent="0.2">
      <c r="A216">
        <v>574</v>
      </c>
      <c r="B216" t="s">
        <v>8221</v>
      </c>
      <c r="C216">
        <v>4</v>
      </c>
      <c r="E216">
        <v>334</v>
      </c>
      <c r="F216" t="s">
        <v>8219</v>
      </c>
      <c r="G216">
        <v>69</v>
      </c>
    </row>
    <row r="217" spans="1:7" x14ac:dyDescent="0.2">
      <c r="A217">
        <v>575</v>
      </c>
      <c r="B217" t="s">
        <v>8221</v>
      </c>
      <c r="C217">
        <v>4</v>
      </c>
      <c r="E217">
        <v>335</v>
      </c>
      <c r="F217" t="s">
        <v>8219</v>
      </c>
      <c r="G217">
        <v>80</v>
      </c>
    </row>
    <row r="218" spans="1:7" x14ac:dyDescent="0.2">
      <c r="A218">
        <v>576</v>
      </c>
      <c r="B218" t="s">
        <v>8221</v>
      </c>
      <c r="C218">
        <v>1</v>
      </c>
      <c r="E218">
        <v>336</v>
      </c>
      <c r="F218" t="s">
        <v>8219</v>
      </c>
      <c r="G218">
        <v>493</v>
      </c>
    </row>
    <row r="219" spans="1:7" x14ac:dyDescent="0.2">
      <c r="A219">
        <v>577</v>
      </c>
      <c r="B219" t="s">
        <v>8221</v>
      </c>
      <c r="C219">
        <v>1</v>
      </c>
      <c r="E219">
        <v>337</v>
      </c>
      <c r="F219" t="s">
        <v>8219</v>
      </c>
      <c r="G219">
        <v>31</v>
      </c>
    </row>
    <row r="220" spans="1:7" x14ac:dyDescent="0.2">
      <c r="A220">
        <v>578</v>
      </c>
      <c r="B220" t="s">
        <v>8221</v>
      </c>
      <c r="C220">
        <v>7</v>
      </c>
      <c r="E220">
        <v>338</v>
      </c>
      <c r="F220" t="s">
        <v>8219</v>
      </c>
      <c r="G220">
        <v>236</v>
      </c>
    </row>
    <row r="221" spans="1:7" x14ac:dyDescent="0.2">
      <c r="A221">
        <v>579</v>
      </c>
      <c r="B221" t="s">
        <v>8221</v>
      </c>
      <c r="C221">
        <v>5</v>
      </c>
      <c r="E221">
        <v>339</v>
      </c>
      <c r="F221" t="s">
        <v>8219</v>
      </c>
      <c r="G221">
        <v>89</v>
      </c>
    </row>
    <row r="222" spans="1:7" x14ac:dyDescent="0.2">
      <c r="A222">
        <v>580</v>
      </c>
      <c r="B222" t="s">
        <v>8221</v>
      </c>
      <c r="C222">
        <v>1</v>
      </c>
      <c r="E222">
        <v>340</v>
      </c>
      <c r="F222" t="s">
        <v>8219</v>
      </c>
      <c r="G222">
        <v>299</v>
      </c>
    </row>
    <row r="223" spans="1:7" x14ac:dyDescent="0.2">
      <c r="A223">
        <v>581</v>
      </c>
      <c r="B223" t="s">
        <v>8221</v>
      </c>
      <c r="C223">
        <v>0</v>
      </c>
      <c r="E223">
        <v>341</v>
      </c>
      <c r="F223" t="s">
        <v>8219</v>
      </c>
      <c r="G223">
        <v>55</v>
      </c>
    </row>
    <row r="224" spans="1:7" x14ac:dyDescent="0.2">
      <c r="A224">
        <v>582</v>
      </c>
      <c r="B224" t="s">
        <v>8221</v>
      </c>
      <c r="C224">
        <v>0</v>
      </c>
      <c r="E224">
        <v>342</v>
      </c>
      <c r="F224" t="s">
        <v>8219</v>
      </c>
      <c r="G224">
        <v>325</v>
      </c>
    </row>
    <row r="225" spans="1:7" x14ac:dyDescent="0.2">
      <c r="A225">
        <v>583</v>
      </c>
      <c r="B225" t="s">
        <v>8221</v>
      </c>
      <c r="C225">
        <v>1</v>
      </c>
      <c r="E225">
        <v>343</v>
      </c>
      <c r="F225" t="s">
        <v>8219</v>
      </c>
      <c r="G225">
        <v>524</v>
      </c>
    </row>
    <row r="226" spans="1:7" x14ac:dyDescent="0.2">
      <c r="A226">
        <v>584</v>
      </c>
      <c r="B226" t="s">
        <v>8221</v>
      </c>
      <c r="C226">
        <v>2</v>
      </c>
      <c r="E226">
        <v>344</v>
      </c>
      <c r="F226" t="s">
        <v>8219</v>
      </c>
      <c r="G226">
        <v>285</v>
      </c>
    </row>
    <row r="227" spans="1:7" x14ac:dyDescent="0.2">
      <c r="A227">
        <v>585</v>
      </c>
      <c r="B227" t="s">
        <v>8221</v>
      </c>
      <c r="C227">
        <v>0</v>
      </c>
      <c r="E227">
        <v>345</v>
      </c>
      <c r="F227" t="s">
        <v>8219</v>
      </c>
      <c r="G227">
        <v>179</v>
      </c>
    </row>
    <row r="228" spans="1:7" x14ac:dyDescent="0.2">
      <c r="A228">
        <v>586</v>
      </c>
      <c r="B228" t="s">
        <v>8221</v>
      </c>
      <c r="C228">
        <v>4</v>
      </c>
      <c r="E228">
        <v>346</v>
      </c>
      <c r="F228" t="s">
        <v>8219</v>
      </c>
      <c r="G228">
        <v>188</v>
      </c>
    </row>
    <row r="229" spans="1:7" x14ac:dyDescent="0.2">
      <c r="A229">
        <v>587</v>
      </c>
      <c r="B229" t="s">
        <v>8221</v>
      </c>
      <c r="C229">
        <v>7</v>
      </c>
      <c r="E229">
        <v>347</v>
      </c>
      <c r="F229" t="s">
        <v>8219</v>
      </c>
      <c r="G229">
        <v>379</v>
      </c>
    </row>
    <row r="230" spans="1:7" x14ac:dyDescent="0.2">
      <c r="A230">
        <v>588</v>
      </c>
      <c r="B230" t="s">
        <v>8221</v>
      </c>
      <c r="C230">
        <v>2</v>
      </c>
      <c r="E230">
        <v>348</v>
      </c>
      <c r="F230" t="s">
        <v>8219</v>
      </c>
      <c r="G230">
        <v>119</v>
      </c>
    </row>
    <row r="231" spans="1:7" x14ac:dyDescent="0.2">
      <c r="A231">
        <v>589</v>
      </c>
      <c r="B231" t="s">
        <v>8221</v>
      </c>
      <c r="C231">
        <v>1</v>
      </c>
      <c r="E231">
        <v>349</v>
      </c>
      <c r="F231" t="s">
        <v>8219</v>
      </c>
      <c r="G231">
        <v>167</v>
      </c>
    </row>
    <row r="232" spans="1:7" x14ac:dyDescent="0.2">
      <c r="A232">
        <v>590</v>
      </c>
      <c r="B232" t="s">
        <v>8221</v>
      </c>
      <c r="C232">
        <v>9</v>
      </c>
      <c r="E232">
        <v>350</v>
      </c>
      <c r="F232" t="s">
        <v>8219</v>
      </c>
      <c r="G232">
        <v>221</v>
      </c>
    </row>
    <row r="233" spans="1:7" x14ac:dyDescent="0.2">
      <c r="A233">
        <v>591</v>
      </c>
      <c r="B233" t="s">
        <v>8221</v>
      </c>
      <c r="C233">
        <v>2</v>
      </c>
      <c r="E233">
        <v>351</v>
      </c>
      <c r="F233" t="s">
        <v>8219</v>
      </c>
      <c r="G233">
        <v>964</v>
      </c>
    </row>
    <row r="234" spans="1:7" x14ac:dyDescent="0.2">
      <c r="A234">
        <v>592</v>
      </c>
      <c r="B234" t="s">
        <v>8221</v>
      </c>
      <c r="C234">
        <v>1</v>
      </c>
      <c r="E234">
        <v>352</v>
      </c>
      <c r="F234" t="s">
        <v>8219</v>
      </c>
      <c r="G234">
        <v>286</v>
      </c>
    </row>
    <row r="235" spans="1:7" x14ac:dyDescent="0.2">
      <c r="A235">
        <v>593</v>
      </c>
      <c r="B235" t="s">
        <v>8221</v>
      </c>
      <c r="C235">
        <v>7</v>
      </c>
      <c r="E235">
        <v>353</v>
      </c>
      <c r="F235" t="s">
        <v>8219</v>
      </c>
      <c r="G235">
        <v>613</v>
      </c>
    </row>
    <row r="236" spans="1:7" x14ac:dyDescent="0.2">
      <c r="A236">
        <v>594</v>
      </c>
      <c r="B236" t="s">
        <v>8221</v>
      </c>
      <c r="C236">
        <v>2</v>
      </c>
      <c r="E236">
        <v>354</v>
      </c>
      <c r="F236" t="s">
        <v>8219</v>
      </c>
      <c r="G236">
        <v>29</v>
      </c>
    </row>
    <row r="237" spans="1:7" x14ac:dyDescent="0.2">
      <c r="A237">
        <v>595</v>
      </c>
      <c r="B237" t="s">
        <v>8221</v>
      </c>
      <c r="C237">
        <v>8</v>
      </c>
      <c r="E237">
        <v>355</v>
      </c>
      <c r="F237" t="s">
        <v>8219</v>
      </c>
      <c r="G237">
        <v>165</v>
      </c>
    </row>
    <row r="238" spans="1:7" x14ac:dyDescent="0.2">
      <c r="A238">
        <v>596</v>
      </c>
      <c r="B238" t="s">
        <v>8221</v>
      </c>
      <c r="C238">
        <v>2</v>
      </c>
      <c r="E238">
        <v>356</v>
      </c>
      <c r="F238" t="s">
        <v>8219</v>
      </c>
      <c r="G238">
        <v>97</v>
      </c>
    </row>
    <row r="239" spans="1:7" x14ac:dyDescent="0.2">
      <c r="A239">
        <v>597</v>
      </c>
      <c r="B239" t="s">
        <v>8221</v>
      </c>
      <c r="C239">
        <v>2</v>
      </c>
      <c r="E239">
        <v>357</v>
      </c>
      <c r="F239" t="s">
        <v>8219</v>
      </c>
      <c r="G239">
        <v>303</v>
      </c>
    </row>
    <row r="240" spans="1:7" x14ac:dyDescent="0.2">
      <c r="A240">
        <v>598</v>
      </c>
      <c r="B240" t="s">
        <v>8221</v>
      </c>
      <c r="C240">
        <v>7</v>
      </c>
      <c r="E240">
        <v>358</v>
      </c>
      <c r="F240" t="s">
        <v>8219</v>
      </c>
      <c r="G240">
        <v>267</v>
      </c>
    </row>
    <row r="241" spans="1:7" x14ac:dyDescent="0.2">
      <c r="A241">
        <v>599</v>
      </c>
      <c r="B241" t="s">
        <v>8221</v>
      </c>
      <c r="C241">
        <v>2</v>
      </c>
      <c r="E241">
        <v>359</v>
      </c>
      <c r="F241" t="s">
        <v>8219</v>
      </c>
      <c r="G241">
        <v>302</v>
      </c>
    </row>
    <row r="242" spans="1:7" x14ac:dyDescent="0.2">
      <c r="A242">
        <v>660</v>
      </c>
      <c r="B242" t="s">
        <v>8221</v>
      </c>
      <c r="C242">
        <v>18</v>
      </c>
      <c r="E242">
        <v>360</v>
      </c>
      <c r="F242" t="s">
        <v>8219</v>
      </c>
      <c r="G242">
        <v>87</v>
      </c>
    </row>
    <row r="243" spans="1:7" x14ac:dyDescent="0.2">
      <c r="A243">
        <v>661</v>
      </c>
      <c r="B243" t="s">
        <v>8221</v>
      </c>
      <c r="C243">
        <v>9</v>
      </c>
      <c r="E243">
        <v>361</v>
      </c>
      <c r="F243" t="s">
        <v>8219</v>
      </c>
      <c r="G243">
        <v>354</v>
      </c>
    </row>
    <row r="244" spans="1:7" x14ac:dyDescent="0.2">
      <c r="A244">
        <v>662</v>
      </c>
      <c r="B244" t="s">
        <v>8221</v>
      </c>
      <c r="C244">
        <v>4</v>
      </c>
      <c r="E244">
        <v>362</v>
      </c>
      <c r="F244" t="s">
        <v>8219</v>
      </c>
      <c r="G244">
        <v>86</v>
      </c>
    </row>
    <row r="245" spans="1:7" x14ac:dyDescent="0.2">
      <c r="A245">
        <v>663</v>
      </c>
      <c r="B245" t="s">
        <v>8221</v>
      </c>
      <c r="C245">
        <v>7</v>
      </c>
      <c r="E245">
        <v>363</v>
      </c>
      <c r="F245" t="s">
        <v>8219</v>
      </c>
      <c r="G245">
        <v>26</v>
      </c>
    </row>
    <row r="246" spans="1:7" x14ac:dyDescent="0.2">
      <c r="A246">
        <v>664</v>
      </c>
      <c r="B246" t="s">
        <v>8221</v>
      </c>
      <c r="C246">
        <v>29</v>
      </c>
      <c r="E246">
        <v>364</v>
      </c>
      <c r="F246" t="s">
        <v>8219</v>
      </c>
      <c r="G246">
        <v>113</v>
      </c>
    </row>
    <row r="247" spans="1:7" x14ac:dyDescent="0.2">
      <c r="A247">
        <v>665</v>
      </c>
      <c r="B247" t="s">
        <v>8221</v>
      </c>
      <c r="C247">
        <v>12</v>
      </c>
      <c r="E247">
        <v>365</v>
      </c>
      <c r="F247" t="s">
        <v>8219</v>
      </c>
      <c r="G247">
        <v>65</v>
      </c>
    </row>
    <row r="248" spans="1:7" x14ac:dyDescent="0.2">
      <c r="A248">
        <v>666</v>
      </c>
      <c r="B248" t="s">
        <v>8221</v>
      </c>
      <c r="C248">
        <v>4</v>
      </c>
      <c r="E248">
        <v>366</v>
      </c>
      <c r="F248" t="s">
        <v>8219</v>
      </c>
      <c r="G248">
        <v>134</v>
      </c>
    </row>
    <row r="249" spans="1:7" x14ac:dyDescent="0.2">
      <c r="A249">
        <v>667</v>
      </c>
      <c r="B249" t="s">
        <v>8221</v>
      </c>
      <c r="C249">
        <v>28</v>
      </c>
      <c r="E249">
        <v>367</v>
      </c>
      <c r="F249" t="s">
        <v>8219</v>
      </c>
      <c r="G249">
        <v>119</v>
      </c>
    </row>
    <row r="250" spans="1:7" x14ac:dyDescent="0.2">
      <c r="A250">
        <v>668</v>
      </c>
      <c r="B250" t="s">
        <v>8221</v>
      </c>
      <c r="C250">
        <v>25</v>
      </c>
      <c r="E250">
        <v>368</v>
      </c>
      <c r="F250" t="s">
        <v>8219</v>
      </c>
      <c r="G250">
        <v>159</v>
      </c>
    </row>
    <row r="251" spans="1:7" x14ac:dyDescent="0.2">
      <c r="A251">
        <v>669</v>
      </c>
      <c r="B251" t="s">
        <v>8221</v>
      </c>
      <c r="C251">
        <v>28</v>
      </c>
      <c r="E251">
        <v>369</v>
      </c>
      <c r="F251" t="s">
        <v>8219</v>
      </c>
      <c r="G251">
        <v>167</v>
      </c>
    </row>
    <row r="252" spans="1:7" x14ac:dyDescent="0.2">
      <c r="A252">
        <v>670</v>
      </c>
      <c r="B252" t="s">
        <v>8221</v>
      </c>
      <c r="C252">
        <v>310</v>
      </c>
      <c r="E252">
        <v>370</v>
      </c>
      <c r="F252" t="s">
        <v>8219</v>
      </c>
      <c r="G252">
        <v>43</v>
      </c>
    </row>
    <row r="253" spans="1:7" x14ac:dyDescent="0.2">
      <c r="A253">
        <v>671</v>
      </c>
      <c r="B253" t="s">
        <v>8221</v>
      </c>
      <c r="C253">
        <v>15</v>
      </c>
      <c r="E253">
        <v>371</v>
      </c>
      <c r="F253" t="s">
        <v>8219</v>
      </c>
      <c r="G253">
        <v>1062</v>
      </c>
    </row>
    <row r="254" spans="1:7" x14ac:dyDescent="0.2">
      <c r="A254">
        <v>672</v>
      </c>
      <c r="B254" t="s">
        <v>8221</v>
      </c>
      <c r="C254">
        <v>215</v>
      </c>
      <c r="E254">
        <v>372</v>
      </c>
      <c r="F254" t="s">
        <v>8219</v>
      </c>
      <c r="G254">
        <v>9</v>
      </c>
    </row>
    <row r="255" spans="1:7" x14ac:dyDescent="0.2">
      <c r="A255">
        <v>673</v>
      </c>
      <c r="B255" t="s">
        <v>8221</v>
      </c>
      <c r="C255">
        <v>3</v>
      </c>
      <c r="E255">
        <v>373</v>
      </c>
      <c r="F255" t="s">
        <v>8219</v>
      </c>
      <c r="G255">
        <v>89</v>
      </c>
    </row>
    <row r="256" spans="1:7" x14ac:dyDescent="0.2">
      <c r="A256">
        <v>674</v>
      </c>
      <c r="B256" t="s">
        <v>8221</v>
      </c>
      <c r="C256">
        <v>2</v>
      </c>
      <c r="E256">
        <v>374</v>
      </c>
      <c r="F256" t="s">
        <v>8219</v>
      </c>
      <c r="G256">
        <v>174</v>
      </c>
    </row>
    <row r="257" spans="1:7" x14ac:dyDescent="0.2">
      <c r="A257">
        <v>675</v>
      </c>
      <c r="B257" t="s">
        <v>8221</v>
      </c>
      <c r="C257">
        <v>26</v>
      </c>
      <c r="E257">
        <v>375</v>
      </c>
      <c r="F257" t="s">
        <v>8219</v>
      </c>
      <c r="G257">
        <v>14</v>
      </c>
    </row>
    <row r="258" spans="1:7" x14ac:dyDescent="0.2">
      <c r="A258">
        <v>676</v>
      </c>
      <c r="B258" t="s">
        <v>8221</v>
      </c>
      <c r="C258">
        <v>24</v>
      </c>
      <c r="E258">
        <v>376</v>
      </c>
      <c r="F258" t="s">
        <v>8219</v>
      </c>
      <c r="G258">
        <v>48</v>
      </c>
    </row>
    <row r="259" spans="1:7" x14ac:dyDescent="0.2">
      <c r="A259">
        <v>677</v>
      </c>
      <c r="B259" t="s">
        <v>8221</v>
      </c>
      <c r="C259">
        <v>96</v>
      </c>
      <c r="E259">
        <v>377</v>
      </c>
      <c r="F259" t="s">
        <v>8219</v>
      </c>
      <c r="G259">
        <v>133</v>
      </c>
    </row>
    <row r="260" spans="1:7" x14ac:dyDescent="0.2">
      <c r="A260">
        <v>678</v>
      </c>
      <c r="B260" t="s">
        <v>8221</v>
      </c>
      <c r="C260">
        <v>17</v>
      </c>
      <c r="E260">
        <v>378</v>
      </c>
      <c r="F260" t="s">
        <v>8219</v>
      </c>
      <c r="G260">
        <v>83</v>
      </c>
    </row>
    <row r="261" spans="1:7" x14ac:dyDescent="0.2">
      <c r="A261">
        <v>679</v>
      </c>
      <c r="B261" t="s">
        <v>8221</v>
      </c>
      <c r="C261">
        <v>94</v>
      </c>
      <c r="E261">
        <v>379</v>
      </c>
      <c r="F261" t="s">
        <v>8219</v>
      </c>
      <c r="G261">
        <v>149</v>
      </c>
    </row>
    <row r="262" spans="1:7" x14ac:dyDescent="0.2">
      <c r="A262">
        <v>680</v>
      </c>
      <c r="B262" t="s">
        <v>8221</v>
      </c>
      <c r="C262">
        <v>129</v>
      </c>
      <c r="E262">
        <v>380</v>
      </c>
      <c r="F262" t="s">
        <v>8219</v>
      </c>
      <c r="G262">
        <v>49</v>
      </c>
    </row>
    <row r="263" spans="1:7" x14ac:dyDescent="0.2">
      <c r="A263">
        <v>681</v>
      </c>
      <c r="B263" t="s">
        <v>8221</v>
      </c>
      <c r="C263">
        <v>1</v>
      </c>
      <c r="E263">
        <v>381</v>
      </c>
      <c r="F263" t="s">
        <v>8219</v>
      </c>
      <c r="G263">
        <v>251</v>
      </c>
    </row>
    <row r="264" spans="1:7" x14ac:dyDescent="0.2">
      <c r="A264">
        <v>682</v>
      </c>
      <c r="B264" t="s">
        <v>8221</v>
      </c>
      <c r="C264">
        <v>4</v>
      </c>
      <c r="E264">
        <v>382</v>
      </c>
      <c r="F264" t="s">
        <v>8219</v>
      </c>
      <c r="G264">
        <v>22</v>
      </c>
    </row>
    <row r="265" spans="1:7" x14ac:dyDescent="0.2">
      <c r="A265">
        <v>683</v>
      </c>
      <c r="B265" t="s">
        <v>8221</v>
      </c>
      <c r="C265">
        <v>3</v>
      </c>
      <c r="E265">
        <v>383</v>
      </c>
      <c r="F265" t="s">
        <v>8219</v>
      </c>
      <c r="G265">
        <v>48</v>
      </c>
    </row>
    <row r="266" spans="1:7" x14ac:dyDescent="0.2">
      <c r="A266">
        <v>684</v>
      </c>
      <c r="B266" t="s">
        <v>8221</v>
      </c>
      <c r="C266">
        <v>135</v>
      </c>
      <c r="E266">
        <v>384</v>
      </c>
      <c r="F266" t="s">
        <v>8219</v>
      </c>
      <c r="G266">
        <v>383</v>
      </c>
    </row>
    <row r="267" spans="1:7" x14ac:dyDescent="0.2">
      <c r="A267">
        <v>685</v>
      </c>
      <c r="B267" t="s">
        <v>8221</v>
      </c>
      <c r="C267">
        <v>10</v>
      </c>
      <c r="E267">
        <v>385</v>
      </c>
      <c r="F267" t="s">
        <v>8219</v>
      </c>
      <c r="G267">
        <v>237</v>
      </c>
    </row>
    <row r="268" spans="1:7" x14ac:dyDescent="0.2">
      <c r="A268">
        <v>686</v>
      </c>
      <c r="B268" t="s">
        <v>8221</v>
      </c>
      <c r="C268">
        <v>0</v>
      </c>
      <c r="E268">
        <v>386</v>
      </c>
      <c r="F268" t="s">
        <v>8219</v>
      </c>
      <c r="G268">
        <v>13</v>
      </c>
    </row>
    <row r="269" spans="1:7" x14ac:dyDescent="0.2">
      <c r="A269">
        <v>687</v>
      </c>
      <c r="B269" t="s">
        <v>8221</v>
      </c>
      <c r="C269">
        <v>6</v>
      </c>
      <c r="E269">
        <v>387</v>
      </c>
      <c r="F269" t="s">
        <v>8219</v>
      </c>
      <c r="G269">
        <v>562</v>
      </c>
    </row>
    <row r="270" spans="1:7" x14ac:dyDescent="0.2">
      <c r="A270">
        <v>688</v>
      </c>
      <c r="B270" t="s">
        <v>8221</v>
      </c>
      <c r="C270">
        <v>36</v>
      </c>
      <c r="E270">
        <v>388</v>
      </c>
      <c r="F270" t="s">
        <v>8219</v>
      </c>
      <c r="G270">
        <v>71</v>
      </c>
    </row>
    <row r="271" spans="1:7" x14ac:dyDescent="0.2">
      <c r="A271">
        <v>689</v>
      </c>
      <c r="B271" t="s">
        <v>8221</v>
      </c>
      <c r="C271">
        <v>336</v>
      </c>
      <c r="E271">
        <v>389</v>
      </c>
      <c r="F271" t="s">
        <v>8219</v>
      </c>
      <c r="G271">
        <v>1510</v>
      </c>
    </row>
    <row r="272" spans="1:7" x14ac:dyDescent="0.2">
      <c r="A272">
        <v>690</v>
      </c>
      <c r="B272" t="s">
        <v>8221</v>
      </c>
      <c r="C272">
        <v>34</v>
      </c>
      <c r="E272">
        <v>390</v>
      </c>
      <c r="F272" t="s">
        <v>8219</v>
      </c>
      <c r="G272">
        <v>14</v>
      </c>
    </row>
    <row r="273" spans="1:7" x14ac:dyDescent="0.2">
      <c r="A273">
        <v>691</v>
      </c>
      <c r="B273" t="s">
        <v>8221</v>
      </c>
      <c r="C273">
        <v>10</v>
      </c>
      <c r="E273">
        <v>391</v>
      </c>
      <c r="F273" t="s">
        <v>8219</v>
      </c>
      <c r="G273">
        <v>193</v>
      </c>
    </row>
    <row r="274" spans="1:7" x14ac:dyDescent="0.2">
      <c r="A274">
        <v>692</v>
      </c>
      <c r="B274" t="s">
        <v>8221</v>
      </c>
      <c r="C274">
        <v>201</v>
      </c>
      <c r="E274">
        <v>392</v>
      </c>
      <c r="F274" t="s">
        <v>8219</v>
      </c>
      <c r="G274">
        <v>206</v>
      </c>
    </row>
    <row r="275" spans="1:7" x14ac:dyDescent="0.2">
      <c r="A275">
        <v>693</v>
      </c>
      <c r="B275" t="s">
        <v>8221</v>
      </c>
      <c r="C275">
        <v>296</v>
      </c>
      <c r="E275">
        <v>393</v>
      </c>
      <c r="F275" t="s">
        <v>8219</v>
      </c>
      <c r="G275">
        <v>351</v>
      </c>
    </row>
    <row r="276" spans="1:7" x14ac:dyDescent="0.2">
      <c r="A276">
        <v>694</v>
      </c>
      <c r="B276" t="s">
        <v>8221</v>
      </c>
      <c r="C276">
        <v>7</v>
      </c>
      <c r="E276">
        <v>394</v>
      </c>
      <c r="F276" t="s">
        <v>8219</v>
      </c>
      <c r="G276">
        <v>50</v>
      </c>
    </row>
    <row r="277" spans="1:7" x14ac:dyDescent="0.2">
      <c r="A277">
        <v>695</v>
      </c>
      <c r="B277" t="s">
        <v>8221</v>
      </c>
      <c r="C277">
        <v>7</v>
      </c>
      <c r="E277">
        <v>395</v>
      </c>
      <c r="F277" t="s">
        <v>8219</v>
      </c>
      <c r="G277">
        <v>184</v>
      </c>
    </row>
    <row r="278" spans="1:7" x14ac:dyDescent="0.2">
      <c r="A278">
        <v>696</v>
      </c>
      <c r="B278" t="s">
        <v>8221</v>
      </c>
      <c r="C278">
        <v>1</v>
      </c>
      <c r="E278">
        <v>396</v>
      </c>
      <c r="F278" t="s">
        <v>8219</v>
      </c>
      <c r="G278">
        <v>196</v>
      </c>
    </row>
    <row r="279" spans="1:7" x14ac:dyDescent="0.2">
      <c r="A279">
        <v>697</v>
      </c>
      <c r="B279" t="s">
        <v>8221</v>
      </c>
      <c r="C279">
        <v>114</v>
      </c>
      <c r="E279">
        <v>397</v>
      </c>
      <c r="F279" t="s">
        <v>8219</v>
      </c>
      <c r="G279">
        <v>229</v>
      </c>
    </row>
    <row r="280" spans="1:7" x14ac:dyDescent="0.2">
      <c r="A280">
        <v>698</v>
      </c>
      <c r="B280" t="s">
        <v>8221</v>
      </c>
      <c r="C280">
        <v>29</v>
      </c>
      <c r="E280">
        <v>398</v>
      </c>
      <c r="F280" t="s">
        <v>8219</v>
      </c>
      <c r="G280">
        <v>67</v>
      </c>
    </row>
    <row r="281" spans="1:7" x14ac:dyDescent="0.2">
      <c r="A281">
        <v>699</v>
      </c>
      <c r="B281" t="s">
        <v>8221</v>
      </c>
      <c r="C281">
        <v>890</v>
      </c>
      <c r="E281">
        <v>399</v>
      </c>
      <c r="F281" t="s">
        <v>8219</v>
      </c>
      <c r="G281">
        <v>95</v>
      </c>
    </row>
    <row r="282" spans="1:7" x14ac:dyDescent="0.2">
      <c r="A282">
        <v>700</v>
      </c>
      <c r="B282" t="s">
        <v>8221</v>
      </c>
      <c r="C282">
        <v>31</v>
      </c>
      <c r="E282">
        <v>400</v>
      </c>
      <c r="F282" t="s">
        <v>8219</v>
      </c>
      <c r="G282">
        <v>62</v>
      </c>
    </row>
    <row r="283" spans="1:7" x14ac:dyDescent="0.2">
      <c r="A283">
        <v>701</v>
      </c>
      <c r="B283" t="s">
        <v>8221</v>
      </c>
      <c r="C283">
        <v>21</v>
      </c>
      <c r="E283">
        <v>401</v>
      </c>
      <c r="F283" t="s">
        <v>8219</v>
      </c>
      <c r="G283">
        <v>73</v>
      </c>
    </row>
    <row r="284" spans="1:7" x14ac:dyDescent="0.2">
      <c r="A284">
        <v>702</v>
      </c>
      <c r="B284" t="s">
        <v>8221</v>
      </c>
      <c r="C284">
        <v>37</v>
      </c>
      <c r="E284">
        <v>402</v>
      </c>
      <c r="F284" t="s">
        <v>8219</v>
      </c>
      <c r="G284">
        <v>43</v>
      </c>
    </row>
    <row r="285" spans="1:7" x14ac:dyDescent="0.2">
      <c r="A285">
        <v>703</v>
      </c>
      <c r="B285" t="s">
        <v>8221</v>
      </c>
      <c r="C285">
        <v>7</v>
      </c>
      <c r="E285">
        <v>403</v>
      </c>
      <c r="F285" t="s">
        <v>8219</v>
      </c>
      <c r="G285">
        <v>70</v>
      </c>
    </row>
    <row r="286" spans="1:7" x14ac:dyDescent="0.2">
      <c r="A286">
        <v>704</v>
      </c>
      <c r="B286" t="s">
        <v>8221</v>
      </c>
      <c r="C286">
        <v>4</v>
      </c>
      <c r="E286">
        <v>404</v>
      </c>
      <c r="F286" t="s">
        <v>8219</v>
      </c>
      <c r="G286">
        <v>271</v>
      </c>
    </row>
    <row r="287" spans="1:7" x14ac:dyDescent="0.2">
      <c r="A287">
        <v>705</v>
      </c>
      <c r="B287" t="s">
        <v>8221</v>
      </c>
      <c r="C287">
        <v>5</v>
      </c>
      <c r="E287">
        <v>405</v>
      </c>
      <c r="F287" t="s">
        <v>8219</v>
      </c>
      <c r="G287">
        <v>55</v>
      </c>
    </row>
    <row r="288" spans="1:7" x14ac:dyDescent="0.2">
      <c r="A288">
        <v>706</v>
      </c>
      <c r="B288" t="s">
        <v>8221</v>
      </c>
      <c r="C288">
        <v>0</v>
      </c>
      <c r="E288">
        <v>406</v>
      </c>
      <c r="F288" t="s">
        <v>8219</v>
      </c>
      <c r="G288">
        <v>35</v>
      </c>
    </row>
    <row r="289" spans="1:7" x14ac:dyDescent="0.2">
      <c r="A289">
        <v>707</v>
      </c>
      <c r="B289" t="s">
        <v>8221</v>
      </c>
      <c r="C289">
        <v>456</v>
      </c>
      <c r="E289">
        <v>407</v>
      </c>
      <c r="F289" t="s">
        <v>8219</v>
      </c>
      <c r="G289">
        <v>22</v>
      </c>
    </row>
    <row r="290" spans="1:7" x14ac:dyDescent="0.2">
      <c r="A290">
        <v>708</v>
      </c>
      <c r="B290" t="s">
        <v>8221</v>
      </c>
      <c r="C290">
        <v>369</v>
      </c>
      <c r="E290">
        <v>408</v>
      </c>
      <c r="F290" t="s">
        <v>8219</v>
      </c>
      <c r="G290">
        <v>38</v>
      </c>
    </row>
    <row r="291" spans="1:7" x14ac:dyDescent="0.2">
      <c r="A291">
        <v>709</v>
      </c>
      <c r="B291" t="s">
        <v>8221</v>
      </c>
      <c r="C291">
        <v>2</v>
      </c>
      <c r="E291">
        <v>409</v>
      </c>
      <c r="F291" t="s">
        <v>8219</v>
      </c>
      <c r="G291">
        <v>15</v>
      </c>
    </row>
    <row r="292" spans="1:7" x14ac:dyDescent="0.2">
      <c r="A292">
        <v>710</v>
      </c>
      <c r="B292" t="s">
        <v>8221</v>
      </c>
      <c r="C292">
        <v>0</v>
      </c>
      <c r="E292">
        <v>410</v>
      </c>
      <c r="F292" t="s">
        <v>8219</v>
      </c>
      <c r="G292">
        <v>7</v>
      </c>
    </row>
    <row r="293" spans="1:7" x14ac:dyDescent="0.2">
      <c r="A293">
        <v>711</v>
      </c>
      <c r="B293" t="s">
        <v>8221</v>
      </c>
      <c r="C293">
        <v>338</v>
      </c>
      <c r="E293">
        <v>411</v>
      </c>
      <c r="F293" t="s">
        <v>8219</v>
      </c>
      <c r="G293">
        <v>241</v>
      </c>
    </row>
    <row r="294" spans="1:7" x14ac:dyDescent="0.2">
      <c r="A294">
        <v>712</v>
      </c>
      <c r="B294" t="s">
        <v>8221</v>
      </c>
      <c r="C294">
        <v>4</v>
      </c>
      <c r="E294">
        <v>412</v>
      </c>
      <c r="F294" t="s">
        <v>8219</v>
      </c>
      <c r="G294">
        <v>55</v>
      </c>
    </row>
    <row r="295" spans="1:7" x14ac:dyDescent="0.2">
      <c r="A295">
        <v>713</v>
      </c>
      <c r="B295" t="s">
        <v>8221</v>
      </c>
      <c r="C295">
        <v>1</v>
      </c>
      <c r="E295">
        <v>413</v>
      </c>
      <c r="F295" t="s">
        <v>8219</v>
      </c>
      <c r="G295">
        <v>171</v>
      </c>
    </row>
    <row r="296" spans="1:7" x14ac:dyDescent="0.2">
      <c r="A296">
        <v>714</v>
      </c>
      <c r="B296" t="s">
        <v>8221</v>
      </c>
      <c r="C296">
        <v>28</v>
      </c>
      <c r="E296">
        <v>414</v>
      </c>
      <c r="F296" t="s">
        <v>8219</v>
      </c>
      <c r="G296">
        <v>208</v>
      </c>
    </row>
    <row r="297" spans="1:7" x14ac:dyDescent="0.2">
      <c r="A297">
        <v>715</v>
      </c>
      <c r="B297" t="s">
        <v>8221</v>
      </c>
      <c r="C297">
        <v>12</v>
      </c>
      <c r="E297">
        <v>415</v>
      </c>
      <c r="F297" t="s">
        <v>8219</v>
      </c>
      <c r="G297">
        <v>21</v>
      </c>
    </row>
    <row r="298" spans="1:7" x14ac:dyDescent="0.2">
      <c r="A298">
        <v>716</v>
      </c>
      <c r="B298" t="s">
        <v>8221</v>
      </c>
      <c r="C298">
        <v>16</v>
      </c>
      <c r="E298">
        <v>416</v>
      </c>
      <c r="F298" t="s">
        <v>8219</v>
      </c>
      <c r="G298">
        <v>25</v>
      </c>
    </row>
    <row r="299" spans="1:7" x14ac:dyDescent="0.2">
      <c r="A299">
        <v>717</v>
      </c>
      <c r="B299" t="s">
        <v>8221</v>
      </c>
      <c r="C299">
        <v>4</v>
      </c>
      <c r="E299">
        <v>417</v>
      </c>
      <c r="F299" t="s">
        <v>8219</v>
      </c>
      <c r="G299">
        <v>52</v>
      </c>
    </row>
    <row r="300" spans="1:7" x14ac:dyDescent="0.2">
      <c r="A300">
        <v>718</v>
      </c>
      <c r="B300" t="s">
        <v>8221</v>
      </c>
      <c r="C300">
        <v>4</v>
      </c>
      <c r="E300">
        <v>418</v>
      </c>
      <c r="F300" t="s">
        <v>8219</v>
      </c>
      <c r="G300">
        <v>104</v>
      </c>
    </row>
    <row r="301" spans="1:7" x14ac:dyDescent="0.2">
      <c r="A301">
        <v>719</v>
      </c>
      <c r="B301" t="s">
        <v>8221</v>
      </c>
      <c r="C301">
        <v>10</v>
      </c>
      <c r="E301">
        <v>419</v>
      </c>
      <c r="F301" t="s">
        <v>8219</v>
      </c>
      <c r="G301">
        <v>73</v>
      </c>
    </row>
    <row r="302" spans="1:7" x14ac:dyDescent="0.2">
      <c r="A302">
        <v>760</v>
      </c>
      <c r="B302" t="s">
        <v>8221</v>
      </c>
      <c r="C302">
        <v>0</v>
      </c>
      <c r="E302">
        <v>520</v>
      </c>
      <c r="F302" t="s">
        <v>8219</v>
      </c>
      <c r="G302">
        <v>34</v>
      </c>
    </row>
    <row r="303" spans="1:7" x14ac:dyDescent="0.2">
      <c r="A303">
        <v>761</v>
      </c>
      <c r="B303" t="s">
        <v>8221</v>
      </c>
      <c r="C303">
        <v>6</v>
      </c>
      <c r="E303">
        <v>521</v>
      </c>
      <c r="F303" t="s">
        <v>8219</v>
      </c>
      <c r="G303">
        <v>56</v>
      </c>
    </row>
    <row r="304" spans="1:7" x14ac:dyDescent="0.2">
      <c r="A304">
        <v>762</v>
      </c>
      <c r="B304" t="s">
        <v>8221</v>
      </c>
      <c r="C304">
        <v>0</v>
      </c>
      <c r="E304">
        <v>522</v>
      </c>
      <c r="F304" t="s">
        <v>8219</v>
      </c>
      <c r="G304">
        <v>31</v>
      </c>
    </row>
    <row r="305" spans="1:7" x14ac:dyDescent="0.2">
      <c r="A305">
        <v>763</v>
      </c>
      <c r="B305" t="s">
        <v>8221</v>
      </c>
      <c r="C305">
        <v>1</v>
      </c>
      <c r="E305">
        <v>523</v>
      </c>
      <c r="F305" t="s">
        <v>8219</v>
      </c>
      <c r="G305">
        <v>84</v>
      </c>
    </row>
    <row r="306" spans="1:7" x14ac:dyDescent="0.2">
      <c r="A306">
        <v>764</v>
      </c>
      <c r="B306" t="s">
        <v>8221</v>
      </c>
      <c r="C306">
        <v>0</v>
      </c>
      <c r="E306">
        <v>524</v>
      </c>
      <c r="F306" t="s">
        <v>8219</v>
      </c>
      <c r="G306">
        <v>130</v>
      </c>
    </row>
    <row r="307" spans="1:7" x14ac:dyDescent="0.2">
      <c r="A307">
        <v>765</v>
      </c>
      <c r="B307" t="s">
        <v>8221</v>
      </c>
      <c r="C307">
        <v>44</v>
      </c>
      <c r="E307">
        <v>525</v>
      </c>
      <c r="F307" t="s">
        <v>8219</v>
      </c>
      <c r="G307">
        <v>12</v>
      </c>
    </row>
    <row r="308" spans="1:7" x14ac:dyDescent="0.2">
      <c r="A308">
        <v>766</v>
      </c>
      <c r="B308" t="s">
        <v>8221</v>
      </c>
      <c r="C308">
        <v>0</v>
      </c>
      <c r="E308">
        <v>526</v>
      </c>
      <c r="F308" t="s">
        <v>8219</v>
      </c>
      <c r="G308">
        <v>23</v>
      </c>
    </row>
    <row r="309" spans="1:7" x14ac:dyDescent="0.2">
      <c r="A309">
        <v>767</v>
      </c>
      <c r="B309" t="s">
        <v>8221</v>
      </c>
      <c r="C309">
        <v>3</v>
      </c>
      <c r="E309">
        <v>527</v>
      </c>
      <c r="F309" t="s">
        <v>8219</v>
      </c>
      <c r="G309">
        <v>158</v>
      </c>
    </row>
    <row r="310" spans="1:7" x14ac:dyDescent="0.2">
      <c r="A310">
        <v>768</v>
      </c>
      <c r="B310" t="s">
        <v>8221</v>
      </c>
      <c r="C310">
        <v>0</v>
      </c>
      <c r="E310">
        <v>528</v>
      </c>
      <c r="F310" t="s">
        <v>8219</v>
      </c>
      <c r="G310">
        <v>30</v>
      </c>
    </row>
    <row r="311" spans="1:7" x14ac:dyDescent="0.2">
      <c r="A311">
        <v>769</v>
      </c>
      <c r="B311" t="s">
        <v>8221</v>
      </c>
      <c r="C311">
        <v>52</v>
      </c>
      <c r="E311">
        <v>529</v>
      </c>
      <c r="F311" t="s">
        <v>8219</v>
      </c>
      <c r="G311">
        <v>18</v>
      </c>
    </row>
    <row r="312" spans="1:7" x14ac:dyDescent="0.2">
      <c r="A312">
        <v>770</v>
      </c>
      <c r="B312" t="s">
        <v>8221</v>
      </c>
      <c r="C312">
        <v>0</v>
      </c>
      <c r="E312">
        <v>530</v>
      </c>
      <c r="F312" t="s">
        <v>8219</v>
      </c>
      <c r="G312">
        <v>29</v>
      </c>
    </row>
    <row r="313" spans="1:7" x14ac:dyDescent="0.2">
      <c r="A313">
        <v>771</v>
      </c>
      <c r="B313" t="s">
        <v>8221</v>
      </c>
      <c r="C313">
        <v>1</v>
      </c>
      <c r="E313">
        <v>531</v>
      </c>
      <c r="F313" t="s">
        <v>8219</v>
      </c>
      <c r="G313">
        <v>31</v>
      </c>
    </row>
    <row r="314" spans="1:7" x14ac:dyDescent="0.2">
      <c r="A314">
        <v>772</v>
      </c>
      <c r="B314" t="s">
        <v>8221</v>
      </c>
      <c r="C314">
        <v>1</v>
      </c>
      <c r="E314">
        <v>532</v>
      </c>
      <c r="F314" t="s">
        <v>8219</v>
      </c>
      <c r="G314">
        <v>173</v>
      </c>
    </row>
    <row r="315" spans="1:7" x14ac:dyDescent="0.2">
      <c r="A315">
        <v>773</v>
      </c>
      <c r="B315" t="s">
        <v>8221</v>
      </c>
      <c r="C315">
        <v>2</v>
      </c>
      <c r="E315">
        <v>533</v>
      </c>
      <c r="F315" t="s">
        <v>8219</v>
      </c>
      <c r="G315">
        <v>17</v>
      </c>
    </row>
    <row r="316" spans="1:7" x14ac:dyDescent="0.2">
      <c r="A316">
        <v>774</v>
      </c>
      <c r="B316" t="s">
        <v>8221</v>
      </c>
      <c r="C316">
        <v>9</v>
      </c>
      <c r="E316">
        <v>534</v>
      </c>
      <c r="F316" t="s">
        <v>8219</v>
      </c>
      <c r="G316">
        <v>48</v>
      </c>
    </row>
    <row r="317" spans="1:7" x14ac:dyDescent="0.2">
      <c r="A317">
        <v>775</v>
      </c>
      <c r="B317" t="s">
        <v>8221</v>
      </c>
      <c r="C317">
        <v>5</v>
      </c>
      <c r="E317">
        <v>535</v>
      </c>
      <c r="F317" t="s">
        <v>8219</v>
      </c>
      <c r="G317">
        <v>59</v>
      </c>
    </row>
    <row r="318" spans="1:7" x14ac:dyDescent="0.2">
      <c r="A318">
        <v>776</v>
      </c>
      <c r="B318" t="s">
        <v>8221</v>
      </c>
      <c r="C318">
        <v>57</v>
      </c>
      <c r="E318">
        <v>536</v>
      </c>
      <c r="F318" t="s">
        <v>8219</v>
      </c>
      <c r="G318">
        <v>39</v>
      </c>
    </row>
    <row r="319" spans="1:7" x14ac:dyDescent="0.2">
      <c r="A319">
        <v>777</v>
      </c>
      <c r="B319" t="s">
        <v>8221</v>
      </c>
      <c r="C319">
        <v>3</v>
      </c>
      <c r="E319">
        <v>537</v>
      </c>
      <c r="F319" t="s">
        <v>8219</v>
      </c>
      <c r="G319">
        <v>59</v>
      </c>
    </row>
    <row r="320" spans="1:7" x14ac:dyDescent="0.2">
      <c r="A320">
        <v>778</v>
      </c>
      <c r="B320" t="s">
        <v>8221</v>
      </c>
      <c r="C320">
        <v>1</v>
      </c>
      <c r="E320">
        <v>538</v>
      </c>
      <c r="F320" t="s">
        <v>8219</v>
      </c>
      <c r="G320">
        <v>60</v>
      </c>
    </row>
    <row r="321" spans="1:7" x14ac:dyDescent="0.2">
      <c r="A321">
        <v>779</v>
      </c>
      <c r="B321" t="s">
        <v>8221</v>
      </c>
      <c r="C321">
        <v>6</v>
      </c>
      <c r="E321">
        <v>539</v>
      </c>
      <c r="F321" t="s">
        <v>8219</v>
      </c>
      <c r="G321">
        <v>20</v>
      </c>
    </row>
    <row r="322" spans="1:7" x14ac:dyDescent="0.2">
      <c r="A322">
        <v>860</v>
      </c>
      <c r="B322" t="s">
        <v>8221</v>
      </c>
      <c r="C322">
        <v>48</v>
      </c>
      <c r="E322">
        <v>640</v>
      </c>
      <c r="F322" t="s">
        <v>8219</v>
      </c>
      <c r="G322">
        <v>2</v>
      </c>
    </row>
    <row r="323" spans="1:7" x14ac:dyDescent="0.2">
      <c r="A323">
        <v>861</v>
      </c>
      <c r="B323" t="s">
        <v>8221</v>
      </c>
      <c r="C323">
        <v>2</v>
      </c>
      <c r="E323">
        <v>641</v>
      </c>
      <c r="F323" t="s">
        <v>8219</v>
      </c>
      <c r="G323">
        <v>315</v>
      </c>
    </row>
    <row r="324" spans="1:7" x14ac:dyDescent="0.2">
      <c r="A324">
        <v>862</v>
      </c>
      <c r="B324" t="s">
        <v>8221</v>
      </c>
      <c r="C324">
        <v>4</v>
      </c>
      <c r="E324">
        <v>642</v>
      </c>
      <c r="F324" t="s">
        <v>8219</v>
      </c>
      <c r="G324">
        <v>2174</v>
      </c>
    </row>
    <row r="325" spans="1:7" x14ac:dyDescent="0.2">
      <c r="A325">
        <v>863</v>
      </c>
      <c r="B325" t="s">
        <v>8221</v>
      </c>
      <c r="C325">
        <v>5</v>
      </c>
      <c r="E325">
        <v>643</v>
      </c>
      <c r="F325" t="s">
        <v>8219</v>
      </c>
      <c r="G325">
        <v>152</v>
      </c>
    </row>
    <row r="326" spans="1:7" x14ac:dyDescent="0.2">
      <c r="A326">
        <v>864</v>
      </c>
      <c r="B326" t="s">
        <v>8221</v>
      </c>
      <c r="C326">
        <v>79</v>
      </c>
      <c r="E326">
        <v>644</v>
      </c>
      <c r="F326" t="s">
        <v>8219</v>
      </c>
      <c r="G326">
        <v>1021</v>
      </c>
    </row>
    <row r="327" spans="1:7" x14ac:dyDescent="0.2">
      <c r="A327">
        <v>865</v>
      </c>
      <c r="B327" t="s">
        <v>8221</v>
      </c>
      <c r="C327">
        <v>2</v>
      </c>
      <c r="E327">
        <v>645</v>
      </c>
      <c r="F327" t="s">
        <v>8219</v>
      </c>
      <c r="G327">
        <v>237</v>
      </c>
    </row>
    <row r="328" spans="1:7" x14ac:dyDescent="0.2">
      <c r="A328">
        <v>866</v>
      </c>
      <c r="B328" t="s">
        <v>8221</v>
      </c>
      <c r="C328">
        <v>11</v>
      </c>
      <c r="E328">
        <v>646</v>
      </c>
      <c r="F328" t="s">
        <v>8219</v>
      </c>
      <c r="G328">
        <v>27</v>
      </c>
    </row>
    <row r="329" spans="1:7" x14ac:dyDescent="0.2">
      <c r="A329">
        <v>867</v>
      </c>
      <c r="B329" t="s">
        <v>8221</v>
      </c>
      <c r="C329">
        <v>11</v>
      </c>
      <c r="E329">
        <v>647</v>
      </c>
      <c r="F329" t="s">
        <v>8219</v>
      </c>
      <c r="G329">
        <v>17</v>
      </c>
    </row>
    <row r="330" spans="1:7" x14ac:dyDescent="0.2">
      <c r="A330">
        <v>868</v>
      </c>
      <c r="B330" t="s">
        <v>8221</v>
      </c>
      <c r="C330">
        <v>1</v>
      </c>
      <c r="E330">
        <v>648</v>
      </c>
      <c r="F330" t="s">
        <v>8219</v>
      </c>
      <c r="G330">
        <v>27</v>
      </c>
    </row>
    <row r="331" spans="1:7" x14ac:dyDescent="0.2">
      <c r="A331">
        <v>869</v>
      </c>
      <c r="B331" t="s">
        <v>8221</v>
      </c>
      <c r="C331">
        <v>3</v>
      </c>
      <c r="E331">
        <v>649</v>
      </c>
      <c r="F331" t="s">
        <v>8219</v>
      </c>
      <c r="G331">
        <v>82</v>
      </c>
    </row>
    <row r="332" spans="1:7" x14ac:dyDescent="0.2">
      <c r="A332">
        <v>870</v>
      </c>
      <c r="B332" t="s">
        <v>8221</v>
      </c>
      <c r="C332">
        <v>5</v>
      </c>
      <c r="E332">
        <v>650</v>
      </c>
      <c r="F332" t="s">
        <v>8219</v>
      </c>
      <c r="G332">
        <v>48</v>
      </c>
    </row>
    <row r="333" spans="1:7" x14ac:dyDescent="0.2">
      <c r="A333">
        <v>871</v>
      </c>
      <c r="B333" t="s">
        <v>8221</v>
      </c>
      <c r="C333">
        <v>12</v>
      </c>
      <c r="E333">
        <v>651</v>
      </c>
      <c r="F333" t="s">
        <v>8219</v>
      </c>
      <c r="G333">
        <v>105</v>
      </c>
    </row>
    <row r="334" spans="1:7" x14ac:dyDescent="0.2">
      <c r="A334">
        <v>872</v>
      </c>
      <c r="B334" t="s">
        <v>8221</v>
      </c>
      <c r="C334">
        <v>2</v>
      </c>
      <c r="E334">
        <v>652</v>
      </c>
      <c r="F334" t="s">
        <v>8219</v>
      </c>
      <c r="G334">
        <v>28</v>
      </c>
    </row>
    <row r="335" spans="1:7" x14ac:dyDescent="0.2">
      <c r="A335">
        <v>873</v>
      </c>
      <c r="B335" t="s">
        <v>8221</v>
      </c>
      <c r="C335">
        <v>5</v>
      </c>
      <c r="E335">
        <v>653</v>
      </c>
      <c r="F335" t="s">
        <v>8219</v>
      </c>
      <c r="G335">
        <v>1107</v>
      </c>
    </row>
    <row r="336" spans="1:7" x14ac:dyDescent="0.2">
      <c r="A336">
        <v>874</v>
      </c>
      <c r="B336" t="s">
        <v>8221</v>
      </c>
      <c r="C336">
        <v>21</v>
      </c>
      <c r="E336">
        <v>654</v>
      </c>
      <c r="F336" t="s">
        <v>8219</v>
      </c>
      <c r="G336">
        <v>1013</v>
      </c>
    </row>
    <row r="337" spans="1:7" x14ac:dyDescent="0.2">
      <c r="A337">
        <v>875</v>
      </c>
      <c r="B337" t="s">
        <v>8221</v>
      </c>
      <c r="C337">
        <v>0</v>
      </c>
      <c r="E337">
        <v>655</v>
      </c>
      <c r="F337" t="s">
        <v>8219</v>
      </c>
      <c r="G337">
        <v>274</v>
      </c>
    </row>
    <row r="338" spans="1:7" x14ac:dyDescent="0.2">
      <c r="A338">
        <v>876</v>
      </c>
      <c r="B338" t="s">
        <v>8221</v>
      </c>
      <c r="C338">
        <v>45</v>
      </c>
      <c r="E338">
        <v>656</v>
      </c>
      <c r="F338" t="s">
        <v>8219</v>
      </c>
      <c r="G338">
        <v>87</v>
      </c>
    </row>
    <row r="339" spans="1:7" x14ac:dyDescent="0.2">
      <c r="A339">
        <v>877</v>
      </c>
      <c r="B339" t="s">
        <v>8221</v>
      </c>
      <c r="C339">
        <v>29</v>
      </c>
      <c r="E339">
        <v>657</v>
      </c>
      <c r="F339" t="s">
        <v>8219</v>
      </c>
      <c r="G339">
        <v>99</v>
      </c>
    </row>
    <row r="340" spans="1:7" x14ac:dyDescent="0.2">
      <c r="A340">
        <v>878</v>
      </c>
      <c r="B340" t="s">
        <v>8221</v>
      </c>
      <c r="C340">
        <v>2</v>
      </c>
      <c r="E340">
        <v>658</v>
      </c>
      <c r="F340" t="s">
        <v>8219</v>
      </c>
      <c r="G340">
        <v>276</v>
      </c>
    </row>
    <row r="341" spans="1:7" x14ac:dyDescent="0.2">
      <c r="A341">
        <v>879</v>
      </c>
      <c r="B341" t="s">
        <v>8221</v>
      </c>
      <c r="C341">
        <v>30</v>
      </c>
      <c r="E341">
        <v>659</v>
      </c>
      <c r="F341" t="s">
        <v>8219</v>
      </c>
      <c r="G341">
        <v>21</v>
      </c>
    </row>
    <row r="342" spans="1:7" x14ac:dyDescent="0.2">
      <c r="A342">
        <v>880</v>
      </c>
      <c r="B342" t="s">
        <v>8221</v>
      </c>
      <c r="C342">
        <v>8</v>
      </c>
      <c r="E342">
        <v>720</v>
      </c>
      <c r="F342" t="s">
        <v>8219</v>
      </c>
      <c r="G342">
        <v>41</v>
      </c>
    </row>
    <row r="343" spans="1:7" x14ac:dyDescent="0.2">
      <c r="A343">
        <v>881</v>
      </c>
      <c r="B343" t="s">
        <v>8221</v>
      </c>
      <c r="C343">
        <v>1</v>
      </c>
      <c r="E343">
        <v>721</v>
      </c>
      <c r="F343" t="s">
        <v>8219</v>
      </c>
      <c r="G343">
        <v>119</v>
      </c>
    </row>
    <row r="344" spans="1:7" x14ac:dyDescent="0.2">
      <c r="A344">
        <v>882</v>
      </c>
      <c r="B344" t="s">
        <v>8221</v>
      </c>
      <c r="C344">
        <v>14</v>
      </c>
      <c r="E344">
        <v>722</v>
      </c>
      <c r="F344" t="s">
        <v>8219</v>
      </c>
      <c r="G344">
        <v>153</v>
      </c>
    </row>
    <row r="345" spans="1:7" x14ac:dyDescent="0.2">
      <c r="A345">
        <v>883</v>
      </c>
      <c r="B345" t="s">
        <v>8221</v>
      </c>
      <c r="C345">
        <v>24</v>
      </c>
      <c r="E345">
        <v>723</v>
      </c>
      <c r="F345" t="s">
        <v>8219</v>
      </c>
      <c r="G345">
        <v>100</v>
      </c>
    </row>
    <row r="346" spans="1:7" x14ac:dyDescent="0.2">
      <c r="A346">
        <v>884</v>
      </c>
      <c r="B346" t="s">
        <v>8221</v>
      </c>
      <c r="C346">
        <v>2</v>
      </c>
      <c r="E346">
        <v>724</v>
      </c>
      <c r="F346" t="s">
        <v>8219</v>
      </c>
      <c r="G346">
        <v>143</v>
      </c>
    </row>
    <row r="347" spans="1:7" x14ac:dyDescent="0.2">
      <c r="A347">
        <v>885</v>
      </c>
      <c r="B347" t="s">
        <v>8221</v>
      </c>
      <c r="C347">
        <v>21</v>
      </c>
      <c r="E347">
        <v>725</v>
      </c>
      <c r="F347" t="s">
        <v>8219</v>
      </c>
      <c r="G347">
        <v>140</v>
      </c>
    </row>
    <row r="348" spans="1:7" x14ac:dyDescent="0.2">
      <c r="A348">
        <v>886</v>
      </c>
      <c r="B348" t="s">
        <v>8221</v>
      </c>
      <c r="C348">
        <v>7</v>
      </c>
      <c r="E348">
        <v>726</v>
      </c>
      <c r="F348" t="s">
        <v>8219</v>
      </c>
      <c r="G348">
        <v>35</v>
      </c>
    </row>
    <row r="349" spans="1:7" x14ac:dyDescent="0.2">
      <c r="A349">
        <v>887</v>
      </c>
      <c r="B349" t="s">
        <v>8221</v>
      </c>
      <c r="C349">
        <v>0</v>
      </c>
      <c r="E349">
        <v>727</v>
      </c>
      <c r="F349" t="s">
        <v>8219</v>
      </c>
      <c r="G349">
        <v>149</v>
      </c>
    </row>
    <row r="350" spans="1:7" x14ac:dyDescent="0.2">
      <c r="A350">
        <v>888</v>
      </c>
      <c r="B350" t="s">
        <v>8221</v>
      </c>
      <c r="C350">
        <v>4</v>
      </c>
      <c r="E350">
        <v>728</v>
      </c>
      <c r="F350" t="s">
        <v>8219</v>
      </c>
      <c r="G350">
        <v>130</v>
      </c>
    </row>
    <row r="351" spans="1:7" x14ac:dyDescent="0.2">
      <c r="A351">
        <v>889</v>
      </c>
      <c r="B351" t="s">
        <v>8221</v>
      </c>
      <c r="C351">
        <v>32</v>
      </c>
      <c r="E351">
        <v>729</v>
      </c>
      <c r="F351" t="s">
        <v>8219</v>
      </c>
      <c r="G351">
        <v>120</v>
      </c>
    </row>
    <row r="352" spans="1:7" x14ac:dyDescent="0.2">
      <c r="A352">
        <v>890</v>
      </c>
      <c r="B352" t="s">
        <v>8221</v>
      </c>
      <c r="C352">
        <v>4</v>
      </c>
      <c r="E352">
        <v>730</v>
      </c>
      <c r="F352" t="s">
        <v>8219</v>
      </c>
      <c r="G352">
        <v>265</v>
      </c>
    </row>
    <row r="353" spans="1:7" x14ac:dyDescent="0.2">
      <c r="A353">
        <v>891</v>
      </c>
      <c r="B353" t="s">
        <v>8221</v>
      </c>
      <c r="C353">
        <v>9</v>
      </c>
      <c r="E353">
        <v>731</v>
      </c>
      <c r="F353" t="s">
        <v>8219</v>
      </c>
      <c r="G353">
        <v>71</v>
      </c>
    </row>
    <row r="354" spans="1:7" x14ac:dyDescent="0.2">
      <c r="A354">
        <v>892</v>
      </c>
      <c r="B354" t="s">
        <v>8221</v>
      </c>
      <c r="C354">
        <v>17</v>
      </c>
      <c r="E354">
        <v>732</v>
      </c>
      <c r="F354" t="s">
        <v>8219</v>
      </c>
      <c r="G354">
        <v>13</v>
      </c>
    </row>
    <row r="355" spans="1:7" x14ac:dyDescent="0.2">
      <c r="A355">
        <v>893</v>
      </c>
      <c r="B355" t="s">
        <v>8221</v>
      </c>
      <c r="C355">
        <v>5</v>
      </c>
      <c r="E355">
        <v>733</v>
      </c>
      <c r="F355" t="s">
        <v>8219</v>
      </c>
      <c r="G355">
        <v>169</v>
      </c>
    </row>
    <row r="356" spans="1:7" x14ac:dyDescent="0.2">
      <c r="A356">
        <v>894</v>
      </c>
      <c r="B356" t="s">
        <v>8221</v>
      </c>
      <c r="C356">
        <v>53</v>
      </c>
      <c r="E356">
        <v>734</v>
      </c>
      <c r="F356" t="s">
        <v>8219</v>
      </c>
      <c r="G356">
        <v>57</v>
      </c>
    </row>
    <row r="357" spans="1:7" x14ac:dyDescent="0.2">
      <c r="A357">
        <v>895</v>
      </c>
      <c r="B357" t="s">
        <v>8221</v>
      </c>
      <c r="C357">
        <v>7</v>
      </c>
      <c r="E357">
        <v>735</v>
      </c>
      <c r="F357" t="s">
        <v>8219</v>
      </c>
      <c r="G357">
        <v>229</v>
      </c>
    </row>
    <row r="358" spans="1:7" x14ac:dyDescent="0.2">
      <c r="A358">
        <v>896</v>
      </c>
      <c r="B358" t="s">
        <v>8221</v>
      </c>
      <c r="C358">
        <v>72</v>
      </c>
      <c r="E358">
        <v>736</v>
      </c>
      <c r="F358" t="s">
        <v>8219</v>
      </c>
      <c r="G358">
        <v>108</v>
      </c>
    </row>
    <row r="359" spans="1:7" x14ac:dyDescent="0.2">
      <c r="A359">
        <v>897</v>
      </c>
      <c r="B359" t="s">
        <v>8221</v>
      </c>
      <c r="C359">
        <v>0</v>
      </c>
      <c r="E359">
        <v>737</v>
      </c>
      <c r="F359" t="s">
        <v>8219</v>
      </c>
      <c r="G359">
        <v>108</v>
      </c>
    </row>
    <row r="360" spans="1:7" x14ac:dyDescent="0.2">
      <c r="A360">
        <v>898</v>
      </c>
      <c r="B360" t="s">
        <v>8221</v>
      </c>
      <c r="C360">
        <v>2</v>
      </c>
      <c r="E360">
        <v>738</v>
      </c>
      <c r="F360" t="s">
        <v>8219</v>
      </c>
      <c r="G360">
        <v>41</v>
      </c>
    </row>
    <row r="361" spans="1:7" x14ac:dyDescent="0.2">
      <c r="A361">
        <v>899</v>
      </c>
      <c r="B361" t="s">
        <v>8221</v>
      </c>
      <c r="C361">
        <v>8</v>
      </c>
      <c r="E361">
        <v>739</v>
      </c>
      <c r="F361" t="s">
        <v>8219</v>
      </c>
      <c r="G361">
        <v>139</v>
      </c>
    </row>
    <row r="362" spans="1:7" x14ac:dyDescent="0.2">
      <c r="A362">
        <v>900</v>
      </c>
      <c r="B362" t="s">
        <v>8221</v>
      </c>
      <c r="C362">
        <v>2</v>
      </c>
      <c r="E362">
        <v>740</v>
      </c>
      <c r="F362" t="s">
        <v>8219</v>
      </c>
      <c r="G362">
        <v>19</v>
      </c>
    </row>
    <row r="363" spans="1:7" x14ac:dyDescent="0.2">
      <c r="A363">
        <v>901</v>
      </c>
      <c r="B363" t="s">
        <v>8221</v>
      </c>
      <c r="C363">
        <v>0</v>
      </c>
      <c r="E363">
        <v>741</v>
      </c>
      <c r="F363" t="s">
        <v>8219</v>
      </c>
      <c r="G363">
        <v>94</v>
      </c>
    </row>
    <row r="364" spans="1:7" x14ac:dyDescent="0.2">
      <c r="A364">
        <v>902</v>
      </c>
      <c r="B364" t="s">
        <v>8221</v>
      </c>
      <c r="C364">
        <v>3</v>
      </c>
      <c r="E364">
        <v>742</v>
      </c>
      <c r="F364" t="s">
        <v>8219</v>
      </c>
      <c r="G364">
        <v>23</v>
      </c>
    </row>
    <row r="365" spans="1:7" x14ac:dyDescent="0.2">
      <c r="A365">
        <v>903</v>
      </c>
      <c r="B365" t="s">
        <v>8221</v>
      </c>
      <c r="C365">
        <v>4</v>
      </c>
      <c r="E365">
        <v>743</v>
      </c>
      <c r="F365" t="s">
        <v>8219</v>
      </c>
      <c r="G365">
        <v>15</v>
      </c>
    </row>
    <row r="366" spans="1:7" x14ac:dyDescent="0.2">
      <c r="A366">
        <v>904</v>
      </c>
      <c r="B366" t="s">
        <v>8221</v>
      </c>
      <c r="C366">
        <v>3</v>
      </c>
      <c r="E366">
        <v>744</v>
      </c>
      <c r="F366" t="s">
        <v>8219</v>
      </c>
      <c r="G366">
        <v>62</v>
      </c>
    </row>
    <row r="367" spans="1:7" x14ac:dyDescent="0.2">
      <c r="A367">
        <v>905</v>
      </c>
      <c r="B367" t="s">
        <v>8221</v>
      </c>
      <c r="C367">
        <v>6</v>
      </c>
      <c r="E367">
        <v>745</v>
      </c>
      <c r="F367" t="s">
        <v>8219</v>
      </c>
      <c r="G367">
        <v>74</v>
      </c>
    </row>
    <row r="368" spans="1:7" x14ac:dyDescent="0.2">
      <c r="A368">
        <v>906</v>
      </c>
      <c r="B368" t="s">
        <v>8221</v>
      </c>
      <c r="C368">
        <v>0</v>
      </c>
      <c r="E368">
        <v>746</v>
      </c>
      <c r="F368" t="s">
        <v>8219</v>
      </c>
      <c r="G368">
        <v>97</v>
      </c>
    </row>
    <row r="369" spans="1:7" x14ac:dyDescent="0.2">
      <c r="A369">
        <v>907</v>
      </c>
      <c r="B369" t="s">
        <v>8221</v>
      </c>
      <c r="C369">
        <v>0</v>
      </c>
      <c r="E369">
        <v>747</v>
      </c>
      <c r="F369" t="s">
        <v>8219</v>
      </c>
      <c r="G369">
        <v>55</v>
      </c>
    </row>
    <row r="370" spans="1:7" x14ac:dyDescent="0.2">
      <c r="A370">
        <v>908</v>
      </c>
      <c r="B370" t="s">
        <v>8221</v>
      </c>
      <c r="C370">
        <v>0</v>
      </c>
      <c r="E370">
        <v>748</v>
      </c>
      <c r="F370" t="s">
        <v>8219</v>
      </c>
      <c r="G370">
        <v>44</v>
      </c>
    </row>
    <row r="371" spans="1:7" x14ac:dyDescent="0.2">
      <c r="A371">
        <v>909</v>
      </c>
      <c r="B371" t="s">
        <v>8221</v>
      </c>
      <c r="C371">
        <v>8</v>
      </c>
      <c r="E371">
        <v>749</v>
      </c>
      <c r="F371" t="s">
        <v>8219</v>
      </c>
      <c r="G371">
        <v>110</v>
      </c>
    </row>
    <row r="372" spans="1:7" x14ac:dyDescent="0.2">
      <c r="A372">
        <v>910</v>
      </c>
      <c r="B372" t="s">
        <v>8221</v>
      </c>
      <c r="C372">
        <v>5</v>
      </c>
      <c r="E372">
        <v>750</v>
      </c>
      <c r="F372" t="s">
        <v>8219</v>
      </c>
      <c r="G372">
        <v>59</v>
      </c>
    </row>
    <row r="373" spans="1:7" x14ac:dyDescent="0.2">
      <c r="A373">
        <v>911</v>
      </c>
      <c r="B373" t="s">
        <v>8221</v>
      </c>
      <c r="C373">
        <v>0</v>
      </c>
      <c r="E373">
        <v>751</v>
      </c>
      <c r="F373" t="s">
        <v>8219</v>
      </c>
      <c r="G373">
        <v>62</v>
      </c>
    </row>
    <row r="374" spans="1:7" x14ac:dyDescent="0.2">
      <c r="A374">
        <v>912</v>
      </c>
      <c r="B374" t="s">
        <v>8221</v>
      </c>
      <c r="C374">
        <v>2</v>
      </c>
      <c r="E374">
        <v>752</v>
      </c>
      <c r="F374" t="s">
        <v>8219</v>
      </c>
      <c r="G374">
        <v>105</v>
      </c>
    </row>
    <row r="375" spans="1:7" x14ac:dyDescent="0.2">
      <c r="A375">
        <v>913</v>
      </c>
      <c r="B375" t="s">
        <v>8221</v>
      </c>
      <c r="C375">
        <v>24</v>
      </c>
      <c r="E375">
        <v>753</v>
      </c>
      <c r="F375" t="s">
        <v>8219</v>
      </c>
      <c r="G375">
        <v>26</v>
      </c>
    </row>
    <row r="376" spans="1:7" x14ac:dyDescent="0.2">
      <c r="A376">
        <v>914</v>
      </c>
      <c r="B376" t="s">
        <v>8221</v>
      </c>
      <c r="C376">
        <v>0</v>
      </c>
      <c r="E376">
        <v>754</v>
      </c>
      <c r="F376" t="s">
        <v>8219</v>
      </c>
      <c r="G376">
        <v>49</v>
      </c>
    </row>
    <row r="377" spans="1:7" x14ac:dyDescent="0.2">
      <c r="A377">
        <v>915</v>
      </c>
      <c r="B377" t="s">
        <v>8221</v>
      </c>
      <c r="C377">
        <v>9</v>
      </c>
      <c r="E377">
        <v>755</v>
      </c>
      <c r="F377" t="s">
        <v>8219</v>
      </c>
      <c r="G377">
        <v>68</v>
      </c>
    </row>
    <row r="378" spans="1:7" x14ac:dyDescent="0.2">
      <c r="A378">
        <v>916</v>
      </c>
      <c r="B378" t="s">
        <v>8221</v>
      </c>
      <c r="C378">
        <v>0</v>
      </c>
      <c r="E378">
        <v>756</v>
      </c>
      <c r="F378" t="s">
        <v>8219</v>
      </c>
      <c r="G378">
        <v>22</v>
      </c>
    </row>
    <row r="379" spans="1:7" x14ac:dyDescent="0.2">
      <c r="A379">
        <v>917</v>
      </c>
      <c r="B379" t="s">
        <v>8221</v>
      </c>
      <c r="C379">
        <v>1</v>
      </c>
      <c r="E379">
        <v>757</v>
      </c>
      <c r="F379" t="s">
        <v>8219</v>
      </c>
      <c r="G379">
        <v>18</v>
      </c>
    </row>
    <row r="380" spans="1:7" x14ac:dyDescent="0.2">
      <c r="A380">
        <v>918</v>
      </c>
      <c r="B380" t="s">
        <v>8221</v>
      </c>
      <c r="C380">
        <v>10</v>
      </c>
      <c r="E380">
        <v>758</v>
      </c>
      <c r="F380" t="s">
        <v>8219</v>
      </c>
      <c r="G380">
        <v>19</v>
      </c>
    </row>
    <row r="381" spans="1:7" x14ac:dyDescent="0.2">
      <c r="A381">
        <v>919</v>
      </c>
      <c r="B381" t="s">
        <v>8221</v>
      </c>
      <c r="C381">
        <v>1</v>
      </c>
      <c r="E381">
        <v>759</v>
      </c>
      <c r="F381" t="s">
        <v>8219</v>
      </c>
      <c r="G381">
        <v>99</v>
      </c>
    </row>
    <row r="382" spans="1:7" x14ac:dyDescent="0.2">
      <c r="A382">
        <v>920</v>
      </c>
      <c r="B382" t="s">
        <v>8221</v>
      </c>
      <c r="C382">
        <v>0</v>
      </c>
      <c r="E382">
        <v>780</v>
      </c>
      <c r="F382" t="s">
        <v>8219</v>
      </c>
      <c r="G382">
        <v>27</v>
      </c>
    </row>
    <row r="383" spans="1:7" x14ac:dyDescent="0.2">
      <c r="A383">
        <v>921</v>
      </c>
      <c r="B383" t="s">
        <v>8221</v>
      </c>
      <c r="C383">
        <v>20</v>
      </c>
      <c r="E383">
        <v>781</v>
      </c>
      <c r="F383" t="s">
        <v>8219</v>
      </c>
      <c r="G383">
        <v>25</v>
      </c>
    </row>
    <row r="384" spans="1:7" x14ac:dyDescent="0.2">
      <c r="A384">
        <v>922</v>
      </c>
      <c r="B384" t="s">
        <v>8221</v>
      </c>
      <c r="C384">
        <v>30</v>
      </c>
      <c r="E384">
        <v>782</v>
      </c>
      <c r="F384" t="s">
        <v>8219</v>
      </c>
      <c r="G384">
        <v>14</v>
      </c>
    </row>
    <row r="385" spans="1:7" x14ac:dyDescent="0.2">
      <c r="A385">
        <v>923</v>
      </c>
      <c r="B385" t="s">
        <v>8221</v>
      </c>
      <c r="C385">
        <v>6</v>
      </c>
      <c r="E385">
        <v>783</v>
      </c>
      <c r="F385" t="s">
        <v>8219</v>
      </c>
      <c r="G385">
        <v>35</v>
      </c>
    </row>
    <row r="386" spans="1:7" x14ac:dyDescent="0.2">
      <c r="A386">
        <v>924</v>
      </c>
      <c r="B386" t="s">
        <v>8221</v>
      </c>
      <c r="C386">
        <v>15</v>
      </c>
      <c r="E386">
        <v>784</v>
      </c>
      <c r="F386" t="s">
        <v>8219</v>
      </c>
      <c r="G386">
        <v>10</v>
      </c>
    </row>
    <row r="387" spans="1:7" x14ac:dyDescent="0.2">
      <c r="A387">
        <v>925</v>
      </c>
      <c r="B387" t="s">
        <v>8221</v>
      </c>
      <c r="C387">
        <v>5</v>
      </c>
      <c r="E387">
        <v>785</v>
      </c>
      <c r="F387" t="s">
        <v>8219</v>
      </c>
      <c r="G387">
        <v>29</v>
      </c>
    </row>
    <row r="388" spans="1:7" x14ac:dyDescent="0.2">
      <c r="A388">
        <v>926</v>
      </c>
      <c r="B388" t="s">
        <v>8221</v>
      </c>
      <c r="C388">
        <v>0</v>
      </c>
      <c r="E388">
        <v>786</v>
      </c>
      <c r="F388" t="s">
        <v>8219</v>
      </c>
      <c r="G388">
        <v>44</v>
      </c>
    </row>
    <row r="389" spans="1:7" x14ac:dyDescent="0.2">
      <c r="A389">
        <v>927</v>
      </c>
      <c r="B389" t="s">
        <v>8221</v>
      </c>
      <c r="C389">
        <v>0</v>
      </c>
      <c r="E389">
        <v>787</v>
      </c>
      <c r="F389" t="s">
        <v>8219</v>
      </c>
      <c r="G389">
        <v>17</v>
      </c>
    </row>
    <row r="390" spans="1:7" x14ac:dyDescent="0.2">
      <c r="A390">
        <v>928</v>
      </c>
      <c r="B390" t="s">
        <v>8221</v>
      </c>
      <c r="C390">
        <v>28</v>
      </c>
      <c r="E390">
        <v>788</v>
      </c>
      <c r="F390" t="s">
        <v>8219</v>
      </c>
      <c r="G390">
        <v>34</v>
      </c>
    </row>
    <row r="391" spans="1:7" x14ac:dyDescent="0.2">
      <c r="A391">
        <v>929</v>
      </c>
      <c r="B391" t="s">
        <v>8221</v>
      </c>
      <c r="C391">
        <v>0</v>
      </c>
      <c r="E391">
        <v>789</v>
      </c>
      <c r="F391" t="s">
        <v>8219</v>
      </c>
      <c r="G391">
        <v>14</v>
      </c>
    </row>
    <row r="392" spans="1:7" x14ac:dyDescent="0.2">
      <c r="A392">
        <v>930</v>
      </c>
      <c r="B392" t="s">
        <v>8221</v>
      </c>
      <c r="C392">
        <v>5</v>
      </c>
      <c r="E392">
        <v>790</v>
      </c>
      <c r="F392" t="s">
        <v>8219</v>
      </c>
      <c r="G392">
        <v>156</v>
      </c>
    </row>
    <row r="393" spans="1:7" x14ac:dyDescent="0.2">
      <c r="A393">
        <v>931</v>
      </c>
      <c r="B393" t="s">
        <v>8221</v>
      </c>
      <c r="C393">
        <v>7</v>
      </c>
      <c r="E393">
        <v>791</v>
      </c>
      <c r="F393" t="s">
        <v>8219</v>
      </c>
      <c r="G393">
        <v>128</v>
      </c>
    </row>
    <row r="394" spans="1:7" x14ac:dyDescent="0.2">
      <c r="A394">
        <v>932</v>
      </c>
      <c r="B394" t="s">
        <v>8221</v>
      </c>
      <c r="C394">
        <v>30</v>
      </c>
      <c r="E394">
        <v>792</v>
      </c>
      <c r="F394" t="s">
        <v>8219</v>
      </c>
      <c r="G394">
        <v>60</v>
      </c>
    </row>
    <row r="395" spans="1:7" x14ac:dyDescent="0.2">
      <c r="A395">
        <v>933</v>
      </c>
      <c r="B395" t="s">
        <v>8221</v>
      </c>
      <c r="C395">
        <v>2</v>
      </c>
      <c r="E395">
        <v>793</v>
      </c>
      <c r="F395" t="s">
        <v>8219</v>
      </c>
      <c r="G395">
        <v>32</v>
      </c>
    </row>
    <row r="396" spans="1:7" x14ac:dyDescent="0.2">
      <c r="A396">
        <v>934</v>
      </c>
      <c r="B396" t="s">
        <v>8221</v>
      </c>
      <c r="C396">
        <v>30</v>
      </c>
      <c r="E396">
        <v>794</v>
      </c>
      <c r="F396" t="s">
        <v>8219</v>
      </c>
      <c r="G396">
        <v>53</v>
      </c>
    </row>
    <row r="397" spans="1:7" x14ac:dyDescent="0.2">
      <c r="A397">
        <v>935</v>
      </c>
      <c r="B397" t="s">
        <v>8221</v>
      </c>
      <c r="C397">
        <v>2</v>
      </c>
      <c r="E397">
        <v>795</v>
      </c>
      <c r="F397" t="s">
        <v>8219</v>
      </c>
      <c r="G397">
        <v>184</v>
      </c>
    </row>
    <row r="398" spans="1:7" x14ac:dyDescent="0.2">
      <c r="A398">
        <v>936</v>
      </c>
      <c r="B398" t="s">
        <v>8221</v>
      </c>
      <c r="C398">
        <v>0</v>
      </c>
      <c r="E398">
        <v>796</v>
      </c>
      <c r="F398" t="s">
        <v>8219</v>
      </c>
      <c r="G398">
        <v>90</v>
      </c>
    </row>
    <row r="399" spans="1:7" x14ac:dyDescent="0.2">
      <c r="A399">
        <v>937</v>
      </c>
      <c r="B399" t="s">
        <v>8221</v>
      </c>
      <c r="C399">
        <v>2</v>
      </c>
      <c r="E399">
        <v>797</v>
      </c>
      <c r="F399" t="s">
        <v>8219</v>
      </c>
      <c r="G399">
        <v>71</v>
      </c>
    </row>
    <row r="400" spans="1:7" x14ac:dyDescent="0.2">
      <c r="A400">
        <v>938</v>
      </c>
      <c r="B400" t="s">
        <v>8221</v>
      </c>
      <c r="C400">
        <v>1</v>
      </c>
      <c r="E400">
        <v>798</v>
      </c>
      <c r="F400" t="s">
        <v>8219</v>
      </c>
      <c r="G400">
        <v>87</v>
      </c>
    </row>
    <row r="401" spans="1:7" x14ac:dyDescent="0.2">
      <c r="A401">
        <v>939</v>
      </c>
      <c r="B401" t="s">
        <v>8221</v>
      </c>
      <c r="C401">
        <v>2</v>
      </c>
      <c r="E401">
        <v>799</v>
      </c>
      <c r="F401" t="s">
        <v>8219</v>
      </c>
      <c r="G401">
        <v>28</v>
      </c>
    </row>
    <row r="402" spans="1:7" x14ac:dyDescent="0.2">
      <c r="A402">
        <v>940</v>
      </c>
      <c r="B402" t="s">
        <v>8221</v>
      </c>
      <c r="C402">
        <v>14</v>
      </c>
      <c r="E402">
        <v>800</v>
      </c>
      <c r="F402" t="s">
        <v>8219</v>
      </c>
      <c r="G402">
        <v>56</v>
      </c>
    </row>
    <row r="403" spans="1:7" x14ac:dyDescent="0.2">
      <c r="A403">
        <v>941</v>
      </c>
      <c r="B403" t="s">
        <v>8221</v>
      </c>
      <c r="C403">
        <v>31</v>
      </c>
      <c r="E403">
        <v>801</v>
      </c>
      <c r="F403" t="s">
        <v>8219</v>
      </c>
      <c r="G403">
        <v>51</v>
      </c>
    </row>
    <row r="404" spans="1:7" x14ac:dyDescent="0.2">
      <c r="A404">
        <v>942</v>
      </c>
      <c r="B404" t="s">
        <v>8221</v>
      </c>
      <c r="C404">
        <v>16</v>
      </c>
      <c r="E404">
        <v>802</v>
      </c>
      <c r="F404" t="s">
        <v>8219</v>
      </c>
      <c r="G404">
        <v>75</v>
      </c>
    </row>
    <row r="405" spans="1:7" x14ac:dyDescent="0.2">
      <c r="A405">
        <v>943</v>
      </c>
      <c r="B405" t="s">
        <v>8221</v>
      </c>
      <c r="C405">
        <v>12</v>
      </c>
      <c r="E405">
        <v>803</v>
      </c>
      <c r="F405" t="s">
        <v>8219</v>
      </c>
      <c r="G405">
        <v>38</v>
      </c>
    </row>
    <row r="406" spans="1:7" x14ac:dyDescent="0.2">
      <c r="A406">
        <v>944</v>
      </c>
      <c r="B406" t="s">
        <v>8221</v>
      </c>
      <c r="C406">
        <v>96</v>
      </c>
      <c r="E406">
        <v>804</v>
      </c>
      <c r="F406" t="s">
        <v>8219</v>
      </c>
      <c r="G406">
        <v>18</v>
      </c>
    </row>
    <row r="407" spans="1:7" x14ac:dyDescent="0.2">
      <c r="A407">
        <v>945</v>
      </c>
      <c r="B407" t="s">
        <v>8221</v>
      </c>
      <c r="C407">
        <v>16</v>
      </c>
      <c r="E407">
        <v>805</v>
      </c>
      <c r="F407" t="s">
        <v>8219</v>
      </c>
      <c r="G407">
        <v>54</v>
      </c>
    </row>
    <row r="408" spans="1:7" x14ac:dyDescent="0.2">
      <c r="A408">
        <v>946</v>
      </c>
      <c r="B408" t="s">
        <v>8221</v>
      </c>
      <c r="C408">
        <v>5</v>
      </c>
      <c r="E408">
        <v>806</v>
      </c>
      <c r="F408" t="s">
        <v>8219</v>
      </c>
      <c r="G408">
        <v>71</v>
      </c>
    </row>
    <row r="409" spans="1:7" x14ac:dyDescent="0.2">
      <c r="A409">
        <v>947</v>
      </c>
      <c r="B409" t="s">
        <v>8221</v>
      </c>
      <c r="C409">
        <v>0</v>
      </c>
      <c r="E409">
        <v>807</v>
      </c>
      <c r="F409" t="s">
        <v>8219</v>
      </c>
      <c r="G409">
        <v>57</v>
      </c>
    </row>
    <row r="410" spans="1:7" x14ac:dyDescent="0.2">
      <c r="A410">
        <v>948</v>
      </c>
      <c r="B410" t="s">
        <v>8221</v>
      </c>
      <c r="C410">
        <v>8</v>
      </c>
      <c r="E410">
        <v>808</v>
      </c>
      <c r="F410" t="s">
        <v>8219</v>
      </c>
      <c r="G410">
        <v>43</v>
      </c>
    </row>
    <row r="411" spans="1:7" x14ac:dyDescent="0.2">
      <c r="A411">
        <v>949</v>
      </c>
      <c r="B411" t="s">
        <v>8221</v>
      </c>
      <c r="C411">
        <v>7</v>
      </c>
      <c r="E411">
        <v>809</v>
      </c>
      <c r="F411" t="s">
        <v>8219</v>
      </c>
      <c r="G411">
        <v>52</v>
      </c>
    </row>
    <row r="412" spans="1:7" x14ac:dyDescent="0.2">
      <c r="A412">
        <v>950</v>
      </c>
      <c r="B412" t="s">
        <v>8221</v>
      </c>
      <c r="C412">
        <v>24</v>
      </c>
      <c r="E412">
        <v>810</v>
      </c>
      <c r="F412" t="s">
        <v>8219</v>
      </c>
      <c r="G412">
        <v>27</v>
      </c>
    </row>
    <row r="413" spans="1:7" x14ac:dyDescent="0.2">
      <c r="A413">
        <v>951</v>
      </c>
      <c r="B413" t="s">
        <v>8221</v>
      </c>
      <c r="C413">
        <v>121</v>
      </c>
      <c r="E413">
        <v>811</v>
      </c>
      <c r="F413" t="s">
        <v>8219</v>
      </c>
      <c r="G413">
        <v>12</v>
      </c>
    </row>
    <row r="414" spans="1:7" x14ac:dyDescent="0.2">
      <c r="A414">
        <v>952</v>
      </c>
      <c r="B414" t="s">
        <v>8221</v>
      </c>
      <c r="C414">
        <v>196</v>
      </c>
      <c r="E414">
        <v>812</v>
      </c>
      <c r="F414" t="s">
        <v>8219</v>
      </c>
      <c r="G414">
        <v>33</v>
      </c>
    </row>
    <row r="415" spans="1:7" x14ac:dyDescent="0.2">
      <c r="A415">
        <v>953</v>
      </c>
      <c r="B415" t="s">
        <v>8221</v>
      </c>
      <c r="C415">
        <v>5</v>
      </c>
      <c r="E415">
        <v>813</v>
      </c>
      <c r="F415" t="s">
        <v>8219</v>
      </c>
      <c r="G415">
        <v>96</v>
      </c>
    </row>
    <row r="416" spans="1:7" x14ac:dyDescent="0.2">
      <c r="A416">
        <v>954</v>
      </c>
      <c r="B416" t="s">
        <v>8221</v>
      </c>
      <c r="C416">
        <v>73</v>
      </c>
      <c r="E416">
        <v>814</v>
      </c>
      <c r="F416" t="s">
        <v>8219</v>
      </c>
      <c r="G416">
        <v>28</v>
      </c>
    </row>
    <row r="417" spans="1:7" x14ac:dyDescent="0.2">
      <c r="A417">
        <v>955</v>
      </c>
      <c r="B417" t="s">
        <v>8221</v>
      </c>
      <c r="C417">
        <v>93</v>
      </c>
      <c r="E417">
        <v>815</v>
      </c>
      <c r="F417" t="s">
        <v>8219</v>
      </c>
      <c r="G417">
        <v>43</v>
      </c>
    </row>
    <row r="418" spans="1:7" x14ac:dyDescent="0.2">
      <c r="A418">
        <v>956</v>
      </c>
      <c r="B418" t="s">
        <v>8221</v>
      </c>
      <c r="C418">
        <v>17</v>
      </c>
      <c r="E418">
        <v>816</v>
      </c>
      <c r="F418" t="s">
        <v>8219</v>
      </c>
      <c r="G418">
        <v>205</v>
      </c>
    </row>
    <row r="419" spans="1:7" x14ac:dyDescent="0.2">
      <c r="A419">
        <v>957</v>
      </c>
      <c r="B419" t="s">
        <v>8221</v>
      </c>
      <c r="C419">
        <v>7</v>
      </c>
      <c r="E419">
        <v>817</v>
      </c>
      <c r="F419" t="s">
        <v>8219</v>
      </c>
      <c r="G419">
        <v>23</v>
      </c>
    </row>
    <row r="420" spans="1:7" x14ac:dyDescent="0.2">
      <c r="A420">
        <v>958</v>
      </c>
      <c r="B420" t="s">
        <v>8221</v>
      </c>
      <c r="C420">
        <v>17</v>
      </c>
      <c r="E420">
        <v>818</v>
      </c>
      <c r="F420" t="s">
        <v>8219</v>
      </c>
      <c r="G420">
        <v>19</v>
      </c>
    </row>
    <row r="421" spans="1:7" x14ac:dyDescent="0.2">
      <c r="A421">
        <v>959</v>
      </c>
      <c r="B421" t="s">
        <v>8221</v>
      </c>
      <c r="C421">
        <v>171</v>
      </c>
      <c r="E421">
        <v>819</v>
      </c>
      <c r="F421" t="s">
        <v>8219</v>
      </c>
      <c r="G421">
        <v>14</v>
      </c>
    </row>
    <row r="422" spans="1:7" x14ac:dyDescent="0.2">
      <c r="A422">
        <v>960</v>
      </c>
      <c r="B422" t="s">
        <v>8221</v>
      </c>
      <c r="C422">
        <v>188</v>
      </c>
      <c r="E422">
        <v>820</v>
      </c>
      <c r="F422" t="s">
        <v>8219</v>
      </c>
      <c r="G422">
        <v>38</v>
      </c>
    </row>
    <row r="423" spans="1:7" x14ac:dyDescent="0.2">
      <c r="A423">
        <v>961</v>
      </c>
      <c r="B423" t="s">
        <v>8221</v>
      </c>
      <c r="C423">
        <v>110</v>
      </c>
      <c r="E423">
        <v>821</v>
      </c>
      <c r="F423" t="s">
        <v>8219</v>
      </c>
      <c r="G423">
        <v>78</v>
      </c>
    </row>
    <row r="424" spans="1:7" x14ac:dyDescent="0.2">
      <c r="A424">
        <v>962</v>
      </c>
      <c r="B424" t="s">
        <v>8221</v>
      </c>
      <c r="C424">
        <v>37</v>
      </c>
      <c r="E424">
        <v>822</v>
      </c>
      <c r="F424" t="s">
        <v>8219</v>
      </c>
      <c r="G424">
        <v>69</v>
      </c>
    </row>
    <row r="425" spans="1:7" x14ac:dyDescent="0.2">
      <c r="A425">
        <v>963</v>
      </c>
      <c r="B425" t="s">
        <v>8221</v>
      </c>
      <c r="C425">
        <v>9</v>
      </c>
      <c r="E425">
        <v>823</v>
      </c>
      <c r="F425" t="s">
        <v>8219</v>
      </c>
      <c r="G425">
        <v>33</v>
      </c>
    </row>
    <row r="426" spans="1:7" x14ac:dyDescent="0.2">
      <c r="A426">
        <v>964</v>
      </c>
      <c r="B426" t="s">
        <v>8221</v>
      </c>
      <c r="C426">
        <v>29</v>
      </c>
      <c r="E426">
        <v>824</v>
      </c>
      <c r="F426" t="s">
        <v>8219</v>
      </c>
      <c r="G426">
        <v>54</v>
      </c>
    </row>
    <row r="427" spans="1:7" x14ac:dyDescent="0.2">
      <c r="A427">
        <v>965</v>
      </c>
      <c r="B427" t="s">
        <v>8221</v>
      </c>
      <c r="C427">
        <v>6</v>
      </c>
      <c r="E427">
        <v>825</v>
      </c>
      <c r="F427" t="s">
        <v>8219</v>
      </c>
      <c r="G427">
        <v>99</v>
      </c>
    </row>
    <row r="428" spans="1:7" x14ac:dyDescent="0.2">
      <c r="A428">
        <v>966</v>
      </c>
      <c r="B428" t="s">
        <v>8221</v>
      </c>
      <c r="C428">
        <v>30</v>
      </c>
      <c r="E428">
        <v>826</v>
      </c>
      <c r="F428" t="s">
        <v>8219</v>
      </c>
      <c r="G428">
        <v>49</v>
      </c>
    </row>
    <row r="429" spans="1:7" x14ac:dyDescent="0.2">
      <c r="A429">
        <v>967</v>
      </c>
      <c r="B429" t="s">
        <v>8221</v>
      </c>
      <c r="C429">
        <v>81</v>
      </c>
      <c r="E429">
        <v>827</v>
      </c>
      <c r="F429" t="s">
        <v>8219</v>
      </c>
      <c r="G429">
        <v>11</v>
      </c>
    </row>
    <row r="430" spans="1:7" x14ac:dyDescent="0.2">
      <c r="A430">
        <v>968</v>
      </c>
      <c r="B430" t="s">
        <v>8221</v>
      </c>
      <c r="C430">
        <v>4</v>
      </c>
      <c r="E430">
        <v>828</v>
      </c>
      <c r="F430" t="s">
        <v>8219</v>
      </c>
      <c r="G430">
        <v>38</v>
      </c>
    </row>
    <row r="431" spans="1:7" x14ac:dyDescent="0.2">
      <c r="A431">
        <v>969</v>
      </c>
      <c r="B431" t="s">
        <v>8221</v>
      </c>
      <c r="C431">
        <v>11</v>
      </c>
      <c r="E431">
        <v>829</v>
      </c>
      <c r="F431" t="s">
        <v>8219</v>
      </c>
      <c r="G431">
        <v>16</v>
      </c>
    </row>
    <row r="432" spans="1:7" x14ac:dyDescent="0.2">
      <c r="A432">
        <v>970</v>
      </c>
      <c r="B432" t="s">
        <v>8221</v>
      </c>
      <c r="C432">
        <v>14</v>
      </c>
      <c r="E432">
        <v>830</v>
      </c>
      <c r="F432" t="s">
        <v>8219</v>
      </c>
      <c r="G432">
        <v>32</v>
      </c>
    </row>
    <row r="433" spans="1:7" x14ac:dyDescent="0.2">
      <c r="A433">
        <v>971</v>
      </c>
      <c r="B433" t="s">
        <v>8221</v>
      </c>
      <c r="C433">
        <v>5</v>
      </c>
      <c r="E433">
        <v>831</v>
      </c>
      <c r="F433" t="s">
        <v>8219</v>
      </c>
      <c r="G433">
        <v>20</v>
      </c>
    </row>
    <row r="434" spans="1:7" x14ac:dyDescent="0.2">
      <c r="A434">
        <v>972</v>
      </c>
      <c r="B434" t="s">
        <v>8221</v>
      </c>
      <c r="C434">
        <v>45</v>
      </c>
      <c r="E434">
        <v>832</v>
      </c>
      <c r="F434" t="s">
        <v>8219</v>
      </c>
      <c r="G434">
        <v>154</v>
      </c>
    </row>
    <row r="435" spans="1:7" x14ac:dyDescent="0.2">
      <c r="A435">
        <v>973</v>
      </c>
      <c r="B435" t="s">
        <v>8221</v>
      </c>
      <c r="C435">
        <v>8</v>
      </c>
      <c r="E435">
        <v>833</v>
      </c>
      <c r="F435" t="s">
        <v>8219</v>
      </c>
      <c r="G435">
        <v>41</v>
      </c>
    </row>
    <row r="436" spans="1:7" x14ac:dyDescent="0.2">
      <c r="A436">
        <v>974</v>
      </c>
      <c r="B436" t="s">
        <v>8221</v>
      </c>
      <c r="C436">
        <v>3</v>
      </c>
      <c r="E436">
        <v>834</v>
      </c>
      <c r="F436" t="s">
        <v>8219</v>
      </c>
      <c r="G436">
        <v>75</v>
      </c>
    </row>
    <row r="437" spans="1:7" x14ac:dyDescent="0.2">
      <c r="A437">
        <v>975</v>
      </c>
      <c r="B437" t="s">
        <v>8221</v>
      </c>
      <c r="C437">
        <v>24</v>
      </c>
      <c r="E437">
        <v>835</v>
      </c>
      <c r="F437" t="s">
        <v>8219</v>
      </c>
      <c r="G437">
        <v>40</v>
      </c>
    </row>
    <row r="438" spans="1:7" x14ac:dyDescent="0.2">
      <c r="A438">
        <v>976</v>
      </c>
      <c r="B438" t="s">
        <v>8221</v>
      </c>
      <c r="C438">
        <v>18</v>
      </c>
      <c r="E438">
        <v>836</v>
      </c>
      <c r="F438" t="s">
        <v>8219</v>
      </c>
      <c r="G438">
        <v>46</v>
      </c>
    </row>
    <row r="439" spans="1:7" x14ac:dyDescent="0.2">
      <c r="A439">
        <v>977</v>
      </c>
      <c r="B439" t="s">
        <v>8221</v>
      </c>
      <c r="C439">
        <v>12</v>
      </c>
      <c r="E439">
        <v>837</v>
      </c>
      <c r="F439" t="s">
        <v>8219</v>
      </c>
      <c r="G439">
        <v>62</v>
      </c>
    </row>
    <row r="440" spans="1:7" x14ac:dyDescent="0.2">
      <c r="A440">
        <v>978</v>
      </c>
      <c r="B440" t="s">
        <v>8221</v>
      </c>
      <c r="C440">
        <v>123</v>
      </c>
      <c r="E440">
        <v>838</v>
      </c>
      <c r="F440" t="s">
        <v>8219</v>
      </c>
      <c r="G440">
        <v>61</v>
      </c>
    </row>
    <row r="441" spans="1:7" x14ac:dyDescent="0.2">
      <c r="A441">
        <v>979</v>
      </c>
      <c r="B441" t="s">
        <v>8221</v>
      </c>
      <c r="C441">
        <v>96</v>
      </c>
      <c r="E441">
        <v>839</v>
      </c>
      <c r="F441" t="s">
        <v>8219</v>
      </c>
      <c r="G441">
        <v>96</v>
      </c>
    </row>
    <row r="442" spans="1:7" x14ac:dyDescent="0.2">
      <c r="A442">
        <v>980</v>
      </c>
      <c r="B442" t="s">
        <v>8221</v>
      </c>
      <c r="C442">
        <v>31</v>
      </c>
      <c r="E442">
        <v>840</v>
      </c>
      <c r="F442" t="s">
        <v>8219</v>
      </c>
      <c r="G442">
        <v>190</v>
      </c>
    </row>
    <row r="443" spans="1:7" x14ac:dyDescent="0.2">
      <c r="A443">
        <v>981</v>
      </c>
      <c r="B443" t="s">
        <v>8221</v>
      </c>
      <c r="C443">
        <v>4</v>
      </c>
      <c r="E443">
        <v>841</v>
      </c>
      <c r="F443" t="s">
        <v>8219</v>
      </c>
      <c r="G443">
        <v>94</v>
      </c>
    </row>
    <row r="444" spans="1:7" x14ac:dyDescent="0.2">
      <c r="A444">
        <v>982</v>
      </c>
      <c r="B444" t="s">
        <v>8221</v>
      </c>
      <c r="C444">
        <v>3</v>
      </c>
      <c r="E444">
        <v>842</v>
      </c>
      <c r="F444" t="s">
        <v>8219</v>
      </c>
      <c r="G444">
        <v>39</v>
      </c>
    </row>
    <row r="445" spans="1:7" x14ac:dyDescent="0.2">
      <c r="A445">
        <v>983</v>
      </c>
      <c r="B445" t="s">
        <v>8221</v>
      </c>
      <c r="C445">
        <v>179</v>
      </c>
      <c r="E445">
        <v>843</v>
      </c>
      <c r="F445" t="s">
        <v>8219</v>
      </c>
      <c r="G445">
        <v>127</v>
      </c>
    </row>
    <row r="446" spans="1:7" x14ac:dyDescent="0.2">
      <c r="A446">
        <v>984</v>
      </c>
      <c r="B446" t="s">
        <v>8221</v>
      </c>
      <c r="C446">
        <v>3</v>
      </c>
      <c r="E446">
        <v>844</v>
      </c>
      <c r="F446" t="s">
        <v>8219</v>
      </c>
      <c r="G446">
        <v>159</v>
      </c>
    </row>
    <row r="447" spans="1:7" x14ac:dyDescent="0.2">
      <c r="A447">
        <v>985</v>
      </c>
      <c r="B447" t="s">
        <v>8221</v>
      </c>
      <c r="C447">
        <v>23</v>
      </c>
      <c r="E447">
        <v>845</v>
      </c>
      <c r="F447" t="s">
        <v>8219</v>
      </c>
      <c r="G447">
        <v>177</v>
      </c>
    </row>
    <row r="448" spans="1:7" x14ac:dyDescent="0.2">
      <c r="A448">
        <v>986</v>
      </c>
      <c r="B448" t="s">
        <v>8221</v>
      </c>
      <c r="C448">
        <v>23</v>
      </c>
      <c r="E448">
        <v>846</v>
      </c>
      <c r="F448" t="s">
        <v>8219</v>
      </c>
      <c r="G448">
        <v>47</v>
      </c>
    </row>
    <row r="449" spans="1:7" x14ac:dyDescent="0.2">
      <c r="A449">
        <v>987</v>
      </c>
      <c r="B449" t="s">
        <v>8221</v>
      </c>
      <c r="C449">
        <v>41</v>
      </c>
      <c r="E449">
        <v>847</v>
      </c>
      <c r="F449" t="s">
        <v>8219</v>
      </c>
      <c r="G449">
        <v>1</v>
      </c>
    </row>
    <row r="450" spans="1:7" x14ac:dyDescent="0.2">
      <c r="A450">
        <v>988</v>
      </c>
      <c r="B450" t="s">
        <v>8221</v>
      </c>
      <c r="C450">
        <v>0</v>
      </c>
      <c r="E450">
        <v>848</v>
      </c>
      <c r="F450" t="s">
        <v>8219</v>
      </c>
      <c r="G450">
        <v>16</v>
      </c>
    </row>
    <row r="451" spans="1:7" x14ac:dyDescent="0.2">
      <c r="A451">
        <v>989</v>
      </c>
      <c r="B451" t="s">
        <v>8221</v>
      </c>
      <c r="C451">
        <v>32</v>
      </c>
      <c r="E451">
        <v>849</v>
      </c>
      <c r="F451" t="s">
        <v>8219</v>
      </c>
      <c r="G451">
        <v>115</v>
      </c>
    </row>
    <row r="452" spans="1:7" x14ac:dyDescent="0.2">
      <c r="A452">
        <v>990</v>
      </c>
      <c r="B452" t="s">
        <v>8221</v>
      </c>
      <c r="C452">
        <v>2</v>
      </c>
      <c r="E452">
        <v>850</v>
      </c>
      <c r="F452" t="s">
        <v>8219</v>
      </c>
      <c r="G452">
        <v>133</v>
      </c>
    </row>
    <row r="453" spans="1:7" x14ac:dyDescent="0.2">
      <c r="A453">
        <v>991</v>
      </c>
      <c r="B453" t="s">
        <v>8221</v>
      </c>
      <c r="C453">
        <v>7</v>
      </c>
      <c r="E453">
        <v>851</v>
      </c>
      <c r="F453" t="s">
        <v>8219</v>
      </c>
      <c r="G453">
        <v>70</v>
      </c>
    </row>
    <row r="454" spans="1:7" x14ac:dyDescent="0.2">
      <c r="A454">
        <v>992</v>
      </c>
      <c r="B454" t="s">
        <v>8221</v>
      </c>
      <c r="C454">
        <v>4</v>
      </c>
      <c r="E454">
        <v>852</v>
      </c>
      <c r="F454" t="s">
        <v>8219</v>
      </c>
      <c r="G454">
        <v>62</v>
      </c>
    </row>
    <row r="455" spans="1:7" x14ac:dyDescent="0.2">
      <c r="A455">
        <v>993</v>
      </c>
      <c r="B455" t="s">
        <v>8221</v>
      </c>
      <c r="C455">
        <v>196</v>
      </c>
      <c r="E455">
        <v>853</v>
      </c>
      <c r="F455" t="s">
        <v>8219</v>
      </c>
      <c r="G455">
        <v>10</v>
      </c>
    </row>
    <row r="456" spans="1:7" x14ac:dyDescent="0.2">
      <c r="A456">
        <v>994</v>
      </c>
      <c r="B456" t="s">
        <v>8221</v>
      </c>
      <c r="C456">
        <v>11</v>
      </c>
      <c r="E456">
        <v>854</v>
      </c>
      <c r="F456" t="s">
        <v>8219</v>
      </c>
      <c r="G456">
        <v>499</v>
      </c>
    </row>
    <row r="457" spans="1:7" x14ac:dyDescent="0.2">
      <c r="A457">
        <v>995</v>
      </c>
      <c r="B457" t="s">
        <v>8221</v>
      </c>
      <c r="C457">
        <v>9</v>
      </c>
      <c r="E457">
        <v>855</v>
      </c>
      <c r="F457" t="s">
        <v>8219</v>
      </c>
      <c r="G457">
        <v>47</v>
      </c>
    </row>
    <row r="458" spans="1:7" x14ac:dyDescent="0.2">
      <c r="A458">
        <v>996</v>
      </c>
      <c r="B458" t="s">
        <v>8221</v>
      </c>
      <c r="C458">
        <v>5</v>
      </c>
      <c r="E458">
        <v>856</v>
      </c>
      <c r="F458" t="s">
        <v>8219</v>
      </c>
      <c r="G458">
        <v>28</v>
      </c>
    </row>
    <row r="459" spans="1:7" x14ac:dyDescent="0.2">
      <c r="A459">
        <v>997</v>
      </c>
      <c r="B459" t="s">
        <v>8221</v>
      </c>
      <c r="C459">
        <v>8</v>
      </c>
      <c r="E459">
        <v>857</v>
      </c>
      <c r="F459" t="s">
        <v>8219</v>
      </c>
      <c r="G459">
        <v>24</v>
      </c>
    </row>
    <row r="460" spans="1:7" x14ac:dyDescent="0.2">
      <c r="A460">
        <v>998</v>
      </c>
      <c r="B460" t="s">
        <v>8221</v>
      </c>
      <c r="C460">
        <v>229</v>
      </c>
      <c r="E460">
        <v>858</v>
      </c>
      <c r="F460" t="s">
        <v>8219</v>
      </c>
      <c r="G460">
        <v>76</v>
      </c>
    </row>
    <row r="461" spans="1:7" x14ac:dyDescent="0.2">
      <c r="A461">
        <v>999</v>
      </c>
      <c r="B461" t="s">
        <v>8221</v>
      </c>
      <c r="C461">
        <v>40</v>
      </c>
      <c r="E461">
        <v>859</v>
      </c>
      <c r="F461" t="s">
        <v>8219</v>
      </c>
      <c r="G461">
        <v>98</v>
      </c>
    </row>
    <row r="462" spans="1:7" x14ac:dyDescent="0.2">
      <c r="A462">
        <v>1064</v>
      </c>
      <c r="B462" t="s">
        <v>8221</v>
      </c>
      <c r="C462">
        <v>123</v>
      </c>
      <c r="E462">
        <v>1020</v>
      </c>
      <c r="F462" t="s">
        <v>8219</v>
      </c>
      <c r="G462">
        <v>30</v>
      </c>
    </row>
    <row r="463" spans="1:7" x14ac:dyDescent="0.2">
      <c r="A463">
        <v>1065</v>
      </c>
      <c r="B463" t="s">
        <v>8221</v>
      </c>
      <c r="C463">
        <v>5</v>
      </c>
      <c r="E463">
        <v>1021</v>
      </c>
      <c r="F463" t="s">
        <v>8219</v>
      </c>
      <c r="G463">
        <v>478</v>
      </c>
    </row>
    <row r="464" spans="1:7" x14ac:dyDescent="0.2">
      <c r="A464">
        <v>1066</v>
      </c>
      <c r="B464" t="s">
        <v>8221</v>
      </c>
      <c r="C464">
        <v>148</v>
      </c>
      <c r="E464">
        <v>1022</v>
      </c>
      <c r="F464" t="s">
        <v>8219</v>
      </c>
      <c r="G464">
        <v>74</v>
      </c>
    </row>
    <row r="465" spans="1:7" x14ac:dyDescent="0.2">
      <c r="A465">
        <v>1067</v>
      </c>
      <c r="B465" t="s">
        <v>8221</v>
      </c>
      <c r="C465">
        <v>10</v>
      </c>
      <c r="E465">
        <v>1023</v>
      </c>
      <c r="F465" t="s">
        <v>8219</v>
      </c>
      <c r="G465">
        <v>131</v>
      </c>
    </row>
    <row r="466" spans="1:7" x14ac:dyDescent="0.2">
      <c r="A466">
        <v>1068</v>
      </c>
      <c r="B466" t="s">
        <v>8221</v>
      </c>
      <c r="C466">
        <v>4</v>
      </c>
      <c r="E466">
        <v>1024</v>
      </c>
      <c r="F466" t="s">
        <v>8219</v>
      </c>
      <c r="G466">
        <v>61</v>
      </c>
    </row>
    <row r="467" spans="1:7" x14ac:dyDescent="0.2">
      <c r="A467">
        <v>1069</v>
      </c>
      <c r="B467" t="s">
        <v>8221</v>
      </c>
      <c r="C467">
        <v>21</v>
      </c>
      <c r="E467">
        <v>1025</v>
      </c>
      <c r="F467" t="s">
        <v>8219</v>
      </c>
      <c r="G467">
        <v>1071</v>
      </c>
    </row>
    <row r="468" spans="1:7" x14ac:dyDescent="0.2">
      <c r="A468">
        <v>1070</v>
      </c>
      <c r="B468" t="s">
        <v>8221</v>
      </c>
      <c r="C468">
        <v>2</v>
      </c>
      <c r="E468">
        <v>1026</v>
      </c>
      <c r="F468" t="s">
        <v>8219</v>
      </c>
      <c r="G468">
        <v>122</v>
      </c>
    </row>
    <row r="469" spans="1:7" x14ac:dyDescent="0.2">
      <c r="A469">
        <v>1071</v>
      </c>
      <c r="B469" t="s">
        <v>8221</v>
      </c>
      <c r="C469">
        <v>0</v>
      </c>
      <c r="E469">
        <v>1027</v>
      </c>
      <c r="F469" t="s">
        <v>8219</v>
      </c>
      <c r="G469">
        <v>111</v>
      </c>
    </row>
    <row r="470" spans="1:7" x14ac:dyDescent="0.2">
      <c r="A470">
        <v>1072</v>
      </c>
      <c r="B470" t="s">
        <v>8221</v>
      </c>
      <c r="C470">
        <v>4</v>
      </c>
      <c r="E470">
        <v>1028</v>
      </c>
      <c r="F470" t="s">
        <v>8219</v>
      </c>
      <c r="G470">
        <v>255</v>
      </c>
    </row>
    <row r="471" spans="1:7" x14ac:dyDescent="0.2">
      <c r="A471">
        <v>1073</v>
      </c>
      <c r="B471" t="s">
        <v>8221</v>
      </c>
      <c r="C471">
        <v>1</v>
      </c>
      <c r="E471">
        <v>1029</v>
      </c>
      <c r="F471" t="s">
        <v>8219</v>
      </c>
      <c r="G471">
        <v>141</v>
      </c>
    </row>
    <row r="472" spans="1:7" x14ac:dyDescent="0.2">
      <c r="A472">
        <v>1074</v>
      </c>
      <c r="B472" t="s">
        <v>8221</v>
      </c>
      <c r="C472">
        <v>30</v>
      </c>
      <c r="E472">
        <v>1030</v>
      </c>
      <c r="F472" t="s">
        <v>8219</v>
      </c>
      <c r="G472">
        <v>159</v>
      </c>
    </row>
    <row r="473" spans="1:7" x14ac:dyDescent="0.2">
      <c r="A473">
        <v>1075</v>
      </c>
      <c r="B473" t="s">
        <v>8221</v>
      </c>
      <c r="C473">
        <v>3</v>
      </c>
      <c r="E473">
        <v>1031</v>
      </c>
      <c r="F473" t="s">
        <v>8219</v>
      </c>
      <c r="G473">
        <v>99</v>
      </c>
    </row>
    <row r="474" spans="1:7" x14ac:dyDescent="0.2">
      <c r="A474">
        <v>1076</v>
      </c>
      <c r="B474" t="s">
        <v>8221</v>
      </c>
      <c r="C474">
        <v>975</v>
      </c>
      <c r="E474">
        <v>1032</v>
      </c>
      <c r="F474" t="s">
        <v>8219</v>
      </c>
      <c r="G474">
        <v>96</v>
      </c>
    </row>
    <row r="475" spans="1:7" x14ac:dyDescent="0.2">
      <c r="A475">
        <v>1077</v>
      </c>
      <c r="B475" t="s">
        <v>8221</v>
      </c>
      <c r="C475">
        <v>167</v>
      </c>
      <c r="E475">
        <v>1033</v>
      </c>
      <c r="F475" t="s">
        <v>8219</v>
      </c>
      <c r="G475">
        <v>27</v>
      </c>
    </row>
    <row r="476" spans="1:7" x14ac:dyDescent="0.2">
      <c r="A476">
        <v>1078</v>
      </c>
      <c r="B476" t="s">
        <v>8221</v>
      </c>
      <c r="C476">
        <v>5</v>
      </c>
      <c r="E476">
        <v>1034</v>
      </c>
      <c r="F476" t="s">
        <v>8219</v>
      </c>
      <c r="G476">
        <v>166</v>
      </c>
    </row>
    <row r="477" spans="1:7" x14ac:dyDescent="0.2">
      <c r="A477">
        <v>1079</v>
      </c>
      <c r="B477" t="s">
        <v>8221</v>
      </c>
      <c r="C477">
        <v>18</v>
      </c>
      <c r="E477">
        <v>1035</v>
      </c>
      <c r="F477" t="s">
        <v>8219</v>
      </c>
      <c r="G477">
        <v>76</v>
      </c>
    </row>
    <row r="478" spans="1:7" x14ac:dyDescent="0.2">
      <c r="A478">
        <v>1080</v>
      </c>
      <c r="B478" t="s">
        <v>8221</v>
      </c>
      <c r="C478">
        <v>98</v>
      </c>
      <c r="E478">
        <v>1036</v>
      </c>
      <c r="F478" t="s">
        <v>8219</v>
      </c>
      <c r="G478">
        <v>211</v>
      </c>
    </row>
    <row r="479" spans="1:7" x14ac:dyDescent="0.2">
      <c r="A479">
        <v>1081</v>
      </c>
      <c r="B479" t="s">
        <v>8221</v>
      </c>
      <c r="C479">
        <v>4</v>
      </c>
      <c r="E479">
        <v>1037</v>
      </c>
      <c r="F479" t="s">
        <v>8219</v>
      </c>
      <c r="G479">
        <v>21</v>
      </c>
    </row>
    <row r="480" spans="1:7" x14ac:dyDescent="0.2">
      <c r="A480">
        <v>1082</v>
      </c>
      <c r="B480" t="s">
        <v>8221</v>
      </c>
      <c r="C480">
        <v>3</v>
      </c>
      <c r="E480">
        <v>1038</v>
      </c>
      <c r="F480" t="s">
        <v>8219</v>
      </c>
      <c r="G480">
        <v>61</v>
      </c>
    </row>
    <row r="481" spans="1:7" x14ac:dyDescent="0.2">
      <c r="A481">
        <v>1083</v>
      </c>
      <c r="B481" t="s">
        <v>8221</v>
      </c>
      <c r="C481">
        <v>1</v>
      </c>
      <c r="E481">
        <v>1039</v>
      </c>
      <c r="F481" t="s">
        <v>8219</v>
      </c>
      <c r="G481">
        <v>30</v>
      </c>
    </row>
    <row r="482" spans="1:7" x14ac:dyDescent="0.2">
      <c r="A482">
        <v>1084</v>
      </c>
      <c r="B482" t="s">
        <v>8221</v>
      </c>
      <c r="C482">
        <v>0</v>
      </c>
      <c r="E482">
        <v>1184</v>
      </c>
      <c r="F482" t="s">
        <v>8219</v>
      </c>
      <c r="G482">
        <v>375</v>
      </c>
    </row>
    <row r="483" spans="1:7" x14ac:dyDescent="0.2">
      <c r="A483">
        <v>1085</v>
      </c>
      <c r="B483" t="s">
        <v>8221</v>
      </c>
      <c r="C483">
        <v>9</v>
      </c>
      <c r="E483">
        <v>1185</v>
      </c>
      <c r="F483" t="s">
        <v>8219</v>
      </c>
      <c r="G483">
        <v>111</v>
      </c>
    </row>
    <row r="484" spans="1:7" x14ac:dyDescent="0.2">
      <c r="A484">
        <v>1086</v>
      </c>
      <c r="B484" t="s">
        <v>8221</v>
      </c>
      <c r="C484">
        <v>2</v>
      </c>
      <c r="E484">
        <v>1186</v>
      </c>
      <c r="F484" t="s">
        <v>8219</v>
      </c>
      <c r="G484">
        <v>123</v>
      </c>
    </row>
    <row r="485" spans="1:7" x14ac:dyDescent="0.2">
      <c r="A485">
        <v>1087</v>
      </c>
      <c r="B485" t="s">
        <v>8221</v>
      </c>
      <c r="C485">
        <v>0</v>
      </c>
      <c r="E485">
        <v>1187</v>
      </c>
      <c r="F485" t="s">
        <v>8219</v>
      </c>
      <c r="G485">
        <v>70</v>
      </c>
    </row>
    <row r="486" spans="1:7" x14ac:dyDescent="0.2">
      <c r="A486">
        <v>1088</v>
      </c>
      <c r="B486" t="s">
        <v>8221</v>
      </c>
      <c r="C486">
        <v>147</v>
      </c>
      <c r="E486">
        <v>1188</v>
      </c>
      <c r="F486" t="s">
        <v>8219</v>
      </c>
      <c r="G486">
        <v>85</v>
      </c>
    </row>
    <row r="487" spans="1:7" x14ac:dyDescent="0.2">
      <c r="A487">
        <v>1089</v>
      </c>
      <c r="B487" t="s">
        <v>8221</v>
      </c>
      <c r="C487">
        <v>49</v>
      </c>
      <c r="E487">
        <v>1189</v>
      </c>
      <c r="F487" t="s">
        <v>8219</v>
      </c>
      <c r="G487">
        <v>86</v>
      </c>
    </row>
    <row r="488" spans="1:7" x14ac:dyDescent="0.2">
      <c r="A488">
        <v>1090</v>
      </c>
      <c r="B488" t="s">
        <v>8221</v>
      </c>
      <c r="C488">
        <v>1</v>
      </c>
      <c r="E488">
        <v>1190</v>
      </c>
      <c r="F488" t="s">
        <v>8219</v>
      </c>
      <c r="G488">
        <v>13</v>
      </c>
    </row>
    <row r="489" spans="1:7" x14ac:dyDescent="0.2">
      <c r="A489">
        <v>1091</v>
      </c>
      <c r="B489" t="s">
        <v>8221</v>
      </c>
      <c r="C489">
        <v>2</v>
      </c>
      <c r="E489">
        <v>1191</v>
      </c>
      <c r="F489" t="s">
        <v>8219</v>
      </c>
      <c r="G489">
        <v>33</v>
      </c>
    </row>
    <row r="490" spans="1:7" x14ac:dyDescent="0.2">
      <c r="A490">
        <v>1092</v>
      </c>
      <c r="B490" t="s">
        <v>8221</v>
      </c>
      <c r="C490">
        <v>7</v>
      </c>
      <c r="E490">
        <v>1192</v>
      </c>
      <c r="F490" t="s">
        <v>8219</v>
      </c>
      <c r="G490">
        <v>15</v>
      </c>
    </row>
    <row r="491" spans="1:7" x14ac:dyDescent="0.2">
      <c r="A491">
        <v>1093</v>
      </c>
      <c r="B491" t="s">
        <v>8221</v>
      </c>
      <c r="C491">
        <v>4</v>
      </c>
      <c r="E491">
        <v>1193</v>
      </c>
      <c r="F491" t="s">
        <v>8219</v>
      </c>
      <c r="G491">
        <v>273</v>
      </c>
    </row>
    <row r="492" spans="1:7" x14ac:dyDescent="0.2">
      <c r="A492">
        <v>1094</v>
      </c>
      <c r="B492" t="s">
        <v>8221</v>
      </c>
      <c r="C492">
        <v>27</v>
      </c>
      <c r="E492">
        <v>1194</v>
      </c>
      <c r="F492" t="s">
        <v>8219</v>
      </c>
      <c r="G492">
        <v>714</v>
      </c>
    </row>
    <row r="493" spans="1:7" x14ac:dyDescent="0.2">
      <c r="A493">
        <v>1095</v>
      </c>
      <c r="B493" t="s">
        <v>8221</v>
      </c>
      <c r="C493">
        <v>94</v>
      </c>
      <c r="E493">
        <v>1195</v>
      </c>
      <c r="F493" t="s">
        <v>8219</v>
      </c>
      <c r="G493">
        <v>170</v>
      </c>
    </row>
    <row r="494" spans="1:7" x14ac:dyDescent="0.2">
      <c r="A494">
        <v>1096</v>
      </c>
      <c r="B494" t="s">
        <v>8221</v>
      </c>
      <c r="C494">
        <v>29</v>
      </c>
      <c r="E494">
        <v>1196</v>
      </c>
      <c r="F494" t="s">
        <v>8219</v>
      </c>
      <c r="G494">
        <v>512</v>
      </c>
    </row>
    <row r="495" spans="1:7" x14ac:dyDescent="0.2">
      <c r="A495">
        <v>1097</v>
      </c>
      <c r="B495" t="s">
        <v>8221</v>
      </c>
      <c r="C495">
        <v>7</v>
      </c>
      <c r="E495">
        <v>1197</v>
      </c>
      <c r="F495" t="s">
        <v>8219</v>
      </c>
      <c r="G495">
        <v>314</v>
      </c>
    </row>
    <row r="496" spans="1:7" x14ac:dyDescent="0.2">
      <c r="A496">
        <v>1098</v>
      </c>
      <c r="B496" t="s">
        <v>8221</v>
      </c>
      <c r="C496">
        <v>22</v>
      </c>
      <c r="E496">
        <v>1198</v>
      </c>
      <c r="F496" t="s">
        <v>8219</v>
      </c>
      <c r="G496">
        <v>167</v>
      </c>
    </row>
    <row r="497" spans="1:7" x14ac:dyDescent="0.2">
      <c r="A497">
        <v>1099</v>
      </c>
      <c r="B497" t="s">
        <v>8221</v>
      </c>
      <c r="C497">
        <v>1</v>
      </c>
      <c r="E497">
        <v>1199</v>
      </c>
      <c r="F497" t="s">
        <v>8219</v>
      </c>
      <c r="G497">
        <v>9</v>
      </c>
    </row>
    <row r="498" spans="1:7" x14ac:dyDescent="0.2">
      <c r="A498">
        <v>1100</v>
      </c>
      <c r="B498" t="s">
        <v>8221</v>
      </c>
      <c r="C498">
        <v>10</v>
      </c>
      <c r="E498">
        <v>1200</v>
      </c>
      <c r="F498" t="s">
        <v>8219</v>
      </c>
      <c r="G498">
        <v>103</v>
      </c>
    </row>
    <row r="499" spans="1:7" x14ac:dyDescent="0.2">
      <c r="A499">
        <v>1101</v>
      </c>
      <c r="B499" t="s">
        <v>8221</v>
      </c>
      <c r="C499">
        <v>6</v>
      </c>
      <c r="E499">
        <v>1201</v>
      </c>
      <c r="F499" t="s">
        <v>8219</v>
      </c>
      <c r="G499">
        <v>111</v>
      </c>
    </row>
    <row r="500" spans="1:7" x14ac:dyDescent="0.2">
      <c r="A500">
        <v>1102</v>
      </c>
      <c r="B500" t="s">
        <v>8221</v>
      </c>
      <c r="C500">
        <v>24</v>
      </c>
      <c r="E500">
        <v>1202</v>
      </c>
      <c r="F500" t="s">
        <v>8219</v>
      </c>
      <c r="G500">
        <v>271</v>
      </c>
    </row>
    <row r="501" spans="1:7" x14ac:dyDescent="0.2">
      <c r="A501">
        <v>1103</v>
      </c>
      <c r="B501" t="s">
        <v>8221</v>
      </c>
      <c r="C501">
        <v>15</v>
      </c>
      <c r="E501">
        <v>1203</v>
      </c>
      <c r="F501" t="s">
        <v>8219</v>
      </c>
      <c r="G501">
        <v>101</v>
      </c>
    </row>
    <row r="502" spans="1:7" x14ac:dyDescent="0.2">
      <c r="A502">
        <v>1104</v>
      </c>
      <c r="B502" t="s">
        <v>8221</v>
      </c>
      <c r="C502">
        <v>37</v>
      </c>
      <c r="E502">
        <v>1204</v>
      </c>
      <c r="F502" t="s">
        <v>8219</v>
      </c>
      <c r="G502">
        <v>57</v>
      </c>
    </row>
    <row r="503" spans="1:7" x14ac:dyDescent="0.2">
      <c r="A503">
        <v>1105</v>
      </c>
      <c r="B503" t="s">
        <v>8221</v>
      </c>
      <c r="C503">
        <v>20</v>
      </c>
      <c r="E503">
        <v>1205</v>
      </c>
      <c r="F503" t="s">
        <v>8219</v>
      </c>
      <c r="G503">
        <v>62</v>
      </c>
    </row>
    <row r="504" spans="1:7" x14ac:dyDescent="0.2">
      <c r="A504">
        <v>1106</v>
      </c>
      <c r="B504" t="s">
        <v>8221</v>
      </c>
      <c r="C504">
        <v>7</v>
      </c>
      <c r="E504">
        <v>1206</v>
      </c>
      <c r="F504" t="s">
        <v>8219</v>
      </c>
      <c r="G504">
        <v>32</v>
      </c>
    </row>
    <row r="505" spans="1:7" x14ac:dyDescent="0.2">
      <c r="A505">
        <v>1107</v>
      </c>
      <c r="B505" t="s">
        <v>8221</v>
      </c>
      <c r="C505">
        <v>0</v>
      </c>
      <c r="E505">
        <v>1207</v>
      </c>
      <c r="F505" t="s">
        <v>8219</v>
      </c>
      <c r="G505">
        <v>141</v>
      </c>
    </row>
    <row r="506" spans="1:7" x14ac:dyDescent="0.2">
      <c r="A506">
        <v>1108</v>
      </c>
      <c r="B506" t="s">
        <v>8221</v>
      </c>
      <c r="C506">
        <v>21</v>
      </c>
      <c r="E506">
        <v>1208</v>
      </c>
      <c r="F506" t="s">
        <v>8219</v>
      </c>
      <c r="G506">
        <v>75</v>
      </c>
    </row>
    <row r="507" spans="1:7" x14ac:dyDescent="0.2">
      <c r="A507">
        <v>1109</v>
      </c>
      <c r="B507" t="s">
        <v>8221</v>
      </c>
      <c r="C507">
        <v>3</v>
      </c>
      <c r="E507">
        <v>1209</v>
      </c>
      <c r="F507" t="s">
        <v>8219</v>
      </c>
      <c r="G507">
        <v>46</v>
      </c>
    </row>
    <row r="508" spans="1:7" x14ac:dyDescent="0.2">
      <c r="A508">
        <v>1110</v>
      </c>
      <c r="B508" t="s">
        <v>8221</v>
      </c>
      <c r="C508">
        <v>11</v>
      </c>
      <c r="E508">
        <v>1210</v>
      </c>
      <c r="F508" t="s">
        <v>8219</v>
      </c>
      <c r="G508">
        <v>103</v>
      </c>
    </row>
    <row r="509" spans="1:7" x14ac:dyDescent="0.2">
      <c r="A509">
        <v>1111</v>
      </c>
      <c r="B509" t="s">
        <v>8221</v>
      </c>
      <c r="C509">
        <v>1</v>
      </c>
      <c r="E509">
        <v>1211</v>
      </c>
      <c r="F509" t="s">
        <v>8219</v>
      </c>
      <c r="G509">
        <v>6</v>
      </c>
    </row>
    <row r="510" spans="1:7" x14ac:dyDescent="0.2">
      <c r="A510">
        <v>1112</v>
      </c>
      <c r="B510" t="s">
        <v>8221</v>
      </c>
      <c r="C510">
        <v>312</v>
      </c>
      <c r="E510">
        <v>1212</v>
      </c>
      <c r="F510" t="s">
        <v>8219</v>
      </c>
      <c r="G510">
        <v>83</v>
      </c>
    </row>
    <row r="511" spans="1:7" x14ac:dyDescent="0.2">
      <c r="A511">
        <v>1113</v>
      </c>
      <c r="B511" t="s">
        <v>8221</v>
      </c>
      <c r="C511">
        <v>1</v>
      </c>
      <c r="E511">
        <v>1213</v>
      </c>
      <c r="F511" t="s">
        <v>8219</v>
      </c>
      <c r="G511">
        <v>108</v>
      </c>
    </row>
    <row r="512" spans="1:7" x14ac:dyDescent="0.2">
      <c r="A512">
        <v>1114</v>
      </c>
      <c r="B512" t="s">
        <v>8221</v>
      </c>
      <c r="C512">
        <v>3</v>
      </c>
      <c r="E512">
        <v>1214</v>
      </c>
      <c r="F512" t="s">
        <v>8219</v>
      </c>
      <c r="G512">
        <v>25</v>
      </c>
    </row>
    <row r="513" spans="1:7" x14ac:dyDescent="0.2">
      <c r="A513">
        <v>1115</v>
      </c>
      <c r="B513" t="s">
        <v>8221</v>
      </c>
      <c r="C513">
        <v>4</v>
      </c>
      <c r="E513">
        <v>1215</v>
      </c>
      <c r="F513" t="s">
        <v>8219</v>
      </c>
      <c r="G513">
        <v>549</v>
      </c>
    </row>
    <row r="514" spans="1:7" x14ac:dyDescent="0.2">
      <c r="A514">
        <v>1116</v>
      </c>
      <c r="B514" t="s">
        <v>8221</v>
      </c>
      <c r="C514">
        <v>10</v>
      </c>
      <c r="E514">
        <v>1216</v>
      </c>
      <c r="F514" t="s">
        <v>8219</v>
      </c>
      <c r="G514">
        <v>222</v>
      </c>
    </row>
    <row r="515" spans="1:7" x14ac:dyDescent="0.2">
      <c r="A515">
        <v>1117</v>
      </c>
      <c r="B515" t="s">
        <v>8221</v>
      </c>
      <c r="C515">
        <v>8</v>
      </c>
      <c r="E515">
        <v>1217</v>
      </c>
      <c r="F515" t="s">
        <v>8219</v>
      </c>
      <c r="G515">
        <v>183</v>
      </c>
    </row>
    <row r="516" spans="1:7" x14ac:dyDescent="0.2">
      <c r="A516">
        <v>1118</v>
      </c>
      <c r="B516" t="s">
        <v>8221</v>
      </c>
      <c r="C516">
        <v>3</v>
      </c>
      <c r="E516">
        <v>1218</v>
      </c>
      <c r="F516" t="s">
        <v>8219</v>
      </c>
      <c r="G516">
        <v>89</v>
      </c>
    </row>
    <row r="517" spans="1:7" x14ac:dyDescent="0.2">
      <c r="A517">
        <v>1119</v>
      </c>
      <c r="B517" t="s">
        <v>8221</v>
      </c>
      <c r="C517">
        <v>1</v>
      </c>
      <c r="E517">
        <v>1219</v>
      </c>
      <c r="F517" t="s">
        <v>8219</v>
      </c>
      <c r="G517">
        <v>253</v>
      </c>
    </row>
    <row r="518" spans="1:7" x14ac:dyDescent="0.2">
      <c r="A518">
        <v>1120</v>
      </c>
      <c r="B518" t="s">
        <v>8221</v>
      </c>
      <c r="C518">
        <v>0</v>
      </c>
      <c r="E518">
        <v>1220</v>
      </c>
      <c r="F518" t="s">
        <v>8219</v>
      </c>
      <c r="G518">
        <v>140</v>
      </c>
    </row>
    <row r="519" spans="1:7" x14ac:dyDescent="0.2">
      <c r="A519">
        <v>1121</v>
      </c>
      <c r="B519" t="s">
        <v>8221</v>
      </c>
      <c r="C519">
        <v>5</v>
      </c>
      <c r="E519">
        <v>1221</v>
      </c>
      <c r="F519" t="s">
        <v>8219</v>
      </c>
      <c r="G519">
        <v>103</v>
      </c>
    </row>
    <row r="520" spans="1:7" x14ac:dyDescent="0.2">
      <c r="A520">
        <v>1122</v>
      </c>
      <c r="B520" t="s">
        <v>8221</v>
      </c>
      <c r="C520">
        <v>0</v>
      </c>
      <c r="E520">
        <v>1222</v>
      </c>
      <c r="F520" t="s">
        <v>8219</v>
      </c>
      <c r="G520">
        <v>138</v>
      </c>
    </row>
    <row r="521" spans="1:7" x14ac:dyDescent="0.2">
      <c r="A521">
        <v>1123</v>
      </c>
      <c r="B521" t="s">
        <v>8221</v>
      </c>
      <c r="C521">
        <v>3</v>
      </c>
      <c r="E521">
        <v>1223</v>
      </c>
      <c r="F521" t="s">
        <v>8219</v>
      </c>
      <c r="G521">
        <v>191</v>
      </c>
    </row>
    <row r="522" spans="1:7" x14ac:dyDescent="0.2">
      <c r="A522">
        <v>1124</v>
      </c>
      <c r="B522" t="s">
        <v>8221</v>
      </c>
      <c r="C522">
        <v>7</v>
      </c>
      <c r="E522">
        <v>1244</v>
      </c>
      <c r="F522" t="s">
        <v>8219</v>
      </c>
      <c r="G522">
        <v>45</v>
      </c>
    </row>
    <row r="523" spans="1:7" x14ac:dyDescent="0.2">
      <c r="A523">
        <v>1125</v>
      </c>
      <c r="B523" t="s">
        <v>8221</v>
      </c>
      <c r="C523">
        <v>0</v>
      </c>
      <c r="E523">
        <v>1245</v>
      </c>
      <c r="F523" t="s">
        <v>8219</v>
      </c>
      <c r="G523">
        <v>17</v>
      </c>
    </row>
    <row r="524" spans="1:7" x14ac:dyDescent="0.2">
      <c r="A524">
        <v>1126</v>
      </c>
      <c r="B524" t="s">
        <v>8221</v>
      </c>
      <c r="C524">
        <v>2</v>
      </c>
      <c r="E524">
        <v>1246</v>
      </c>
      <c r="F524" t="s">
        <v>8219</v>
      </c>
      <c r="G524">
        <v>31</v>
      </c>
    </row>
    <row r="525" spans="1:7" x14ac:dyDescent="0.2">
      <c r="A525">
        <v>1127</v>
      </c>
      <c r="B525" t="s">
        <v>8221</v>
      </c>
      <c r="C525">
        <v>23</v>
      </c>
      <c r="E525">
        <v>1247</v>
      </c>
      <c r="F525" t="s">
        <v>8219</v>
      </c>
      <c r="G525">
        <v>50</v>
      </c>
    </row>
    <row r="526" spans="1:7" x14ac:dyDescent="0.2">
      <c r="A526">
        <v>1128</v>
      </c>
      <c r="B526" t="s">
        <v>8221</v>
      </c>
      <c r="C526">
        <v>1</v>
      </c>
      <c r="E526">
        <v>1248</v>
      </c>
      <c r="F526" t="s">
        <v>8219</v>
      </c>
      <c r="G526">
        <v>59</v>
      </c>
    </row>
    <row r="527" spans="1:7" x14ac:dyDescent="0.2">
      <c r="A527">
        <v>1129</v>
      </c>
      <c r="B527" t="s">
        <v>8221</v>
      </c>
      <c r="C527">
        <v>2</v>
      </c>
      <c r="E527">
        <v>1249</v>
      </c>
      <c r="F527" t="s">
        <v>8219</v>
      </c>
      <c r="G527">
        <v>81</v>
      </c>
    </row>
    <row r="528" spans="1:7" x14ac:dyDescent="0.2">
      <c r="A528">
        <v>1130</v>
      </c>
      <c r="B528" t="s">
        <v>8221</v>
      </c>
      <c r="C528">
        <v>3</v>
      </c>
      <c r="E528">
        <v>1250</v>
      </c>
      <c r="F528" t="s">
        <v>8219</v>
      </c>
      <c r="G528">
        <v>508</v>
      </c>
    </row>
    <row r="529" spans="1:7" x14ac:dyDescent="0.2">
      <c r="A529">
        <v>1131</v>
      </c>
      <c r="B529" t="s">
        <v>8221</v>
      </c>
      <c r="C529">
        <v>0</v>
      </c>
      <c r="E529">
        <v>1251</v>
      </c>
      <c r="F529" t="s">
        <v>8219</v>
      </c>
      <c r="G529">
        <v>74</v>
      </c>
    </row>
    <row r="530" spans="1:7" x14ac:dyDescent="0.2">
      <c r="A530">
        <v>1132</v>
      </c>
      <c r="B530" t="s">
        <v>8221</v>
      </c>
      <c r="C530">
        <v>13</v>
      </c>
      <c r="E530">
        <v>1252</v>
      </c>
      <c r="F530" t="s">
        <v>8219</v>
      </c>
      <c r="G530">
        <v>141</v>
      </c>
    </row>
    <row r="531" spans="1:7" x14ac:dyDescent="0.2">
      <c r="A531">
        <v>1133</v>
      </c>
      <c r="B531" t="s">
        <v>8221</v>
      </c>
      <c r="C531">
        <v>1</v>
      </c>
      <c r="E531">
        <v>1253</v>
      </c>
      <c r="F531" t="s">
        <v>8219</v>
      </c>
      <c r="G531">
        <v>711</v>
      </c>
    </row>
    <row r="532" spans="1:7" x14ac:dyDescent="0.2">
      <c r="A532">
        <v>1134</v>
      </c>
      <c r="B532" t="s">
        <v>8221</v>
      </c>
      <c r="C532">
        <v>1</v>
      </c>
      <c r="E532">
        <v>1254</v>
      </c>
      <c r="F532" t="s">
        <v>8219</v>
      </c>
      <c r="G532">
        <v>141</v>
      </c>
    </row>
    <row r="533" spans="1:7" x14ac:dyDescent="0.2">
      <c r="A533">
        <v>1135</v>
      </c>
      <c r="B533" t="s">
        <v>8221</v>
      </c>
      <c r="C533">
        <v>1</v>
      </c>
      <c r="E533">
        <v>1255</v>
      </c>
      <c r="F533" t="s">
        <v>8219</v>
      </c>
      <c r="G533">
        <v>109</v>
      </c>
    </row>
    <row r="534" spans="1:7" x14ac:dyDescent="0.2">
      <c r="A534">
        <v>1136</v>
      </c>
      <c r="B534" t="s">
        <v>8221</v>
      </c>
      <c r="C534">
        <v>6</v>
      </c>
      <c r="E534">
        <v>1256</v>
      </c>
      <c r="F534" t="s">
        <v>8219</v>
      </c>
      <c r="G534">
        <v>361</v>
      </c>
    </row>
    <row r="535" spans="1:7" x14ac:dyDescent="0.2">
      <c r="A535">
        <v>1137</v>
      </c>
      <c r="B535" t="s">
        <v>8221</v>
      </c>
      <c r="C535">
        <v>39</v>
      </c>
      <c r="E535">
        <v>1257</v>
      </c>
      <c r="F535" t="s">
        <v>8219</v>
      </c>
      <c r="G535">
        <v>176</v>
      </c>
    </row>
    <row r="536" spans="1:7" x14ac:dyDescent="0.2">
      <c r="A536">
        <v>1138</v>
      </c>
      <c r="B536" t="s">
        <v>8221</v>
      </c>
      <c r="C536">
        <v>4</v>
      </c>
      <c r="E536">
        <v>1258</v>
      </c>
      <c r="F536" t="s">
        <v>8219</v>
      </c>
      <c r="G536">
        <v>670</v>
      </c>
    </row>
    <row r="537" spans="1:7" x14ac:dyDescent="0.2">
      <c r="A537">
        <v>1139</v>
      </c>
      <c r="B537" t="s">
        <v>8221</v>
      </c>
      <c r="C537">
        <v>1</v>
      </c>
      <c r="E537">
        <v>1259</v>
      </c>
      <c r="F537" t="s">
        <v>8219</v>
      </c>
      <c r="G537">
        <v>96</v>
      </c>
    </row>
    <row r="538" spans="1:7" x14ac:dyDescent="0.2">
      <c r="A538">
        <v>1140</v>
      </c>
      <c r="B538" t="s">
        <v>8221</v>
      </c>
      <c r="C538">
        <v>0</v>
      </c>
      <c r="E538">
        <v>1260</v>
      </c>
      <c r="F538" t="s">
        <v>8219</v>
      </c>
      <c r="G538">
        <v>74</v>
      </c>
    </row>
    <row r="539" spans="1:7" x14ac:dyDescent="0.2">
      <c r="A539">
        <v>1141</v>
      </c>
      <c r="B539" t="s">
        <v>8221</v>
      </c>
      <c r="C539">
        <v>0</v>
      </c>
      <c r="E539">
        <v>1261</v>
      </c>
      <c r="F539" t="s">
        <v>8219</v>
      </c>
      <c r="G539">
        <v>52</v>
      </c>
    </row>
    <row r="540" spans="1:7" x14ac:dyDescent="0.2">
      <c r="A540">
        <v>1142</v>
      </c>
      <c r="B540" t="s">
        <v>8221</v>
      </c>
      <c r="C540">
        <v>0</v>
      </c>
      <c r="E540">
        <v>1262</v>
      </c>
      <c r="F540" t="s">
        <v>8219</v>
      </c>
      <c r="G540">
        <v>105</v>
      </c>
    </row>
    <row r="541" spans="1:7" x14ac:dyDescent="0.2">
      <c r="A541">
        <v>1143</v>
      </c>
      <c r="B541" t="s">
        <v>8221</v>
      </c>
      <c r="C541">
        <v>8</v>
      </c>
      <c r="E541">
        <v>1263</v>
      </c>
      <c r="F541" t="s">
        <v>8219</v>
      </c>
      <c r="G541">
        <v>41</v>
      </c>
    </row>
    <row r="542" spans="1:7" x14ac:dyDescent="0.2">
      <c r="A542">
        <v>1144</v>
      </c>
      <c r="B542" t="s">
        <v>8221</v>
      </c>
      <c r="C542">
        <v>0</v>
      </c>
      <c r="E542">
        <v>1264</v>
      </c>
      <c r="F542" t="s">
        <v>8219</v>
      </c>
      <c r="G542">
        <v>34</v>
      </c>
    </row>
    <row r="543" spans="1:7" x14ac:dyDescent="0.2">
      <c r="A543">
        <v>1145</v>
      </c>
      <c r="B543" t="s">
        <v>8221</v>
      </c>
      <c r="C543">
        <v>1</v>
      </c>
      <c r="E543">
        <v>1265</v>
      </c>
      <c r="F543" t="s">
        <v>8219</v>
      </c>
      <c r="G543">
        <v>66</v>
      </c>
    </row>
    <row r="544" spans="1:7" x14ac:dyDescent="0.2">
      <c r="A544">
        <v>1146</v>
      </c>
      <c r="B544" t="s">
        <v>8221</v>
      </c>
      <c r="C544">
        <v>12</v>
      </c>
      <c r="E544">
        <v>1266</v>
      </c>
      <c r="F544" t="s">
        <v>8219</v>
      </c>
      <c r="G544">
        <v>50</v>
      </c>
    </row>
    <row r="545" spans="1:7" x14ac:dyDescent="0.2">
      <c r="A545">
        <v>1147</v>
      </c>
      <c r="B545" t="s">
        <v>8221</v>
      </c>
      <c r="C545">
        <v>0</v>
      </c>
      <c r="E545">
        <v>1267</v>
      </c>
      <c r="F545" t="s">
        <v>8219</v>
      </c>
      <c r="G545">
        <v>159</v>
      </c>
    </row>
    <row r="546" spans="1:7" x14ac:dyDescent="0.2">
      <c r="A546">
        <v>1148</v>
      </c>
      <c r="B546" t="s">
        <v>8221</v>
      </c>
      <c r="C546">
        <v>3</v>
      </c>
      <c r="E546">
        <v>1268</v>
      </c>
      <c r="F546" t="s">
        <v>8219</v>
      </c>
      <c r="G546">
        <v>182</v>
      </c>
    </row>
    <row r="547" spans="1:7" x14ac:dyDescent="0.2">
      <c r="A547">
        <v>1149</v>
      </c>
      <c r="B547" t="s">
        <v>8221</v>
      </c>
      <c r="C547">
        <v>2</v>
      </c>
      <c r="E547">
        <v>1269</v>
      </c>
      <c r="F547" t="s">
        <v>8219</v>
      </c>
      <c r="G547">
        <v>206</v>
      </c>
    </row>
    <row r="548" spans="1:7" x14ac:dyDescent="0.2">
      <c r="A548">
        <v>1150</v>
      </c>
      <c r="B548" t="s">
        <v>8221</v>
      </c>
      <c r="C548">
        <v>6</v>
      </c>
      <c r="E548">
        <v>1270</v>
      </c>
      <c r="F548" t="s">
        <v>8219</v>
      </c>
      <c r="G548">
        <v>169</v>
      </c>
    </row>
    <row r="549" spans="1:7" x14ac:dyDescent="0.2">
      <c r="A549">
        <v>1151</v>
      </c>
      <c r="B549" t="s">
        <v>8221</v>
      </c>
      <c r="C549">
        <v>0</v>
      </c>
      <c r="E549">
        <v>1271</v>
      </c>
      <c r="F549" t="s">
        <v>8219</v>
      </c>
      <c r="G549">
        <v>31</v>
      </c>
    </row>
    <row r="550" spans="1:7" x14ac:dyDescent="0.2">
      <c r="A550">
        <v>1152</v>
      </c>
      <c r="B550" t="s">
        <v>8221</v>
      </c>
      <c r="C550">
        <v>15</v>
      </c>
      <c r="E550">
        <v>1272</v>
      </c>
      <c r="F550" t="s">
        <v>8219</v>
      </c>
      <c r="G550">
        <v>28</v>
      </c>
    </row>
    <row r="551" spans="1:7" x14ac:dyDescent="0.2">
      <c r="A551">
        <v>1153</v>
      </c>
      <c r="B551" t="s">
        <v>8221</v>
      </c>
      <c r="C551">
        <v>1</v>
      </c>
      <c r="E551">
        <v>1273</v>
      </c>
      <c r="F551" t="s">
        <v>8219</v>
      </c>
      <c r="G551">
        <v>54</v>
      </c>
    </row>
    <row r="552" spans="1:7" x14ac:dyDescent="0.2">
      <c r="A552">
        <v>1154</v>
      </c>
      <c r="B552" t="s">
        <v>8221</v>
      </c>
      <c r="C552">
        <v>3</v>
      </c>
      <c r="E552">
        <v>1274</v>
      </c>
      <c r="F552" t="s">
        <v>8219</v>
      </c>
      <c r="G552">
        <v>467</v>
      </c>
    </row>
    <row r="553" spans="1:7" x14ac:dyDescent="0.2">
      <c r="A553">
        <v>1155</v>
      </c>
      <c r="B553" t="s">
        <v>8221</v>
      </c>
      <c r="C553">
        <v>8</v>
      </c>
      <c r="E553">
        <v>1275</v>
      </c>
      <c r="F553" t="s">
        <v>8219</v>
      </c>
      <c r="G553">
        <v>389</v>
      </c>
    </row>
    <row r="554" spans="1:7" x14ac:dyDescent="0.2">
      <c r="A554">
        <v>1156</v>
      </c>
      <c r="B554" t="s">
        <v>8221</v>
      </c>
      <c r="C554">
        <v>0</v>
      </c>
      <c r="E554">
        <v>1276</v>
      </c>
      <c r="F554" t="s">
        <v>8219</v>
      </c>
      <c r="G554">
        <v>68</v>
      </c>
    </row>
    <row r="555" spans="1:7" x14ac:dyDescent="0.2">
      <c r="A555">
        <v>1157</v>
      </c>
      <c r="B555" t="s">
        <v>8221</v>
      </c>
      <c r="C555">
        <v>3</v>
      </c>
      <c r="E555">
        <v>1277</v>
      </c>
      <c r="F555" t="s">
        <v>8219</v>
      </c>
      <c r="G555">
        <v>413</v>
      </c>
    </row>
    <row r="556" spans="1:7" x14ac:dyDescent="0.2">
      <c r="A556">
        <v>1158</v>
      </c>
      <c r="B556" t="s">
        <v>8221</v>
      </c>
      <c r="C556">
        <v>3</v>
      </c>
      <c r="E556">
        <v>1278</v>
      </c>
      <c r="F556" t="s">
        <v>8219</v>
      </c>
      <c r="G556">
        <v>190</v>
      </c>
    </row>
    <row r="557" spans="1:7" x14ac:dyDescent="0.2">
      <c r="A557">
        <v>1159</v>
      </c>
      <c r="B557" t="s">
        <v>8221</v>
      </c>
      <c r="C557">
        <v>0</v>
      </c>
      <c r="E557">
        <v>1279</v>
      </c>
      <c r="F557" t="s">
        <v>8219</v>
      </c>
      <c r="G557">
        <v>189</v>
      </c>
    </row>
    <row r="558" spans="1:7" x14ac:dyDescent="0.2">
      <c r="A558">
        <v>1160</v>
      </c>
      <c r="B558" t="s">
        <v>8221</v>
      </c>
      <c r="C558">
        <v>19</v>
      </c>
      <c r="E558">
        <v>1280</v>
      </c>
      <c r="F558" t="s">
        <v>8219</v>
      </c>
      <c r="G558">
        <v>130</v>
      </c>
    </row>
    <row r="559" spans="1:7" x14ac:dyDescent="0.2">
      <c r="A559">
        <v>1161</v>
      </c>
      <c r="B559" t="s">
        <v>8221</v>
      </c>
      <c r="C559">
        <v>0</v>
      </c>
      <c r="E559">
        <v>1281</v>
      </c>
      <c r="F559" t="s">
        <v>8219</v>
      </c>
      <c r="G559">
        <v>74</v>
      </c>
    </row>
    <row r="560" spans="1:7" x14ac:dyDescent="0.2">
      <c r="A560">
        <v>1162</v>
      </c>
      <c r="B560" t="s">
        <v>8221</v>
      </c>
      <c r="C560">
        <v>2</v>
      </c>
      <c r="E560">
        <v>1282</v>
      </c>
      <c r="F560" t="s">
        <v>8219</v>
      </c>
      <c r="G560">
        <v>274</v>
      </c>
    </row>
    <row r="561" spans="1:7" x14ac:dyDescent="0.2">
      <c r="A561">
        <v>1163</v>
      </c>
      <c r="B561" t="s">
        <v>8221</v>
      </c>
      <c r="C561">
        <v>0</v>
      </c>
      <c r="E561">
        <v>1283</v>
      </c>
      <c r="F561" t="s">
        <v>8219</v>
      </c>
      <c r="G561">
        <v>22</v>
      </c>
    </row>
    <row r="562" spans="1:7" x14ac:dyDescent="0.2">
      <c r="A562">
        <v>1164</v>
      </c>
      <c r="B562" t="s">
        <v>8221</v>
      </c>
      <c r="C562">
        <v>0</v>
      </c>
      <c r="E562">
        <v>1284</v>
      </c>
      <c r="F562" t="s">
        <v>8219</v>
      </c>
      <c r="G562">
        <v>31</v>
      </c>
    </row>
    <row r="563" spans="1:7" x14ac:dyDescent="0.2">
      <c r="A563">
        <v>1165</v>
      </c>
      <c r="B563" t="s">
        <v>8221</v>
      </c>
      <c r="C563">
        <v>25</v>
      </c>
      <c r="E563">
        <v>1285</v>
      </c>
      <c r="F563" t="s">
        <v>8219</v>
      </c>
      <c r="G563">
        <v>63</v>
      </c>
    </row>
    <row r="564" spans="1:7" x14ac:dyDescent="0.2">
      <c r="A564">
        <v>1166</v>
      </c>
      <c r="B564" t="s">
        <v>8221</v>
      </c>
      <c r="C564">
        <v>8</v>
      </c>
      <c r="E564">
        <v>1286</v>
      </c>
      <c r="F564" t="s">
        <v>8219</v>
      </c>
      <c r="G564">
        <v>20</v>
      </c>
    </row>
    <row r="565" spans="1:7" x14ac:dyDescent="0.2">
      <c r="A565">
        <v>1167</v>
      </c>
      <c r="B565" t="s">
        <v>8221</v>
      </c>
      <c r="C565">
        <v>16</v>
      </c>
      <c r="E565">
        <v>1287</v>
      </c>
      <c r="F565" t="s">
        <v>8219</v>
      </c>
      <c r="G565">
        <v>25</v>
      </c>
    </row>
    <row r="566" spans="1:7" x14ac:dyDescent="0.2">
      <c r="A566">
        <v>1168</v>
      </c>
      <c r="B566" t="s">
        <v>8221</v>
      </c>
      <c r="C566">
        <v>3</v>
      </c>
      <c r="E566">
        <v>1288</v>
      </c>
      <c r="F566" t="s">
        <v>8219</v>
      </c>
      <c r="G566">
        <v>61</v>
      </c>
    </row>
    <row r="567" spans="1:7" x14ac:dyDescent="0.2">
      <c r="A567">
        <v>1169</v>
      </c>
      <c r="B567" t="s">
        <v>8221</v>
      </c>
      <c r="C567">
        <v>3</v>
      </c>
      <c r="E567">
        <v>1289</v>
      </c>
      <c r="F567" t="s">
        <v>8219</v>
      </c>
      <c r="G567">
        <v>52</v>
      </c>
    </row>
    <row r="568" spans="1:7" x14ac:dyDescent="0.2">
      <c r="A568">
        <v>1170</v>
      </c>
      <c r="B568" t="s">
        <v>8221</v>
      </c>
      <c r="C568">
        <v>2</v>
      </c>
      <c r="E568">
        <v>1290</v>
      </c>
      <c r="F568" t="s">
        <v>8219</v>
      </c>
      <c r="G568">
        <v>86</v>
      </c>
    </row>
    <row r="569" spans="1:7" x14ac:dyDescent="0.2">
      <c r="A569">
        <v>1171</v>
      </c>
      <c r="B569" t="s">
        <v>8221</v>
      </c>
      <c r="C569">
        <v>1</v>
      </c>
      <c r="E569">
        <v>1291</v>
      </c>
      <c r="F569" t="s">
        <v>8219</v>
      </c>
      <c r="G569">
        <v>42</v>
      </c>
    </row>
    <row r="570" spans="1:7" x14ac:dyDescent="0.2">
      <c r="A570">
        <v>1172</v>
      </c>
      <c r="B570" t="s">
        <v>8221</v>
      </c>
      <c r="C570">
        <v>0</v>
      </c>
      <c r="E570">
        <v>1292</v>
      </c>
      <c r="F570" t="s">
        <v>8219</v>
      </c>
      <c r="G570">
        <v>52</v>
      </c>
    </row>
    <row r="571" spans="1:7" x14ac:dyDescent="0.2">
      <c r="A571">
        <v>1173</v>
      </c>
      <c r="B571" t="s">
        <v>8221</v>
      </c>
      <c r="C571">
        <v>1</v>
      </c>
      <c r="E571">
        <v>1293</v>
      </c>
      <c r="F571" t="s">
        <v>8219</v>
      </c>
      <c r="G571">
        <v>120</v>
      </c>
    </row>
    <row r="572" spans="1:7" x14ac:dyDescent="0.2">
      <c r="A572">
        <v>1174</v>
      </c>
      <c r="B572" t="s">
        <v>8221</v>
      </c>
      <c r="C572">
        <v>19</v>
      </c>
      <c r="E572">
        <v>1294</v>
      </c>
      <c r="F572" t="s">
        <v>8219</v>
      </c>
      <c r="G572">
        <v>22</v>
      </c>
    </row>
    <row r="573" spans="1:7" x14ac:dyDescent="0.2">
      <c r="A573">
        <v>1175</v>
      </c>
      <c r="B573" t="s">
        <v>8221</v>
      </c>
      <c r="C573">
        <v>9</v>
      </c>
      <c r="E573">
        <v>1295</v>
      </c>
      <c r="F573" t="s">
        <v>8219</v>
      </c>
      <c r="G573">
        <v>64</v>
      </c>
    </row>
    <row r="574" spans="1:7" x14ac:dyDescent="0.2">
      <c r="A574">
        <v>1176</v>
      </c>
      <c r="B574" t="s">
        <v>8221</v>
      </c>
      <c r="C574">
        <v>1</v>
      </c>
      <c r="E574">
        <v>1296</v>
      </c>
      <c r="F574" t="s">
        <v>8219</v>
      </c>
      <c r="G574">
        <v>23</v>
      </c>
    </row>
    <row r="575" spans="1:7" x14ac:dyDescent="0.2">
      <c r="A575">
        <v>1177</v>
      </c>
      <c r="B575" t="s">
        <v>8221</v>
      </c>
      <c r="C575">
        <v>0</v>
      </c>
      <c r="E575">
        <v>1297</v>
      </c>
      <c r="F575" t="s">
        <v>8219</v>
      </c>
      <c r="G575">
        <v>238</v>
      </c>
    </row>
    <row r="576" spans="1:7" x14ac:dyDescent="0.2">
      <c r="A576">
        <v>1178</v>
      </c>
      <c r="B576" t="s">
        <v>8221</v>
      </c>
      <c r="C576">
        <v>1</v>
      </c>
      <c r="E576">
        <v>1298</v>
      </c>
      <c r="F576" t="s">
        <v>8219</v>
      </c>
      <c r="G576">
        <v>33</v>
      </c>
    </row>
    <row r="577" spans="1:7" x14ac:dyDescent="0.2">
      <c r="A577">
        <v>1179</v>
      </c>
      <c r="B577" t="s">
        <v>8221</v>
      </c>
      <c r="C577">
        <v>5</v>
      </c>
      <c r="E577">
        <v>1299</v>
      </c>
      <c r="F577" t="s">
        <v>8219</v>
      </c>
      <c r="G577">
        <v>32</v>
      </c>
    </row>
    <row r="578" spans="1:7" x14ac:dyDescent="0.2">
      <c r="A578">
        <v>1180</v>
      </c>
      <c r="B578" t="s">
        <v>8221</v>
      </c>
      <c r="C578">
        <v>85</v>
      </c>
      <c r="E578">
        <v>1300</v>
      </c>
      <c r="F578" t="s">
        <v>8219</v>
      </c>
      <c r="G578">
        <v>24</v>
      </c>
    </row>
    <row r="579" spans="1:7" x14ac:dyDescent="0.2">
      <c r="A579">
        <v>1181</v>
      </c>
      <c r="B579" t="s">
        <v>8221</v>
      </c>
      <c r="C579">
        <v>3</v>
      </c>
      <c r="E579">
        <v>1301</v>
      </c>
      <c r="F579" t="s">
        <v>8219</v>
      </c>
      <c r="G579">
        <v>29</v>
      </c>
    </row>
    <row r="580" spans="1:7" x14ac:dyDescent="0.2">
      <c r="A580">
        <v>1182</v>
      </c>
      <c r="B580" t="s">
        <v>8221</v>
      </c>
      <c r="C580">
        <v>4</v>
      </c>
      <c r="E580">
        <v>1302</v>
      </c>
      <c r="F580" t="s">
        <v>8219</v>
      </c>
      <c r="G580">
        <v>50</v>
      </c>
    </row>
    <row r="581" spans="1:7" x14ac:dyDescent="0.2">
      <c r="A581">
        <v>1183</v>
      </c>
      <c r="B581" t="s">
        <v>8221</v>
      </c>
      <c r="C581">
        <v>3</v>
      </c>
      <c r="E581">
        <v>1303</v>
      </c>
      <c r="F581" t="s">
        <v>8219</v>
      </c>
      <c r="G581">
        <v>108</v>
      </c>
    </row>
    <row r="582" spans="1:7" x14ac:dyDescent="0.2">
      <c r="A582">
        <v>1404</v>
      </c>
      <c r="B582" t="s">
        <v>8221</v>
      </c>
      <c r="C582">
        <v>5</v>
      </c>
      <c r="E582">
        <v>1344</v>
      </c>
      <c r="F582" t="s">
        <v>8219</v>
      </c>
      <c r="G582">
        <v>139</v>
      </c>
    </row>
    <row r="583" spans="1:7" x14ac:dyDescent="0.2">
      <c r="A583">
        <v>1405</v>
      </c>
      <c r="B583" t="s">
        <v>8221</v>
      </c>
      <c r="C583">
        <v>17</v>
      </c>
      <c r="E583">
        <v>1345</v>
      </c>
      <c r="F583" t="s">
        <v>8219</v>
      </c>
      <c r="G583">
        <v>7</v>
      </c>
    </row>
    <row r="584" spans="1:7" x14ac:dyDescent="0.2">
      <c r="A584">
        <v>1406</v>
      </c>
      <c r="B584" t="s">
        <v>8221</v>
      </c>
      <c r="C584">
        <v>3</v>
      </c>
      <c r="E584">
        <v>1346</v>
      </c>
      <c r="F584" t="s">
        <v>8219</v>
      </c>
      <c r="G584">
        <v>149</v>
      </c>
    </row>
    <row r="585" spans="1:7" x14ac:dyDescent="0.2">
      <c r="A585">
        <v>1407</v>
      </c>
      <c r="B585" t="s">
        <v>8221</v>
      </c>
      <c r="C585">
        <v>2</v>
      </c>
      <c r="E585">
        <v>1347</v>
      </c>
      <c r="F585" t="s">
        <v>8219</v>
      </c>
      <c r="G585">
        <v>31</v>
      </c>
    </row>
    <row r="586" spans="1:7" x14ac:dyDescent="0.2">
      <c r="A586">
        <v>1408</v>
      </c>
      <c r="B586" t="s">
        <v>8221</v>
      </c>
      <c r="C586">
        <v>6</v>
      </c>
      <c r="E586">
        <v>1348</v>
      </c>
      <c r="F586" t="s">
        <v>8219</v>
      </c>
      <c r="G586">
        <v>26</v>
      </c>
    </row>
    <row r="587" spans="1:7" x14ac:dyDescent="0.2">
      <c r="A587">
        <v>1409</v>
      </c>
      <c r="B587" t="s">
        <v>8221</v>
      </c>
      <c r="C587">
        <v>0</v>
      </c>
      <c r="E587">
        <v>1349</v>
      </c>
      <c r="F587" t="s">
        <v>8219</v>
      </c>
      <c r="G587">
        <v>172</v>
      </c>
    </row>
    <row r="588" spans="1:7" x14ac:dyDescent="0.2">
      <c r="A588">
        <v>1410</v>
      </c>
      <c r="B588" t="s">
        <v>8221</v>
      </c>
      <c r="C588">
        <v>1</v>
      </c>
      <c r="E588">
        <v>1350</v>
      </c>
      <c r="F588" t="s">
        <v>8219</v>
      </c>
      <c r="G588">
        <v>78</v>
      </c>
    </row>
    <row r="589" spans="1:7" x14ac:dyDescent="0.2">
      <c r="A589">
        <v>1411</v>
      </c>
      <c r="B589" t="s">
        <v>8221</v>
      </c>
      <c r="C589">
        <v>3</v>
      </c>
      <c r="E589">
        <v>1351</v>
      </c>
      <c r="F589" t="s">
        <v>8219</v>
      </c>
      <c r="G589">
        <v>120</v>
      </c>
    </row>
    <row r="590" spans="1:7" x14ac:dyDescent="0.2">
      <c r="A590">
        <v>1412</v>
      </c>
      <c r="B590" t="s">
        <v>8221</v>
      </c>
      <c r="C590">
        <v>13</v>
      </c>
      <c r="E590">
        <v>1352</v>
      </c>
      <c r="F590" t="s">
        <v>8219</v>
      </c>
      <c r="G590">
        <v>227</v>
      </c>
    </row>
    <row r="591" spans="1:7" x14ac:dyDescent="0.2">
      <c r="A591">
        <v>1413</v>
      </c>
      <c r="B591" t="s">
        <v>8221</v>
      </c>
      <c r="C591">
        <v>1</v>
      </c>
      <c r="E591">
        <v>1353</v>
      </c>
      <c r="F591" t="s">
        <v>8219</v>
      </c>
      <c r="G591">
        <v>42</v>
      </c>
    </row>
    <row r="592" spans="1:7" x14ac:dyDescent="0.2">
      <c r="A592">
        <v>1414</v>
      </c>
      <c r="B592" t="s">
        <v>8221</v>
      </c>
      <c r="C592">
        <v>1</v>
      </c>
      <c r="E592">
        <v>1354</v>
      </c>
      <c r="F592" t="s">
        <v>8219</v>
      </c>
      <c r="G592">
        <v>64</v>
      </c>
    </row>
    <row r="593" spans="1:7" x14ac:dyDescent="0.2">
      <c r="A593">
        <v>1415</v>
      </c>
      <c r="B593" t="s">
        <v>8221</v>
      </c>
      <c r="C593">
        <v>9</v>
      </c>
      <c r="E593">
        <v>1355</v>
      </c>
      <c r="F593" t="s">
        <v>8219</v>
      </c>
      <c r="G593">
        <v>121</v>
      </c>
    </row>
    <row r="594" spans="1:7" x14ac:dyDescent="0.2">
      <c r="A594">
        <v>1416</v>
      </c>
      <c r="B594" t="s">
        <v>8221</v>
      </c>
      <c r="C594">
        <v>0</v>
      </c>
      <c r="E594">
        <v>1356</v>
      </c>
      <c r="F594" t="s">
        <v>8219</v>
      </c>
      <c r="G594">
        <v>87</v>
      </c>
    </row>
    <row r="595" spans="1:7" x14ac:dyDescent="0.2">
      <c r="A595">
        <v>1417</v>
      </c>
      <c r="B595" t="s">
        <v>8221</v>
      </c>
      <c r="C595">
        <v>2</v>
      </c>
      <c r="E595">
        <v>1357</v>
      </c>
      <c r="F595" t="s">
        <v>8219</v>
      </c>
      <c r="G595">
        <v>65</v>
      </c>
    </row>
    <row r="596" spans="1:7" x14ac:dyDescent="0.2">
      <c r="A596">
        <v>1418</v>
      </c>
      <c r="B596" t="s">
        <v>8221</v>
      </c>
      <c r="C596">
        <v>1</v>
      </c>
      <c r="E596">
        <v>1358</v>
      </c>
      <c r="F596" t="s">
        <v>8219</v>
      </c>
      <c r="G596">
        <v>49</v>
      </c>
    </row>
    <row r="597" spans="1:7" x14ac:dyDescent="0.2">
      <c r="A597">
        <v>1419</v>
      </c>
      <c r="B597" t="s">
        <v>8221</v>
      </c>
      <c r="C597">
        <v>10</v>
      </c>
      <c r="E597">
        <v>1359</v>
      </c>
      <c r="F597" t="s">
        <v>8219</v>
      </c>
      <c r="G597">
        <v>19</v>
      </c>
    </row>
    <row r="598" spans="1:7" x14ac:dyDescent="0.2">
      <c r="A598">
        <v>1420</v>
      </c>
      <c r="B598" t="s">
        <v>8221</v>
      </c>
      <c r="C598">
        <v>3</v>
      </c>
      <c r="E598">
        <v>1360</v>
      </c>
      <c r="F598" t="s">
        <v>8219</v>
      </c>
      <c r="G598">
        <v>81</v>
      </c>
    </row>
    <row r="599" spans="1:7" x14ac:dyDescent="0.2">
      <c r="A599">
        <v>1421</v>
      </c>
      <c r="B599" t="s">
        <v>8221</v>
      </c>
      <c r="C599">
        <v>2</v>
      </c>
      <c r="E599">
        <v>1361</v>
      </c>
      <c r="F599" t="s">
        <v>8219</v>
      </c>
      <c r="G599">
        <v>264</v>
      </c>
    </row>
    <row r="600" spans="1:7" x14ac:dyDescent="0.2">
      <c r="A600">
        <v>1422</v>
      </c>
      <c r="B600" t="s">
        <v>8221</v>
      </c>
      <c r="C600">
        <v>2</v>
      </c>
      <c r="E600">
        <v>1362</v>
      </c>
      <c r="F600" t="s">
        <v>8219</v>
      </c>
      <c r="G600">
        <v>25</v>
      </c>
    </row>
    <row r="601" spans="1:7" x14ac:dyDescent="0.2">
      <c r="A601">
        <v>1423</v>
      </c>
      <c r="B601" t="s">
        <v>8221</v>
      </c>
      <c r="C601">
        <v>1</v>
      </c>
      <c r="E601">
        <v>1363</v>
      </c>
      <c r="F601" t="s">
        <v>8219</v>
      </c>
      <c r="G601">
        <v>5</v>
      </c>
    </row>
    <row r="602" spans="1:7" x14ac:dyDescent="0.2">
      <c r="A602">
        <v>1424</v>
      </c>
      <c r="B602" t="s">
        <v>8221</v>
      </c>
      <c r="C602">
        <v>14</v>
      </c>
      <c r="E602">
        <v>1364</v>
      </c>
      <c r="F602" t="s">
        <v>8219</v>
      </c>
      <c r="G602">
        <v>144</v>
      </c>
    </row>
    <row r="603" spans="1:7" x14ac:dyDescent="0.2">
      <c r="A603">
        <v>1425</v>
      </c>
      <c r="B603" t="s">
        <v>8221</v>
      </c>
      <c r="C603">
        <v>0</v>
      </c>
      <c r="E603">
        <v>1365</v>
      </c>
      <c r="F603" t="s">
        <v>8219</v>
      </c>
      <c r="G603">
        <v>92</v>
      </c>
    </row>
    <row r="604" spans="1:7" x14ac:dyDescent="0.2">
      <c r="A604">
        <v>1426</v>
      </c>
      <c r="B604" t="s">
        <v>8221</v>
      </c>
      <c r="C604">
        <v>0</v>
      </c>
      <c r="E604">
        <v>1366</v>
      </c>
      <c r="F604" t="s">
        <v>8219</v>
      </c>
      <c r="G604">
        <v>147</v>
      </c>
    </row>
    <row r="605" spans="1:7" x14ac:dyDescent="0.2">
      <c r="A605">
        <v>1427</v>
      </c>
      <c r="B605" t="s">
        <v>8221</v>
      </c>
      <c r="C605">
        <v>4</v>
      </c>
      <c r="E605">
        <v>1367</v>
      </c>
      <c r="F605" t="s">
        <v>8219</v>
      </c>
      <c r="G605">
        <v>90</v>
      </c>
    </row>
    <row r="606" spans="1:7" x14ac:dyDescent="0.2">
      <c r="A606">
        <v>1428</v>
      </c>
      <c r="B606" t="s">
        <v>8221</v>
      </c>
      <c r="C606">
        <v>3</v>
      </c>
      <c r="E606">
        <v>1368</v>
      </c>
      <c r="F606" t="s">
        <v>8219</v>
      </c>
      <c r="G606">
        <v>87</v>
      </c>
    </row>
    <row r="607" spans="1:7" x14ac:dyDescent="0.2">
      <c r="A607">
        <v>1429</v>
      </c>
      <c r="B607" t="s">
        <v>8221</v>
      </c>
      <c r="C607">
        <v>0</v>
      </c>
      <c r="E607">
        <v>1369</v>
      </c>
      <c r="F607" t="s">
        <v>8219</v>
      </c>
      <c r="G607">
        <v>406</v>
      </c>
    </row>
    <row r="608" spans="1:7" x14ac:dyDescent="0.2">
      <c r="A608">
        <v>1430</v>
      </c>
      <c r="B608" t="s">
        <v>8221</v>
      </c>
      <c r="C608">
        <v>5</v>
      </c>
      <c r="E608">
        <v>1370</v>
      </c>
      <c r="F608" t="s">
        <v>8219</v>
      </c>
      <c r="G608">
        <v>20</v>
      </c>
    </row>
    <row r="609" spans="1:7" x14ac:dyDescent="0.2">
      <c r="A609">
        <v>1431</v>
      </c>
      <c r="B609" t="s">
        <v>8221</v>
      </c>
      <c r="C609">
        <v>47</v>
      </c>
      <c r="E609">
        <v>1371</v>
      </c>
      <c r="F609" t="s">
        <v>8219</v>
      </c>
      <c r="G609">
        <v>70</v>
      </c>
    </row>
    <row r="610" spans="1:7" x14ac:dyDescent="0.2">
      <c r="A610">
        <v>1432</v>
      </c>
      <c r="B610" t="s">
        <v>8221</v>
      </c>
      <c r="C610">
        <v>0</v>
      </c>
      <c r="E610">
        <v>1372</v>
      </c>
      <c r="F610" t="s">
        <v>8219</v>
      </c>
      <c r="G610">
        <v>16</v>
      </c>
    </row>
    <row r="611" spans="1:7" x14ac:dyDescent="0.2">
      <c r="A611">
        <v>1433</v>
      </c>
      <c r="B611" t="s">
        <v>8221</v>
      </c>
      <c r="C611">
        <v>10</v>
      </c>
      <c r="E611">
        <v>1373</v>
      </c>
      <c r="F611" t="s">
        <v>8219</v>
      </c>
      <c r="G611">
        <v>52</v>
      </c>
    </row>
    <row r="612" spans="1:7" x14ac:dyDescent="0.2">
      <c r="A612">
        <v>1434</v>
      </c>
      <c r="B612" t="s">
        <v>8221</v>
      </c>
      <c r="C612">
        <v>11</v>
      </c>
      <c r="E612">
        <v>1374</v>
      </c>
      <c r="F612" t="s">
        <v>8219</v>
      </c>
      <c r="G612">
        <v>66</v>
      </c>
    </row>
    <row r="613" spans="1:7" x14ac:dyDescent="0.2">
      <c r="A613">
        <v>1435</v>
      </c>
      <c r="B613" t="s">
        <v>8221</v>
      </c>
      <c r="C613">
        <v>2</v>
      </c>
      <c r="E613">
        <v>1375</v>
      </c>
      <c r="F613" t="s">
        <v>8219</v>
      </c>
      <c r="G613">
        <v>109</v>
      </c>
    </row>
    <row r="614" spans="1:7" x14ac:dyDescent="0.2">
      <c r="A614">
        <v>1436</v>
      </c>
      <c r="B614" t="s">
        <v>8221</v>
      </c>
      <c r="C614">
        <v>2</v>
      </c>
      <c r="E614">
        <v>1376</v>
      </c>
      <c r="F614" t="s">
        <v>8219</v>
      </c>
      <c r="G614">
        <v>168</v>
      </c>
    </row>
    <row r="615" spans="1:7" x14ac:dyDescent="0.2">
      <c r="A615">
        <v>1437</v>
      </c>
      <c r="B615" t="s">
        <v>8221</v>
      </c>
      <c r="C615">
        <v>22</v>
      </c>
      <c r="E615">
        <v>1377</v>
      </c>
      <c r="F615" t="s">
        <v>8219</v>
      </c>
      <c r="G615">
        <v>31</v>
      </c>
    </row>
    <row r="616" spans="1:7" x14ac:dyDescent="0.2">
      <c r="A616">
        <v>1438</v>
      </c>
      <c r="B616" t="s">
        <v>8221</v>
      </c>
      <c r="C616">
        <v>8</v>
      </c>
      <c r="E616">
        <v>1378</v>
      </c>
      <c r="F616" t="s">
        <v>8219</v>
      </c>
      <c r="G616">
        <v>133</v>
      </c>
    </row>
    <row r="617" spans="1:7" x14ac:dyDescent="0.2">
      <c r="A617">
        <v>1439</v>
      </c>
      <c r="B617" t="s">
        <v>8221</v>
      </c>
      <c r="C617">
        <v>6</v>
      </c>
      <c r="E617">
        <v>1379</v>
      </c>
      <c r="F617" t="s">
        <v>8219</v>
      </c>
      <c r="G617">
        <v>151</v>
      </c>
    </row>
    <row r="618" spans="1:7" x14ac:dyDescent="0.2">
      <c r="A618">
        <v>1440</v>
      </c>
      <c r="B618" t="s">
        <v>8221</v>
      </c>
      <c r="C618">
        <v>1</v>
      </c>
      <c r="E618">
        <v>1380</v>
      </c>
      <c r="F618" t="s">
        <v>8219</v>
      </c>
      <c r="G618">
        <v>5</v>
      </c>
    </row>
    <row r="619" spans="1:7" x14ac:dyDescent="0.2">
      <c r="A619">
        <v>1441</v>
      </c>
      <c r="B619" t="s">
        <v>8221</v>
      </c>
      <c r="C619">
        <v>3</v>
      </c>
      <c r="E619">
        <v>1381</v>
      </c>
      <c r="F619" t="s">
        <v>8219</v>
      </c>
      <c r="G619">
        <v>73</v>
      </c>
    </row>
    <row r="620" spans="1:7" x14ac:dyDescent="0.2">
      <c r="A620">
        <v>1442</v>
      </c>
      <c r="B620" t="s">
        <v>8221</v>
      </c>
      <c r="C620">
        <v>0</v>
      </c>
      <c r="E620">
        <v>1382</v>
      </c>
      <c r="F620" t="s">
        <v>8219</v>
      </c>
      <c r="G620">
        <v>148</v>
      </c>
    </row>
    <row r="621" spans="1:7" x14ac:dyDescent="0.2">
      <c r="A621">
        <v>1443</v>
      </c>
      <c r="B621" t="s">
        <v>8221</v>
      </c>
      <c r="C621">
        <v>0</v>
      </c>
      <c r="E621">
        <v>1383</v>
      </c>
      <c r="F621" t="s">
        <v>8219</v>
      </c>
      <c r="G621">
        <v>93</v>
      </c>
    </row>
    <row r="622" spans="1:7" x14ac:dyDescent="0.2">
      <c r="A622">
        <v>1444</v>
      </c>
      <c r="B622" t="s">
        <v>8221</v>
      </c>
      <c r="C622">
        <v>0</v>
      </c>
      <c r="E622">
        <v>1384</v>
      </c>
      <c r="F622" t="s">
        <v>8219</v>
      </c>
      <c r="G622">
        <v>63</v>
      </c>
    </row>
    <row r="623" spans="1:7" x14ac:dyDescent="0.2">
      <c r="A623">
        <v>1445</v>
      </c>
      <c r="B623" t="s">
        <v>8221</v>
      </c>
      <c r="C623">
        <v>0</v>
      </c>
      <c r="E623">
        <v>1385</v>
      </c>
      <c r="F623" t="s">
        <v>8219</v>
      </c>
      <c r="G623">
        <v>134</v>
      </c>
    </row>
    <row r="624" spans="1:7" x14ac:dyDescent="0.2">
      <c r="A624">
        <v>1446</v>
      </c>
      <c r="B624" t="s">
        <v>8221</v>
      </c>
      <c r="C624">
        <v>0</v>
      </c>
      <c r="E624">
        <v>1386</v>
      </c>
      <c r="F624" t="s">
        <v>8219</v>
      </c>
      <c r="G624">
        <v>14</v>
      </c>
    </row>
    <row r="625" spans="1:7" x14ac:dyDescent="0.2">
      <c r="A625">
        <v>1447</v>
      </c>
      <c r="B625" t="s">
        <v>8221</v>
      </c>
      <c r="C625">
        <v>3</v>
      </c>
      <c r="E625">
        <v>1387</v>
      </c>
      <c r="F625" t="s">
        <v>8219</v>
      </c>
      <c r="G625">
        <v>78</v>
      </c>
    </row>
    <row r="626" spans="1:7" x14ac:dyDescent="0.2">
      <c r="A626">
        <v>1448</v>
      </c>
      <c r="B626" t="s">
        <v>8221</v>
      </c>
      <c r="C626">
        <v>0</v>
      </c>
      <c r="E626">
        <v>1388</v>
      </c>
      <c r="F626" t="s">
        <v>8219</v>
      </c>
      <c r="G626">
        <v>112</v>
      </c>
    </row>
    <row r="627" spans="1:7" x14ac:dyDescent="0.2">
      <c r="A627">
        <v>1449</v>
      </c>
      <c r="B627" t="s">
        <v>8221</v>
      </c>
      <c r="C627">
        <v>0</v>
      </c>
      <c r="E627">
        <v>1389</v>
      </c>
      <c r="F627" t="s">
        <v>8219</v>
      </c>
      <c r="G627">
        <v>34</v>
      </c>
    </row>
    <row r="628" spans="1:7" x14ac:dyDescent="0.2">
      <c r="A628">
        <v>1450</v>
      </c>
      <c r="B628" t="s">
        <v>8221</v>
      </c>
      <c r="C628">
        <v>1</v>
      </c>
      <c r="E628">
        <v>1390</v>
      </c>
      <c r="F628" t="s">
        <v>8219</v>
      </c>
      <c r="G628">
        <v>19</v>
      </c>
    </row>
    <row r="629" spans="1:7" x14ac:dyDescent="0.2">
      <c r="A629">
        <v>1481</v>
      </c>
      <c r="B629" t="s">
        <v>8221</v>
      </c>
      <c r="C629">
        <v>6</v>
      </c>
      <c r="E629">
        <v>1391</v>
      </c>
      <c r="F629" t="s">
        <v>8219</v>
      </c>
      <c r="G629">
        <v>13</v>
      </c>
    </row>
    <row r="630" spans="1:7" x14ac:dyDescent="0.2">
      <c r="A630">
        <v>1482</v>
      </c>
      <c r="B630" t="s">
        <v>8221</v>
      </c>
      <c r="C630">
        <v>1</v>
      </c>
      <c r="E630">
        <v>1392</v>
      </c>
      <c r="F630" t="s">
        <v>8219</v>
      </c>
      <c r="G630">
        <v>104</v>
      </c>
    </row>
    <row r="631" spans="1:7" x14ac:dyDescent="0.2">
      <c r="A631">
        <v>1483</v>
      </c>
      <c r="B631" t="s">
        <v>8221</v>
      </c>
      <c r="C631">
        <v>2</v>
      </c>
      <c r="E631">
        <v>1393</v>
      </c>
      <c r="F631" t="s">
        <v>8219</v>
      </c>
      <c r="G631">
        <v>52</v>
      </c>
    </row>
    <row r="632" spans="1:7" x14ac:dyDescent="0.2">
      <c r="A632">
        <v>1484</v>
      </c>
      <c r="B632" t="s">
        <v>8221</v>
      </c>
      <c r="C632">
        <v>0</v>
      </c>
      <c r="E632">
        <v>1394</v>
      </c>
      <c r="F632" t="s">
        <v>8219</v>
      </c>
      <c r="G632">
        <v>17</v>
      </c>
    </row>
    <row r="633" spans="1:7" x14ac:dyDescent="0.2">
      <c r="A633">
        <v>1485</v>
      </c>
      <c r="B633" t="s">
        <v>8221</v>
      </c>
      <c r="C633">
        <v>3</v>
      </c>
      <c r="E633">
        <v>1395</v>
      </c>
      <c r="F633" t="s">
        <v>8219</v>
      </c>
      <c r="G633">
        <v>82</v>
      </c>
    </row>
    <row r="634" spans="1:7" x14ac:dyDescent="0.2">
      <c r="A634">
        <v>1486</v>
      </c>
      <c r="B634" t="s">
        <v>8221</v>
      </c>
      <c r="C634">
        <v>3</v>
      </c>
      <c r="E634">
        <v>1396</v>
      </c>
      <c r="F634" t="s">
        <v>8219</v>
      </c>
      <c r="G634">
        <v>73</v>
      </c>
    </row>
    <row r="635" spans="1:7" x14ac:dyDescent="0.2">
      <c r="A635">
        <v>1487</v>
      </c>
      <c r="B635" t="s">
        <v>8221</v>
      </c>
      <c r="C635">
        <v>0</v>
      </c>
      <c r="E635">
        <v>1397</v>
      </c>
      <c r="F635" t="s">
        <v>8219</v>
      </c>
      <c r="G635">
        <v>158</v>
      </c>
    </row>
    <row r="636" spans="1:7" x14ac:dyDescent="0.2">
      <c r="A636">
        <v>1488</v>
      </c>
      <c r="B636" t="s">
        <v>8221</v>
      </c>
      <c r="C636">
        <v>6</v>
      </c>
      <c r="E636">
        <v>1398</v>
      </c>
      <c r="F636" t="s">
        <v>8219</v>
      </c>
      <c r="G636">
        <v>65</v>
      </c>
    </row>
    <row r="637" spans="1:7" x14ac:dyDescent="0.2">
      <c r="A637">
        <v>1489</v>
      </c>
      <c r="B637" t="s">
        <v>8221</v>
      </c>
      <c r="C637">
        <v>0</v>
      </c>
      <c r="E637">
        <v>1399</v>
      </c>
      <c r="F637" t="s">
        <v>8219</v>
      </c>
      <c r="G637">
        <v>184</v>
      </c>
    </row>
    <row r="638" spans="1:7" x14ac:dyDescent="0.2">
      <c r="A638">
        <v>1490</v>
      </c>
      <c r="B638" t="s">
        <v>8221</v>
      </c>
      <c r="C638">
        <v>19</v>
      </c>
      <c r="E638">
        <v>1400</v>
      </c>
      <c r="F638" t="s">
        <v>8219</v>
      </c>
      <c r="G638">
        <v>34</v>
      </c>
    </row>
    <row r="639" spans="1:7" x14ac:dyDescent="0.2">
      <c r="A639">
        <v>1491</v>
      </c>
      <c r="B639" t="s">
        <v>8221</v>
      </c>
      <c r="C639">
        <v>1</v>
      </c>
      <c r="E639">
        <v>1401</v>
      </c>
      <c r="F639" t="s">
        <v>8219</v>
      </c>
      <c r="G639">
        <v>240</v>
      </c>
    </row>
    <row r="640" spans="1:7" x14ac:dyDescent="0.2">
      <c r="A640">
        <v>1492</v>
      </c>
      <c r="B640" t="s">
        <v>8221</v>
      </c>
      <c r="C640">
        <v>2</v>
      </c>
      <c r="E640">
        <v>1402</v>
      </c>
      <c r="F640" t="s">
        <v>8219</v>
      </c>
      <c r="G640">
        <v>113</v>
      </c>
    </row>
    <row r="641" spans="1:7" x14ac:dyDescent="0.2">
      <c r="A641">
        <v>1493</v>
      </c>
      <c r="B641" t="s">
        <v>8221</v>
      </c>
      <c r="C641">
        <v>0</v>
      </c>
      <c r="E641">
        <v>1403</v>
      </c>
      <c r="F641" t="s">
        <v>8219</v>
      </c>
      <c r="G641">
        <v>66</v>
      </c>
    </row>
    <row r="642" spans="1:7" x14ac:dyDescent="0.2">
      <c r="A642">
        <v>1494</v>
      </c>
      <c r="B642" t="s">
        <v>8221</v>
      </c>
      <c r="C642">
        <v>11</v>
      </c>
      <c r="E642">
        <v>1461</v>
      </c>
      <c r="F642" t="s">
        <v>8219</v>
      </c>
      <c r="G642">
        <v>340</v>
      </c>
    </row>
    <row r="643" spans="1:7" x14ac:dyDescent="0.2">
      <c r="A643">
        <v>1495</v>
      </c>
      <c r="B643" t="s">
        <v>8221</v>
      </c>
      <c r="C643">
        <v>0</v>
      </c>
      <c r="E643">
        <v>1462</v>
      </c>
      <c r="F643" t="s">
        <v>8219</v>
      </c>
      <c r="G643">
        <v>150</v>
      </c>
    </row>
    <row r="644" spans="1:7" x14ac:dyDescent="0.2">
      <c r="A644">
        <v>1496</v>
      </c>
      <c r="B644" t="s">
        <v>8221</v>
      </c>
      <c r="C644">
        <v>0</v>
      </c>
      <c r="E644">
        <v>1463</v>
      </c>
      <c r="F644" t="s">
        <v>8219</v>
      </c>
      <c r="G644">
        <v>25</v>
      </c>
    </row>
    <row r="645" spans="1:7" x14ac:dyDescent="0.2">
      <c r="A645">
        <v>1497</v>
      </c>
      <c r="B645" t="s">
        <v>8221</v>
      </c>
      <c r="C645">
        <v>1</v>
      </c>
      <c r="E645">
        <v>1464</v>
      </c>
      <c r="F645" t="s">
        <v>8219</v>
      </c>
      <c r="G645">
        <v>234</v>
      </c>
    </row>
    <row r="646" spans="1:7" x14ac:dyDescent="0.2">
      <c r="A646">
        <v>1498</v>
      </c>
      <c r="B646" t="s">
        <v>8221</v>
      </c>
      <c r="C646">
        <v>3</v>
      </c>
      <c r="E646">
        <v>1465</v>
      </c>
      <c r="F646" t="s">
        <v>8219</v>
      </c>
      <c r="G646">
        <v>2602</v>
      </c>
    </row>
    <row r="647" spans="1:7" x14ac:dyDescent="0.2">
      <c r="A647">
        <v>1499</v>
      </c>
      <c r="B647" t="s">
        <v>8221</v>
      </c>
      <c r="C647">
        <v>1</v>
      </c>
      <c r="E647">
        <v>1466</v>
      </c>
      <c r="F647" t="s">
        <v>8219</v>
      </c>
      <c r="G647">
        <v>248</v>
      </c>
    </row>
    <row r="648" spans="1:7" x14ac:dyDescent="0.2">
      <c r="A648">
        <v>1500</v>
      </c>
      <c r="B648" t="s">
        <v>8221</v>
      </c>
      <c r="C648">
        <v>15</v>
      </c>
      <c r="E648">
        <v>1467</v>
      </c>
      <c r="F648" t="s">
        <v>8219</v>
      </c>
      <c r="G648">
        <v>600</v>
      </c>
    </row>
    <row r="649" spans="1:7" x14ac:dyDescent="0.2">
      <c r="A649">
        <v>1541</v>
      </c>
      <c r="B649" t="s">
        <v>8221</v>
      </c>
      <c r="C649">
        <v>2</v>
      </c>
      <c r="E649">
        <v>1468</v>
      </c>
      <c r="F649" t="s">
        <v>8219</v>
      </c>
      <c r="G649">
        <v>293</v>
      </c>
    </row>
    <row r="650" spans="1:7" x14ac:dyDescent="0.2">
      <c r="A650">
        <v>1542</v>
      </c>
      <c r="B650" t="s">
        <v>8221</v>
      </c>
      <c r="C650">
        <v>1</v>
      </c>
      <c r="E650">
        <v>1469</v>
      </c>
      <c r="F650" t="s">
        <v>8219</v>
      </c>
      <c r="G650">
        <v>321</v>
      </c>
    </row>
    <row r="651" spans="1:7" x14ac:dyDescent="0.2">
      <c r="A651">
        <v>1543</v>
      </c>
      <c r="B651" t="s">
        <v>8221</v>
      </c>
      <c r="C651">
        <v>1</v>
      </c>
      <c r="E651">
        <v>1470</v>
      </c>
      <c r="F651" t="s">
        <v>8219</v>
      </c>
      <c r="G651">
        <v>81</v>
      </c>
    </row>
    <row r="652" spans="1:7" x14ac:dyDescent="0.2">
      <c r="A652">
        <v>1544</v>
      </c>
      <c r="B652" t="s">
        <v>8221</v>
      </c>
      <c r="C652">
        <v>0</v>
      </c>
      <c r="E652">
        <v>1471</v>
      </c>
      <c r="F652" t="s">
        <v>8219</v>
      </c>
      <c r="G652">
        <v>343</v>
      </c>
    </row>
    <row r="653" spans="1:7" x14ac:dyDescent="0.2">
      <c r="A653">
        <v>1545</v>
      </c>
      <c r="B653" t="s">
        <v>8221</v>
      </c>
      <c r="C653">
        <v>1</v>
      </c>
      <c r="E653">
        <v>1472</v>
      </c>
      <c r="F653" t="s">
        <v>8219</v>
      </c>
      <c r="G653">
        <v>336</v>
      </c>
    </row>
    <row r="654" spans="1:7" x14ac:dyDescent="0.2">
      <c r="A654">
        <v>1546</v>
      </c>
      <c r="B654" t="s">
        <v>8221</v>
      </c>
      <c r="C654">
        <v>11</v>
      </c>
      <c r="E654">
        <v>1473</v>
      </c>
      <c r="F654" t="s">
        <v>8219</v>
      </c>
      <c r="G654">
        <v>47</v>
      </c>
    </row>
    <row r="655" spans="1:7" x14ac:dyDescent="0.2">
      <c r="A655">
        <v>1547</v>
      </c>
      <c r="B655" t="s">
        <v>8221</v>
      </c>
      <c r="C655">
        <v>0</v>
      </c>
      <c r="E655">
        <v>1474</v>
      </c>
      <c r="F655" t="s">
        <v>8219</v>
      </c>
      <c r="G655">
        <v>76</v>
      </c>
    </row>
    <row r="656" spans="1:7" x14ac:dyDescent="0.2">
      <c r="A656">
        <v>1548</v>
      </c>
      <c r="B656" t="s">
        <v>8221</v>
      </c>
      <c r="C656">
        <v>1</v>
      </c>
      <c r="E656">
        <v>1475</v>
      </c>
      <c r="F656" t="s">
        <v>8219</v>
      </c>
      <c r="G656">
        <v>441</v>
      </c>
    </row>
    <row r="657" spans="1:7" x14ac:dyDescent="0.2">
      <c r="A657">
        <v>1549</v>
      </c>
      <c r="B657" t="s">
        <v>8221</v>
      </c>
      <c r="C657">
        <v>6</v>
      </c>
      <c r="E657">
        <v>1476</v>
      </c>
      <c r="F657" t="s">
        <v>8219</v>
      </c>
      <c r="G657">
        <v>916</v>
      </c>
    </row>
    <row r="658" spans="1:7" x14ac:dyDescent="0.2">
      <c r="A658">
        <v>1550</v>
      </c>
      <c r="B658" t="s">
        <v>8221</v>
      </c>
      <c r="C658">
        <v>7</v>
      </c>
      <c r="E658">
        <v>1477</v>
      </c>
      <c r="F658" t="s">
        <v>8219</v>
      </c>
      <c r="G658">
        <v>369</v>
      </c>
    </row>
    <row r="659" spans="1:7" x14ac:dyDescent="0.2">
      <c r="A659">
        <v>1551</v>
      </c>
      <c r="B659" t="s">
        <v>8221</v>
      </c>
      <c r="C659">
        <v>0</v>
      </c>
      <c r="E659">
        <v>1478</v>
      </c>
      <c r="F659" t="s">
        <v>8219</v>
      </c>
      <c r="G659">
        <v>20242</v>
      </c>
    </row>
    <row r="660" spans="1:7" x14ac:dyDescent="0.2">
      <c r="A660">
        <v>1552</v>
      </c>
      <c r="B660" t="s">
        <v>8221</v>
      </c>
      <c r="C660">
        <v>16</v>
      </c>
      <c r="E660">
        <v>1479</v>
      </c>
      <c r="F660" t="s">
        <v>8219</v>
      </c>
      <c r="G660">
        <v>71</v>
      </c>
    </row>
    <row r="661" spans="1:7" x14ac:dyDescent="0.2">
      <c r="A661">
        <v>1553</v>
      </c>
      <c r="B661" t="s">
        <v>8221</v>
      </c>
      <c r="C661">
        <v>0</v>
      </c>
      <c r="E661">
        <v>1480</v>
      </c>
      <c r="F661" t="s">
        <v>8219</v>
      </c>
      <c r="G661">
        <v>635</v>
      </c>
    </row>
    <row r="662" spans="1:7" x14ac:dyDescent="0.2">
      <c r="A662">
        <v>1554</v>
      </c>
      <c r="B662" t="s">
        <v>8221</v>
      </c>
      <c r="C662">
        <v>0</v>
      </c>
      <c r="E662">
        <v>1501</v>
      </c>
      <c r="F662" t="s">
        <v>8219</v>
      </c>
      <c r="G662">
        <v>885</v>
      </c>
    </row>
    <row r="663" spans="1:7" x14ac:dyDescent="0.2">
      <c r="A663">
        <v>1555</v>
      </c>
      <c r="B663" t="s">
        <v>8221</v>
      </c>
      <c r="C663">
        <v>0</v>
      </c>
      <c r="E663">
        <v>1502</v>
      </c>
      <c r="F663" t="s">
        <v>8219</v>
      </c>
      <c r="G663">
        <v>329</v>
      </c>
    </row>
    <row r="664" spans="1:7" x14ac:dyDescent="0.2">
      <c r="A664">
        <v>1556</v>
      </c>
      <c r="B664" t="s">
        <v>8221</v>
      </c>
      <c r="C664">
        <v>12</v>
      </c>
      <c r="E664">
        <v>1503</v>
      </c>
      <c r="F664" t="s">
        <v>8219</v>
      </c>
      <c r="G664">
        <v>71</v>
      </c>
    </row>
    <row r="665" spans="1:7" x14ac:dyDescent="0.2">
      <c r="A665">
        <v>1557</v>
      </c>
      <c r="B665" t="s">
        <v>8221</v>
      </c>
      <c r="C665">
        <v>1</v>
      </c>
      <c r="E665">
        <v>1504</v>
      </c>
      <c r="F665" t="s">
        <v>8219</v>
      </c>
      <c r="G665">
        <v>269</v>
      </c>
    </row>
    <row r="666" spans="1:7" x14ac:dyDescent="0.2">
      <c r="A666">
        <v>1558</v>
      </c>
      <c r="B666" t="s">
        <v>8221</v>
      </c>
      <c r="C666">
        <v>3</v>
      </c>
      <c r="E666">
        <v>1505</v>
      </c>
      <c r="F666" t="s">
        <v>8219</v>
      </c>
      <c r="G666">
        <v>345</v>
      </c>
    </row>
    <row r="667" spans="1:7" x14ac:dyDescent="0.2">
      <c r="A667">
        <v>1559</v>
      </c>
      <c r="B667" t="s">
        <v>8221</v>
      </c>
      <c r="C667">
        <v>1</v>
      </c>
      <c r="E667">
        <v>1506</v>
      </c>
      <c r="F667" t="s">
        <v>8219</v>
      </c>
      <c r="G667">
        <v>43</v>
      </c>
    </row>
    <row r="668" spans="1:7" x14ac:dyDescent="0.2">
      <c r="A668">
        <v>1560</v>
      </c>
      <c r="B668" t="s">
        <v>8221</v>
      </c>
      <c r="C668">
        <v>4</v>
      </c>
      <c r="E668">
        <v>1507</v>
      </c>
      <c r="F668" t="s">
        <v>8219</v>
      </c>
      <c r="G668">
        <v>33</v>
      </c>
    </row>
    <row r="669" spans="1:7" x14ac:dyDescent="0.2">
      <c r="A669">
        <v>1581</v>
      </c>
      <c r="B669" t="s">
        <v>8221</v>
      </c>
      <c r="C669">
        <v>1</v>
      </c>
      <c r="E669">
        <v>1508</v>
      </c>
      <c r="F669" t="s">
        <v>8219</v>
      </c>
      <c r="G669">
        <v>211</v>
      </c>
    </row>
    <row r="670" spans="1:7" x14ac:dyDescent="0.2">
      <c r="A670">
        <v>1582</v>
      </c>
      <c r="B670" t="s">
        <v>8221</v>
      </c>
      <c r="C670">
        <v>3</v>
      </c>
      <c r="E670">
        <v>1509</v>
      </c>
      <c r="F670" t="s">
        <v>8219</v>
      </c>
      <c r="G670">
        <v>196</v>
      </c>
    </row>
    <row r="671" spans="1:7" x14ac:dyDescent="0.2">
      <c r="A671">
        <v>1583</v>
      </c>
      <c r="B671" t="s">
        <v>8221</v>
      </c>
      <c r="C671">
        <v>1</v>
      </c>
      <c r="E671">
        <v>1510</v>
      </c>
      <c r="F671" t="s">
        <v>8219</v>
      </c>
      <c r="G671">
        <v>405</v>
      </c>
    </row>
    <row r="672" spans="1:7" x14ac:dyDescent="0.2">
      <c r="A672">
        <v>1584</v>
      </c>
      <c r="B672" t="s">
        <v>8221</v>
      </c>
      <c r="C672">
        <v>0</v>
      </c>
      <c r="E672">
        <v>1511</v>
      </c>
      <c r="F672" t="s">
        <v>8219</v>
      </c>
      <c r="G672">
        <v>206</v>
      </c>
    </row>
    <row r="673" spans="1:7" x14ac:dyDescent="0.2">
      <c r="A673">
        <v>1585</v>
      </c>
      <c r="B673" t="s">
        <v>8221</v>
      </c>
      <c r="C673">
        <v>12</v>
      </c>
      <c r="E673">
        <v>1512</v>
      </c>
      <c r="F673" t="s">
        <v>8219</v>
      </c>
      <c r="G673">
        <v>335</v>
      </c>
    </row>
    <row r="674" spans="1:7" x14ac:dyDescent="0.2">
      <c r="A674">
        <v>1586</v>
      </c>
      <c r="B674" t="s">
        <v>8221</v>
      </c>
      <c r="C674">
        <v>0</v>
      </c>
      <c r="E674">
        <v>1513</v>
      </c>
      <c r="F674" t="s">
        <v>8219</v>
      </c>
      <c r="G674">
        <v>215</v>
      </c>
    </row>
    <row r="675" spans="1:7" x14ac:dyDescent="0.2">
      <c r="A675">
        <v>1587</v>
      </c>
      <c r="B675" t="s">
        <v>8221</v>
      </c>
      <c r="C675">
        <v>1</v>
      </c>
      <c r="E675">
        <v>1514</v>
      </c>
      <c r="F675" t="s">
        <v>8219</v>
      </c>
      <c r="G675">
        <v>176</v>
      </c>
    </row>
    <row r="676" spans="1:7" x14ac:dyDescent="0.2">
      <c r="A676">
        <v>1588</v>
      </c>
      <c r="B676" t="s">
        <v>8221</v>
      </c>
      <c r="C676">
        <v>0</v>
      </c>
      <c r="E676">
        <v>1515</v>
      </c>
      <c r="F676" t="s">
        <v>8219</v>
      </c>
      <c r="G676">
        <v>555</v>
      </c>
    </row>
    <row r="677" spans="1:7" x14ac:dyDescent="0.2">
      <c r="A677">
        <v>1589</v>
      </c>
      <c r="B677" t="s">
        <v>8221</v>
      </c>
      <c r="C677">
        <v>0</v>
      </c>
      <c r="E677">
        <v>1516</v>
      </c>
      <c r="F677" t="s">
        <v>8219</v>
      </c>
      <c r="G677">
        <v>116</v>
      </c>
    </row>
    <row r="678" spans="1:7" x14ac:dyDescent="0.2">
      <c r="A678">
        <v>1590</v>
      </c>
      <c r="B678" t="s">
        <v>8221</v>
      </c>
      <c r="C678">
        <v>2</v>
      </c>
      <c r="E678">
        <v>1517</v>
      </c>
      <c r="F678" t="s">
        <v>8219</v>
      </c>
      <c r="G678">
        <v>615</v>
      </c>
    </row>
    <row r="679" spans="1:7" x14ac:dyDescent="0.2">
      <c r="A679">
        <v>1591</v>
      </c>
      <c r="B679" t="s">
        <v>8221</v>
      </c>
      <c r="C679">
        <v>92</v>
      </c>
      <c r="E679">
        <v>1518</v>
      </c>
      <c r="F679" t="s">
        <v>8219</v>
      </c>
      <c r="G679">
        <v>236</v>
      </c>
    </row>
    <row r="680" spans="1:7" x14ac:dyDescent="0.2">
      <c r="A680">
        <v>1592</v>
      </c>
      <c r="B680" t="s">
        <v>8221</v>
      </c>
      <c r="C680">
        <v>0</v>
      </c>
      <c r="E680">
        <v>1519</v>
      </c>
      <c r="F680" t="s">
        <v>8219</v>
      </c>
      <c r="G680">
        <v>145</v>
      </c>
    </row>
    <row r="681" spans="1:7" x14ac:dyDescent="0.2">
      <c r="A681">
        <v>1593</v>
      </c>
      <c r="B681" t="s">
        <v>8221</v>
      </c>
      <c r="C681">
        <v>3</v>
      </c>
      <c r="E681">
        <v>1520</v>
      </c>
      <c r="F681" t="s">
        <v>8219</v>
      </c>
      <c r="G681">
        <v>167</v>
      </c>
    </row>
    <row r="682" spans="1:7" x14ac:dyDescent="0.2">
      <c r="A682">
        <v>1594</v>
      </c>
      <c r="B682" t="s">
        <v>8221</v>
      </c>
      <c r="C682">
        <v>10</v>
      </c>
      <c r="E682">
        <v>1521</v>
      </c>
      <c r="F682" t="s">
        <v>8219</v>
      </c>
      <c r="G682">
        <v>235</v>
      </c>
    </row>
    <row r="683" spans="1:7" x14ac:dyDescent="0.2">
      <c r="A683">
        <v>1595</v>
      </c>
      <c r="B683" t="s">
        <v>8221</v>
      </c>
      <c r="C683">
        <v>7</v>
      </c>
      <c r="E683">
        <v>1522</v>
      </c>
      <c r="F683" t="s">
        <v>8219</v>
      </c>
      <c r="G683">
        <v>452</v>
      </c>
    </row>
    <row r="684" spans="1:7" x14ac:dyDescent="0.2">
      <c r="A684">
        <v>1596</v>
      </c>
      <c r="B684" t="s">
        <v>8221</v>
      </c>
      <c r="C684">
        <v>3</v>
      </c>
      <c r="E684">
        <v>1523</v>
      </c>
      <c r="F684" t="s">
        <v>8219</v>
      </c>
      <c r="G684">
        <v>241</v>
      </c>
    </row>
    <row r="685" spans="1:7" x14ac:dyDescent="0.2">
      <c r="A685">
        <v>1597</v>
      </c>
      <c r="B685" t="s">
        <v>8221</v>
      </c>
      <c r="C685">
        <v>0</v>
      </c>
      <c r="E685">
        <v>1524</v>
      </c>
      <c r="F685" t="s">
        <v>8219</v>
      </c>
      <c r="G685">
        <v>28</v>
      </c>
    </row>
    <row r="686" spans="1:7" x14ac:dyDescent="0.2">
      <c r="A686">
        <v>1598</v>
      </c>
      <c r="B686" t="s">
        <v>8221</v>
      </c>
      <c r="C686">
        <v>1</v>
      </c>
      <c r="E686">
        <v>1525</v>
      </c>
      <c r="F686" t="s">
        <v>8219</v>
      </c>
      <c r="G686">
        <v>140</v>
      </c>
    </row>
    <row r="687" spans="1:7" x14ac:dyDescent="0.2">
      <c r="A687">
        <v>1599</v>
      </c>
      <c r="B687" t="s">
        <v>8221</v>
      </c>
      <c r="C687">
        <v>0</v>
      </c>
      <c r="E687">
        <v>1526</v>
      </c>
      <c r="F687" t="s">
        <v>8219</v>
      </c>
      <c r="G687">
        <v>280</v>
      </c>
    </row>
    <row r="688" spans="1:7" x14ac:dyDescent="0.2">
      <c r="A688">
        <v>1600</v>
      </c>
      <c r="B688" t="s">
        <v>8221</v>
      </c>
      <c r="C688">
        <v>9</v>
      </c>
      <c r="E688">
        <v>1527</v>
      </c>
      <c r="F688" t="s">
        <v>8219</v>
      </c>
      <c r="G688">
        <v>70</v>
      </c>
    </row>
    <row r="689" spans="1:7" x14ac:dyDescent="0.2">
      <c r="A689">
        <v>1701</v>
      </c>
      <c r="B689" t="s">
        <v>8221</v>
      </c>
      <c r="C689">
        <v>2</v>
      </c>
      <c r="E689">
        <v>1528</v>
      </c>
      <c r="F689" t="s">
        <v>8219</v>
      </c>
      <c r="G689">
        <v>160</v>
      </c>
    </row>
    <row r="690" spans="1:7" x14ac:dyDescent="0.2">
      <c r="A690">
        <v>1702</v>
      </c>
      <c r="B690" t="s">
        <v>8221</v>
      </c>
      <c r="C690">
        <v>1</v>
      </c>
      <c r="E690">
        <v>1529</v>
      </c>
      <c r="F690" t="s">
        <v>8219</v>
      </c>
      <c r="G690">
        <v>141</v>
      </c>
    </row>
    <row r="691" spans="1:7" x14ac:dyDescent="0.2">
      <c r="A691">
        <v>1703</v>
      </c>
      <c r="B691" t="s">
        <v>8221</v>
      </c>
      <c r="C691">
        <v>2</v>
      </c>
      <c r="E691">
        <v>1530</v>
      </c>
      <c r="F691" t="s">
        <v>8219</v>
      </c>
      <c r="G691">
        <v>874</v>
      </c>
    </row>
    <row r="692" spans="1:7" x14ac:dyDescent="0.2">
      <c r="A692">
        <v>1704</v>
      </c>
      <c r="B692" t="s">
        <v>8221</v>
      </c>
      <c r="C692">
        <v>11</v>
      </c>
      <c r="E692">
        <v>1531</v>
      </c>
      <c r="F692" t="s">
        <v>8219</v>
      </c>
      <c r="G692">
        <v>73</v>
      </c>
    </row>
    <row r="693" spans="1:7" x14ac:dyDescent="0.2">
      <c r="A693">
        <v>1705</v>
      </c>
      <c r="B693" t="s">
        <v>8221</v>
      </c>
      <c r="C693">
        <v>0</v>
      </c>
      <c r="E693">
        <v>1532</v>
      </c>
      <c r="F693" t="s">
        <v>8219</v>
      </c>
      <c r="G693">
        <v>294</v>
      </c>
    </row>
    <row r="694" spans="1:7" x14ac:dyDescent="0.2">
      <c r="A694">
        <v>1706</v>
      </c>
      <c r="B694" t="s">
        <v>8221</v>
      </c>
      <c r="C694">
        <v>0</v>
      </c>
      <c r="E694">
        <v>1533</v>
      </c>
      <c r="F694" t="s">
        <v>8219</v>
      </c>
      <c r="G694">
        <v>740</v>
      </c>
    </row>
    <row r="695" spans="1:7" x14ac:dyDescent="0.2">
      <c r="A695">
        <v>1707</v>
      </c>
      <c r="B695" t="s">
        <v>8221</v>
      </c>
      <c r="C695">
        <v>9</v>
      </c>
      <c r="E695">
        <v>1534</v>
      </c>
      <c r="F695" t="s">
        <v>8219</v>
      </c>
      <c r="G695">
        <v>369</v>
      </c>
    </row>
    <row r="696" spans="1:7" x14ac:dyDescent="0.2">
      <c r="A696">
        <v>1708</v>
      </c>
      <c r="B696" t="s">
        <v>8221</v>
      </c>
      <c r="C696">
        <v>0</v>
      </c>
      <c r="E696">
        <v>1535</v>
      </c>
      <c r="F696" t="s">
        <v>8219</v>
      </c>
      <c r="G696">
        <v>110</v>
      </c>
    </row>
    <row r="697" spans="1:7" x14ac:dyDescent="0.2">
      <c r="A697">
        <v>1709</v>
      </c>
      <c r="B697" t="s">
        <v>8221</v>
      </c>
      <c r="C697">
        <v>4</v>
      </c>
      <c r="E697">
        <v>1536</v>
      </c>
      <c r="F697" t="s">
        <v>8219</v>
      </c>
      <c r="G697">
        <v>455</v>
      </c>
    </row>
    <row r="698" spans="1:7" x14ac:dyDescent="0.2">
      <c r="A698">
        <v>1710</v>
      </c>
      <c r="B698" t="s">
        <v>8221</v>
      </c>
      <c r="C698">
        <v>1</v>
      </c>
      <c r="E698">
        <v>1537</v>
      </c>
      <c r="F698" t="s">
        <v>8219</v>
      </c>
      <c r="G698">
        <v>224</v>
      </c>
    </row>
    <row r="699" spans="1:7" x14ac:dyDescent="0.2">
      <c r="A699">
        <v>1711</v>
      </c>
      <c r="B699" t="s">
        <v>8221</v>
      </c>
      <c r="C699">
        <v>2</v>
      </c>
      <c r="E699">
        <v>1538</v>
      </c>
      <c r="F699" t="s">
        <v>8219</v>
      </c>
      <c r="G699">
        <v>46</v>
      </c>
    </row>
    <row r="700" spans="1:7" x14ac:dyDescent="0.2">
      <c r="A700">
        <v>1712</v>
      </c>
      <c r="B700" t="s">
        <v>8221</v>
      </c>
      <c r="C700">
        <v>0</v>
      </c>
      <c r="E700">
        <v>1539</v>
      </c>
      <c r="F700" t="s">
        <v>8219</v>
      </c>
      <c r="G700">
        <v>284</v>
      </c>
    </row>
    <row r="701" spans="1:7" x14ac:dyDescent="0.2">
      <c r="A701">
        <v>1713</v>
      </c>
      <c r="B701" t="s">
        <v>8221</v>
      </c>
      <c r="C701">
        <v>1</v>
      </c>
      <c r="E701">
        <v>1540</v>
      </c>
      <c r="F701" t="s">
        <v>8219</v>
      </c>
      <c r="G701">
        <v>98</v>
      </c>
    </row>
    <row r="702" spans="1:7" x14ac:dyDescent="0.2">
      <c r="A702">
        <v>1714</v>
      </c>
      <c r="B702" t="s">
        <v>8221</v>
      </c>
      <c r="C702">
        <v>17</v>
      </c>
      <c r="E702">
        <v>1601</v>
      </c>
      <c r="F702" t="s">
        <v>8219</v>
      </c>
      <c r="G702">
        <v>56</v>
      </c>
    </row>
    <row r="703" spans="1:7" x14ac:dyDescent="0.2">
      <c r="A703">
        <v>1715</v>
      </c>
      <c r="B703" t="s">
        <v>8221</v>
      </c>
      <c r="C703">
        <v>2</v>
      </c>
      <c r="E703">
        <v>1602</v>
      </c>
      <c r="F703" t="s">
        <v>8219</v>
      </c>
      <c r="G703">
        <v>32</v>
      </c>
    </row>
    <row r="704" spans="1:7" x14ac:dyDescent="0.2">
      <c r="A704">
        <v>1716</v>
      </c>
      <c r="B704" t="s">
        <v>8221</v>
      </c>
      <c r="C704">
        <v>3</v>
      </c>
      <c r="E704">
        <v>1603</v>
      </c>
      <c r="F704" t="s">
        <v>8219</v>
      </c>
      <c r="G704">
        <v>30</v>
      </c>
    </row>
    <row r="705" spans="1:7" x14ac:dyDescent="0.2">
      <c r="A705">
        <v>1717</v>
      </c>
      <c r="B705" t="s">
        <v>8221</v>
      </c>
      <c r="C705">
        <v>41</v>
      </c>
      <c r="E705">
        <v>1604</v>
      </c>
      <c r="F705" t="s">
        <v>8219</v>
      </c>
      <c r="G705">
        <v>70</v>
      </c>
    </row>
    <row r="706" spans="1:7" x14ac:dyDescent="0.2">
      <c r="A706">
        <v>1718</v>
      </c>
      <c r="B706" t="s">
        <v>8221</v>
      </c>
      <c r="C706">
        <v>2</v>
      </c>
      <c r="E706">
        <v>1605</v>
      </c>
      <c r="F706" t="s">
        <v>8219</v>
      </c>
      <c r="G706">
        <v>44</v>
      </c>
    </row>
    <row r="707" spans="1:7" x14ac:dyDescent="0.2">
      <c r="A707">
        <v>1719</v>
      </c>
      <c r="B707" t="s">
        <v>8221</v>
      </c>
      <c r="C707">
        <v>3</v>
      </c>
      <c r="E707">
        <v>1606</v>
      </c>
      <c r="F707" t="s">
        <v>8219</v>
      </c>
      <c r="G707">
        <v>92</v>
      </c>
    </row>
    <row r="708" spans="1:7" x14ac:dyDescent="0.2">
      <c r="A708">
        <v>1720</v>
      </c>
      <c r="B708" t="s">
        <v>8221</v>
      </c>
      <c r="C708">
        <v>8</v>
      </c>
      <c r="E708">
        <v>1607</v>
      </c>
      <c r="F708" t="s">
        <v>8219</v>
      </c>
      <c r="G708">
        <v>205</v>
      </c>
    </row>
    <row r="709" spans="1:7" x14ac:dyDescent="0.2">
      <c r="A709">
        <v>1721</v>
      </c>
      <c r="B709" t="s">
        <v>8221</v>
      </c>
      <c r="C709">
        <v>0</v>
      </c>
      <c r="E709">
        <v>1608</v>
      </c>
      <c r="F709" t="s">
        <v>8219</v>
      </c>
      <c r="G709">
        <v>23</v>
      </c>
    </row>
    <row r="710" spans="1:7" x14ac:dyDescent="0.2">
      <c r="A710">
        <v>1722</v>
      </c>
      <c r="B710" t="s">
        <v>8221</v>
      </c>
      <c r="C710">
        <v>1</v>
      </c>
      <c r="E710">
        <v>1609</v>
      </c>
      <c r="F710" t="s">
        <v>8219</v>
      </c>
      <c r="G710">
        <v>4</v>
      </c>
    </row>
    <row r="711" spans="1:7" x14ac:dyDescent="0.2">
      <c r="A711">
        <v>1723</v>
      </c>
      <c r="B711" t="s">
        <v>8221</v>
      </c>
      <c r="C711">
        <v>3</v>
      </c>
      <c r="E711">
        <v>1610</v>
      </c>
      <c r="F711" t="s">
        <v>8219</v>
      </c>
      <c r="G711">
        <v>112</v>
      </c>
    </row>
    <row r="712" spans="1:7" x14ac:dyDescent="0.2">
      <c r="A712">
        <v>1724</v>
      </c>
      <c r="B712" t="s">
        <v>8221</v>
      </c>
      <c r="C712">
        <v>4</v>
      </c>
      <c r="E712">
        <v>1611</v>
      </c>
      <c r="F712" t="s">
        <v>8219</v>
      </c>
      <c r="G712">
        <v>27</v>
      </c>
    </row>
    <row r="713" spans="1:7" x14ac:dyDescent="0.2">
      <c r="A713">
        <v>1725</v>
      </c>
      <c r="B713" t="s">
        <v>8221</v>
      </c>
      <c r="C713">
        <v>9</v>
      </c>
      <c r="E713">
        <v>1612</v>
      </c>
      <c r="F713" t="s">
        <v>8219</v>
      </c>
      <c r="G713">
        <v>11</v>
      </c>
    </row>
    <row r="714" spans="1:7" x14ac:dyDescent="0.2">
      <c r="A714">
        <v>1726</v>
      </c>
      <c r="B714" t="s">
        <v>8221</v>
      </c>
      <c r="C714">
        <v>16</v>
      </c>
      <c r="E714">
        <v>1613</v>
      </c>
      <c r="F714" t="s">
        <v>8219</v>
      </c>
      <c r="G714">
        <v>26</v>
      </c>
    </row>
    <row r="715" spans="1:7" x14ac:dyDescent="0.2">
      <c r="A715">
        <v>1727</v>
      </c>
      <c r="B715" t="s">
        <v>8221</v>
      </c>
      <c r="C715">
        <v>1</v>
      </c>
      <c r="E715">
        <v>1614</v>
      </c>
      <c r="F715" t="s">
        <v>8219</v>
      </c>
      <c r="G715">
        <v>77</v>
      </c>
    </row>
    <row r="716" spans="1:7" x14ac:dyDescent="0.2">
      <c r="A716">
        <v>1728</v>
      </c>
      <c r="B716" t="s">
        <v>8221</v>
      </c>
      <c r="C716">
        <v>7</v>
      </c>
      <c r="E716">
        <v>1615</v>
      </c>
      <c r="F716" t="s">
        <v>8219</v>
      </c>
      <c r="G716">
        <v>136</v>
      </c>
    </row>
    <row r="717" spans="1:7" x14ac:dyDescent="0.2">
      <c r="A717">
        <v>1729</v>
      </c>
      <c r="B717" t="s">
        <v>8221</v>
      </c>
      <c r="C717">
        <v>0</v>
      </c>
      <c r="E717">
        <v>1616</v>
      </c>
      <c r="F717" t="s">
        <v>8219</v>
      </c>
      <c r="G717">
        <v>157</v>
      </c>
    </row>
    <row r="718" spans="1:7" x14ac:dyDescent="0.2">
      <c r="A718">
        <v>1730</v>
      </c>
      <c r="B718" t="s">
        <v>8221</v>
      </c>
      <c r="C718">
        <v>0</v>
      </c>
      <c r="E718">
        <v>1617</v>
      </c>
      <c r="F718" t="s">
        <v>8219</v>
      </c>
      <c r="G718">
        <v>158</v>
      </c>
    </row>
    <row r="719" spans="1:7" x14ac:dyDescent="0.2">
      <c r="A719">
        <v>1731</v>
      </c>
      <c r="B719" t="s">
        <v>8221</v>
      </c>
      <c r="C719">
        <v>0</v>
      </c>
      <c r="E719">
        <v>1618</v>
      </c>
      <c r="F719" t="s">
        <v>8219</v>
      </c>
      <c r="G719">
        <v>27</v>
      </c>
    </row>
    <row r="720" spans="1:7" x14ac:dyDescent="0.2">
      <c r="A720">
        <v>1732</v>
      </c>
      <c r="B720" t="s">
        <v>8221</v>
      </c>
      <c r="C720">
        <v>0</v>
      </c>
      <c r="E720">
        <v>1619</v>
      </c>
      <c r="F720" t="s">
        <v>8219</v>
      </c>
      <c r="G720">
        <v>23</v>
      </c>
    </row>
    <row r="721" spans="1:7" x14ac:dyDescent="0.2">
      <c r="A721">
        <v>1733</v>
      </c>
      <c r="B721" t="s">
        <v>8221</v>
      </c>
      <c r="C721">
        <v>0</v>
      </c>
      <c r="E721">
        <v>1620</v>
      </c>
      <c r="F721" t="s">
        <v>8219</v>
      </c>
      <c r="G721">
        <v>17</v>
      </c>
    </row>
    <row r="722" spans="1:7" x14ac:dyDescent="0.2">
      <c r="A722">
        <v>1734</v>
      </c>
      <c r="B722" t="s">
        <v>8221</v>
      </c>
      <c r="C722">
        <v>1</v>
      </c>
      <c r="E722">
        <v>1621</v>
      </c>
      <c r="F722" t="s">
        <v>8219</v>
      </c>
      <c r="G722">
        <v>37</v>
      </c>
    </row>
    <row r="723" spans="1:7" x14ac:dyDescent="0.2">
      <c r="A723">
        <v>1735</v>
      </c>
      <c r="B723" t="s">
        <v>8221</v>
      </c>
      <c r="C723">
        <v>2</v>
      </c>
      <c r="E723">
        <v>1622</v>
      </c>
      <c r="F723" t="s">
        <v>8219</v>
      </c>
      <c r="G723">
        <v>65</v>
      </c>
    </row>
    <row r="724" spans="1:7" x14ac:dyDescent="0.2">
      <c r="A724">
        <v>1736</v>
      </c>
      <c r="B724" t="s">
        <v>8221</v>
      </c>
      <c r="C724">
        <v>1</v>
      </c>
      <c r="E724">
        <v>1623</v>
      </c>
      <c r="F724" t="s">
        <v>8219</v>
      </c>
      <c r="G724">
        <v>18</v>
      </c>
    </row>
    <row r="725" spans="1:7" x14ac:dyDescent="0.2">
      <c r="A725">
        <v>1737</v>
      </c>
      <c r="B725" t="s">
        <v>8221</v>
      </c>
      <c r="C725">
        <v>15</v>
      </c>
      <c r="E725">
        <v>1624</v>
      </c>
      <c r="F725" t="s">
        <v>8219</v>
      </c>
      <c r="G725">
        <v>25</v>
      </c>
    </row>
    <row r="726" spans="1:7" x14ac:dyDescent="0.2">
      <c r="A726">
        <v>1738</v>
      </c>
      <c r="B726" t="s">
        <v>8221</v>
      </c>
      <c r="C726">
        <v>1</v>
      </c>
      <c r="E726">
        <v>1625</v>
      </c>
      <c r="F726" t="s">
        <v>8219</v>
      </c>
      <c r="G726">
        <v>104</v>
      </c>
    </row>
    <row r="727" spans="1:7" x14ac:dyDescent="0.2">
      <c r="A727">
        <v>1739</v>
      </c>
      <c r="B727" t="s">
        <v>8221</v>
      </c>
      <c r="C727">
        <v>1</v>
      </c>
      <c r="E727">
        <v>1626</v>
      </c>
      <c r="F727" t="s">
        <v>8219</v>
      </c>
      <c r="G727">
        <v>108</v>
      </c>
    </row>
    <row r="728" spans="1:7" x14ac:dyDescent="0.2">
      <c r="A728">
        <v>1740</v>
      </c>
      <c r="B728" t="s">
        <v>8221</v>
      </c>
      <c r="C728">
        <v>0</v>
      </c>
      <c r="E728">
        <v>1627</v>
      </c>
      <c r="F728" t="s">
        <v>8219</v>
      </c>
      <c r="G728">
        <v>38</v>
      </c>
    </row>
    <row r="729" spans="1:7" x14ac:dyDescent="0.2">
      <c r="A729">
        <v>1764</v>
      </c>
      <c r="B729" t="s">
        <v>8221</v>
      </c>
      <c r="C729">
        <v>39</v>
      </c>
      <c r="E729">
        <v>1628</v>
      </c>
      <c r="F729" t="s">
        <v>8219</v>
      </c>
      <c r="G729">
        <v>88</v>
      </c>
    </row>
    <row r="730" spans="1:7" x14ac:dyDescent="0.2">
      <c r="A730">
        <v>1765</v>
      </c>
      <c r="B730" t="s">
        <v>8221</v>
      </c>
      <c r="C730">
        <v>103</v>
      </c>
      <c r="E730">
        <v>1629</v>
      </c>
      <c r="F730" t="s">
        <v>8219</v>
      </c>
      <c r="G730">
        <v>82</v>
      </c>
    </row>
    <row r="731" spans="1:7" x14ac:dyDescent="0.2">
      <c r="A731">
        <v>1766</v>
      </c>
      <c r="B731" t="s">
        <v>8221</v>
      </c>
      <c r="C731">
        <v>0</v>
      </c>
      <c r="E731">
        <v>1630</v>
      </c>
      <c r="F731" t="s">
        <v>8219</v>
      </c>
      <c r="G731">
        <v>126</v>
      </c>
    </row>
    <row r="732" spans="1:7" x14ac:dyDescent="0.2">
      <c r="A732">
        <v>1767</v>
      </c>
      <c r="B732" t="s">
        <v>8221</v>
      </c>
      <c r="C732">
        <v>39</v>
      </c>
      <c r="E732">
        <v>1631</v>
      </c>
      <c r="F732" t="s">
        <v>8219</v>
      </c>
      <c r="G732">
        <v>133</v>
      </c>
    </row>
    <row r="733" spans="1:7" x14ac:dyDescent="0.2">
      <c r="A733">
        <v>1768</v>
      </c>
      <c r="B733" t="s">
        <v>8221</v>
      </c>
      <c r="C733">
        <v>15</v>
      </c>
      <c r="E733">
        <v>1632</v>
      </c>
      <c r="F733" t="s">
        <v>8219</v>
      </c>
      <c r="G733">
        <v>47</v>
      </c>
    </row>
    <row r="734" spans="1:7" x14ac:dyDescent="0.2">
      <c r="A734">
        <v>1769</v>
      </c>
      <c r="B734" t="s">
        <v>8221</v>
      </c>
      <c r="C734">
        <v>22</v>
      </c>
      <c r="E734">
        <v>1633</v>
      </c>
      <c r="F734" t="s">
        <v>8219</v>
      </c>
      <c r="G734">
        <v>58</v>
      </c>
    </row>
    <row r="735" spans="1:7" x14ac:dyDescent="0.2">
      <c r="A735">
        <v>1770</v>
      </c>
      <c r="B735" t="s">
        <v>8221</v>
      </c>
      <c r="C735">
        <v>92</v>
      </c>
      <c r="E735">
        <v>1634</v>
      </c>
      <c r="F735" t="s">
        <v>8219</v>
      </c>
      <c r="G735">
        <v>32</v>
      </c>
    </row>
    <row r="736" spans="1:7" x14ac:dyDescent="0.2">
      <c r="A736">
        <v>1771</v>
      </c>
      <c r="B736" t="s">
        <v>8221</v>
      </c>
      <c r="C736">
        <v>25</v>
      </c>
      <c r="E736">
        <v>1635</v>
      </c>
      <c r="F736" t="s">
        <v>8219</v>
      </c>
      <c r="G736">
        <v>37</v>
      </c>
    </row>
    <row r="737" spans="1:7" x14ac:dyDescent="0.2">
      <c r="A737">
        <v>1772</v>
      </c>
      <c r="B737" t="s">
        <v>8221</v>
      </c>
      <c r="C737">
        <v>19</v>
      </c>
      <c r="E737">
        <v>1636</v>
      </c>
      <c r="F737" t="s">
        <v>8219</v>
      </c>
      <c r="G737">
        <v>87</v>
      </c>
    </row>
    <row r="738" spans="1:7" x14ac:dyDescent="0.2">
      <c r="A738">
        <v>1773</v>
      </c>
      <c r="B738" t="s">
        <v>8221</v>
      </c>
      <c r="C738">
        <v>19</v>
      </c>
      <c r="E738">
        <v>1637</v>
      </c>
      <c r="F738" t="s">
        <v>8219</v>
      </c>
      <c r="G738">
        <v>15</v>
      </c>
    </row>
    <row r="739" spans="1:7" x14ac:dyDescent="0.2">
      <c r="A739">
        <v>1774</v>
      </c>
      <c r="B739" t="s">
        <v>8221</v>
      </c>
      <c r="C739">
        <v>13</v>
      </c>
      <c r="E739">
        <v>1638</v>
      </c>
      <c r="F739" t="s">
        <v>8219</v>
      </c>
      <c r="G739">
        <v>27</v>
      </c>
    </row>
    <row r="740" spans="1:7" x14ac:dyDescent="0.2">
      <c r="A740">
        <v>1775</v>
      </c>
      <c r="B740" t="s">
        <v>8221</v>
      </c>
      <c r="C740">
        <v>124</v>
      </c>
      <c r="E740">
        <v>1639</v>
      </c>
      <c r="F740" t="s">
        <v>8219</v>
      </c>
      <c r="G740">
        <v>19</v>
      </c>
    </row>
    <row r="741" spans="1:7" x14ac:dyDescent="0.2">
      <c r="A741">
        <v>1776</v>
      </c>
      <c r="B741" t="s">
        <v>8221</v>
      </c>
      <c r="C741">
        <v>4</v>
      </c>
      <c r="E741">
        <v>1640</v>
      </c>
      <c r="F741" t="s">
        <v>8219</v>
      </c>
      <c r="G741">
        <v>17</v>
      </c>
    </row>
    <row r="742" spans="1:7" x14ac:dyDescent="0.2">
      <c r="A742">
        <v>1777</v>
      </c>
      <c r="B742" t="s">
        <v>8221</v>
      </c>
      <c r="C742">
        <v>10</v>
      </c>
      <c r="E742">
        <v>1641</v>
      </c>
      <c r="F742" t="s">
        <v>8219</v>
      </c>
      <c r="G742">
        <v>26</v>
      </c>
    </row>
    <row r="743" spans="1:7" x14ac:dyDescent="0.2">
      <c r="A743">
        <v>1778</v>
      </c>
      <c r="B743" t="s">
        <v>8221</v>
      </c>
      <c r="C743">
        <v>15</v>
      </c>
      <c r="E743">
        <v>1642</v>
      </c>
      <c r="F743" t="s">
        <v>8219</v>
      </c>
      <c r="G743">
        <v>28</v>
      </c>
    </row>
    <row r="744" spans="1:7" x14ac:dyDescent="0.2">
      <c r="A744">
        <v>1779</v>
      </c>
      <c r="B744" t="s">
        <v>8221</v>
      </c>
      <c r="C744">
        <v>38</v>
      </c>
      <c r="E744">
        <v>1643</v>
      </c>
      <c r="F744" t="s">
        <v>8219</v>
      </c>
      <c r="G744">
        <v>37</v>
      </c>
    </row>
    <row r="745" spans="1:7" x14ac:dyDescent="0.2">
      <c r="A745">
        <v>1780</v>
      </c>
      <c r="B745" t="s">
        <v>8221</v>
      </c>
      <c r="C745">
        <v>152</v>
      </c>
      <c r="E745">
        <v>1644</v>
      </c>
      <c r="F745" t="s">
        <v>8219</v>
      </c>
      <c r="G745">
        <v>128</v>
      </c>
    </row>
    <row r="746" spans="1:7" x14ac:dyDescent="0.2">
      <c r="A746">
        <v>1781</v>
      </c>
      <c r="B746" t="s">
        <v>8221</v>
      </c>
      <c r="C746">
        <v>24</v>
      </c>
      <c r="E746">
        <v>1645</v>
      </c>
      <c r="F746" t="s">
        <v>8219</v>
      </c>
      <c r="G746">
        <v>10</v>
      </c>
    </row>
    <row r="747" spans="1:7" x14ac:dyDescent="0.2">
      <c r="A747">
        <v>1782</v>
      </c>
      <c r="B747" t="s">
        <v>8221</v>
      </c>
      <c r="C747">
        <v>76</v>
      </c>
      <c r="E747">
        <v>1646</v>
      </c>
      <c r="F747" t="s">
        <v>8219</v>
      </c>
      <c r="G747">
        <v>83</v>
      </c>
    </row>
    <row r="748" spans="1:7" x14ac:dyDescent="0.2">
      <c r="A748">
        <v>1783</v>
      </c>
      <c r="B748" t="s">
        <v>8221</v>
      </c>
      <c r="C748">
        <v>185</v>
      </c>
      <c r="E748">
        <v>1647</v>
      </c>
      <c r="F748" t="s">
        <v>8219</v>
      </c>
      <c r="G748">
        <v>46</v>
      </c>
    </row>
    <row r="749" spans="1:7" x14ac:dyDescent="0.2">
      <c r="A749">
        <v>1784</v>
      </c>
      <c r="B749" t="s">
        <v>8221</v>
      </c>
      <c r="C749">
        <v>33</v>
      </c>
      <c r="E749">
        <v>1648</v>
      </c>
      <c r="F749" t="s">
        <v>8219</v>
      </c>
      <c r="G749">
        <v>90</v>
      </c>
    </row>
    <row r="750" spans="1:7" x14ac:dyDescent="0.2">
      <c r="A750">
        <v>1785</v>
      </c>
      <c r="B750" t="s">
        <v>8221</v>
      </c>
      <c r="C750">
        <v>108</v>
      </c>
      <c r="E750">
        <v>1649</v>
      </c>
      <c r="F750" t="s">
        <v>8219</v>
      </c>
      <c r="G750">
        <v>81</v>
      </c>
    </row>
    <row r="751" spans="1:7" x14ac:dyDescent="0.2">
      <c r="A751">
        <v>1786</v>
      </c>
      <c r="B751" t="s">
        <v>8221</v>
      </c>
      <c r="C751">
        <v>29</v>
      </c>
      <c r="E751">
        <v>1650</v>
      </c>
      <c r="F751" t="s">
        <v>8219</v>
      </c>
      <c r="G751">
        <v>32</v>
      </c>
    </row>
    <row r="752" spans="1:7" x14ac:dyDescent="0.2">
      <c r="A752">
        <v>1787</v>
      </c>
      <c r="B752" t="s">
        <v>8221</v>
      </c>
      <c r="C752">
        <v>24</v>
      </c>
      <c r="E752">
        <v>1651</v>
      </c>
      <c r="F752" t="s">
        <v>8219</v>
      </c>
      <c r="G752">
        <v>20</v>
      </c>
    </row>
    <row r="753" spans="1:7" x14ac:dyDescent="0.2">
      <c r="A753">
        <v>1788</v>
      </c>
      <c r="B753" t="s">
        <v>8221</v>
      </c>
      <c r="C753">
        <v>4</v>
      </c>
      <c r="E753">
        <v>1652</v>
      </c>
      <c r="F753" t="s">
        <v>8219</v>
      </c>
      <c r="G753">
        <v>70</v>
      </c>
    </row>
    <row r="754" spans="1:7" x14ac:dyDescent="0.2">
      <c r="A754">
        <v>1789</v>
      </c>
      <c r="B754" t="s">
        <v>8221</v>
      </c>
      <c r="C754">
        <v>4</v>
      </c>
      <c r="E754">
        <v>1653</v>
      </c>
      <c r="F754" t="s">
        <v>8219</v>
      </c>
      <c r="G754">
        <v>168</v>
      </c>
    </row>
    <row r="755" spans="1:7" x14ac:dyDescent="0.2">
      <c r="A755">
        <v>1790</v>
      </c>
      <c r="B755" t="s">
        <v>8221</v>
      </c>
      <c r="C755">
        <v>15</v>
      </c>
      <c r="E755">
        <v>1654</v>
      </c>
      <c r="F755" t="s">
        <v>8219</v>
      </c>
      <c r="G755">
        <v>34</v>
      </c>
    </row>
    <row r="756" spans="1:7" x14ac:dyDescent="0.2">
      <c r="A756">
        <v>1791</v>
      </c>
      <c r="B756" t="s">
        <v>8221</v>
      </c>
      <c r="C756">
        <v>4</v>
      </c>
      <c r="E756">
        <v>1655</v>
      </c>
      <c r="F756" t="s">
        <v>8219</v>
      </c>
      <c r="G756">
        <v>48</v>
      </c>
    </row>
    <row r="757" spans="1:7" x14ac:dyDescent="0.2">
      <c r="A757">
        <v>1792</v>
      </c>
      <c r="B757" t="s">
        <v>8221</v>
      </c>
      <c r="C757">
        <v>139</v>
      </c>
      <c r="E757">
        <v>1656</v>
      </c>
      <c r="F757" t="s">
        <v>8219</v>
      </c>
      <c r="G757">
        <v>48</v>
      </c>
    </row>
    <row r="758" spans="1:7" x14ac:dyDescent="0.2">
      <c r="A758">
        <v>1793</v>
      </c>
      <c r="B758" t="s">
        <v>8221</v>
      </c>
      <c r="C758">
        <v>2</v>
      </c>
      <c r="E758">
        <v>1657</v>
      </c>
      <c r="F758" t="s">
        <v>8219</v>
      </c>
      <c r="G758">
        <v>221</v>
      </c>
    </row>
    <row r="759" spans="1:7" x14ac:dyDescent="0.2">
      <c r="A759">
        <v>1794</v>
      </c>
      <c r="B759" t="s">
        <v>8221</v>
      </c>
      <c r="C759">
        <v>18</v>
      </c>
      <c r="E759">
        <v>1658</v>
      </c>
      <c r="F759" t="s">
        <v>8219</v>
      </c>
      <c r="G759">
        <v>107</v>
      </c>
    </row>
    <row r="760" spans="1:7" x14ac:dyDescent="0.2">
      <c r="A760">
        <v>1795</v>
      </c>
      <c r="B760" t="s">
        <v>8221</v>
      </c>
      <c r="C760">
        <v>81</v>
      </c>
      <c r="E760">
        <v>1659</v>
      </c>
      <c r="F760" t="s">
        <v>8219</v>
      </c>
      <c r="G760">
        <v>45</v>
      </c>
    </row>
    <row r="761" spans="1:7" x14ac:dyDescent="0.2">
      <c r="A761">
        <v>1796</v>
      </c>
      <c r="B761" t="s">
        <v>8221</v>
      </c>
      <c r="C761">
        <v>86</v>
      </c>
      <c r="E761">
        <v>1660</v>
      </c>
      <c r="F761" t="s">
        <v>8219</v>
      </c>
      <c r="G761">
        <v>36</v>
      </c>
    </row>
    <row r="762" spans="1:7" x14ac:dyDescent="0.2">
      <c r="A762">
        <v>1797</v>
      </c>
      <c r="B762" t="s">
        <v>8221</v>
      </c>
      <c r="C762">
        <v>140</v>
      </c>
      <c r="E762">
        <v>1661</v>
      </c>
      <c r="F762" t="s">
        <v>8219</v>
      </c>
      <c r="G762">
        <v>101</v>
      </c>
    </row>
    <row r="763" spans="1:7" x14ac:dyDescent="0.2">
      <c r="A763">
        <v>1798</v>
      </c>
      <c r="B763" t="s">
        <v>8221</v>
      </c>
      <c r="C763">
        <v>37</v>
      </c>
      <c r="E763">
        <v>1662</v>
      </c>
      <c r="F763" t="s">
        <v>8219</v>
      </c>
      <c r="G763">
        <v>62</v>
      </c>
    </row>
    <row r="764" spans="1:7" x14ac:dyDescent="0.2">
      <c r="A764">
        <v>1799</v>
      </c>
      <c r="B764" t="s">
        <v>8221</v>
      </c>
      <c r="C764">
        <v>6</v>
      </c>
      <c r="E764">
        <v>1663</v>
      </c>
      <c r="F764" t="s">
        <v>8219</v>
      </c>
      <c r="G764">
        <v>32</v>
      </c>
    </row>
    <row r="765" spans="1:7" x14ac:dyDescent="0.2">
      <c r="A765">
        <v>1800</v>
      </c>
      <c r="B765" t="s">
        <v>8221</v>
      </c>
      <c r="C765">
        <v>113</v>
      </c>
      <c r="E765">
        <v>1664</v>
      </c>
      <c r="F765" t="s">
        <v>8219</v>
      </c>
      <c r="G765">
        <v>89</v>
      </c>
    </row>
    <row r="766" spans="1:7" x14ac:dyDescent="0.2">
      <c r="A766">
        <v>1801</v>
      </c>
      <c r="B766" t="s">
        <v>8221</v>
      </c>
      <c r="C766">
        <v>37</v>
      </c>
      <c r="E766">
        <v>1665</v>
      </c>
      <c r="F766" t="s">
        <v>8219</v>
      </c>
      <c r="G766">
        <v>93</v>
      </c>
    </row>
    <row r="767" spans="1:7" x14ac:dyDescent="0.2">
      <c r="A767">
        <v>1802</v>
      </c>
      <c r="B767" t="s">
        <v>8221</v>
      </c>
      <c r="C767">
        <v>18</v>
      </c>
      <c r="E767">
        <v>1666</v>
      </c>
      <c r="F767" t="s">
        <v>8219</v>
      </c>
      <c r="G767">
        <v>98</v>
      </c>
    </row>
    <row r="768" spans="1:7" x14ac:dyDescent="0.2">
      <c r="A768">
        <v>1803</v>
      </c>
      <c r="B768" t="s">
        <v>8221</v>
      </c>
      <c r="C768">
        <v>75</v>
      </c>
      <c r="E768">
        <v>1667</v>
      </c>
      <c r="F768" t="s">
        <v>8219</v>
      </c>
      <c r="G768">
        <v>82</v>
      </c>
    </row>
    <row r="769" spans="1:7" x14ac:dyDescent="0.2">
      <c r="A769">
        <v>1804</v>
      </c>
      <c r="B769" t="s">
        <v>8221</v>
      </c>
      <c r="C769">
        <v>52</v>
      </c>
      <c r="E769">
        <v>1668</v>
      </c>
      <c r="F769" t="s">
        <v>8219</v>
      </c>
      <c r="G769">
        <v>116</v>
      </c>
    </row>
    <row r="770" spans="1:7" x14ac:dyDescent="0.2">
      <c r="A770">
        <v>1805</v>
      </c>
      <c r="B770" t="s">
        <v>8221</v>
      </c>
      <c r="C770">
        <v>122</v>
      </c>
      <c r="E770">
        <v>1669</v>
      </c>
      <c r="F770" t="s">
        <v>8219</v>
      </c>
      <c r="G770">
        <v>52</v>
      </c>
    </row>
    <row r="771" spans="1:7" x14ac:dyDescent="0.2">
      <c r="A771">
        <v>1806</v>
      </c>
      <c r="B771" t="s">
        <v>8221</v>
      </c>
      <c r="C771">
        <v>8</v>
      </c>
      <c r="E771">
        <v>1670</v>
      </c>
      <c r="F771" t="s">
        <v>8219</v>
      </c>
      <c r="G771">
        <v>23</v>
      </c>
    </row>
    <row r="772" spans="1:7" x14ac:dyDescent="0.2">
      <c r="A772">
        <v>1807</v>
      </c>
      <c r="B772" t="s">
        <v>8221</v>
      </c>
      <c r="C772">
        <v>8</v>
      </c>
      <c r="E772">
        <v>1671</v>
      </c>
      <c r="F772" t="s">
        <v>8219</v>
      </c>
      <c r="G772">
        <v>77</v>
      </c>
    </row>
    <row r="773" spans="1:7" x14ac:dyDescent="0.2">
      <c r="A773">
        <v>1808</v>
      </c>
      <c r="B773" t="s">
        <v>8221</v>
      </c>
      <c r="C773">
        <v>96</v>
      </c>
      <c r="E773">
        <v>1672</v>
      </c>
      <c r="F773" t="s">
        <v>8219</v>
      </c>
      <c r="G773">
        <v>49</v>
      </c>
    </row>
    <row r="774" spans="1:7" x14ac:dyDescent="0.2">
      <c r="A774">
        <v>1809</v>
      </c>
      <c r="B774" t="s">
        <v>8221</v>
      </c>
      <c r="C774">
        <v>9</v>
      </c>
      <c r="E774">
        <v>1673</v>
      </c>
      <c r="F774" t="s">
        <v>8219</v>
      </c>
      <c r="G774">
        <v>59</v>
      </c>
    </row>
    <row r="775" spans="1:7" x14ac:dyDescent="0.2">
      <c r="A775">
        <v>1810</v>
      </c>
      <c r="B775" t="s">
        <v>8221</v>
      </c>
      <c r="C775">
        <v>2</v>
      </c>
      <c r="E775">
        <v>1674</v>
      </c>
      <c r="F775" t="s">
        <v>8219</v>
      </c>
      <c r="G775">
        <v>113</v>
      </c>
    </row>
    <row r="776" spans="1:7" x14ac:dyDescent="0.2">
      <c r="A776">
        <v>1811</v>
      </c>
      <c r="B776" t="s">
        <v>8221</v>
      </c>
      <c r="C776">
        <v>26</v>
      </c>
      <c r="E776">
        <v>1675</v>
      </c>
      <c r="F776" t="s">
        <v>8219</v>
      </c>
      <c r="G776">
        <v>34</v>
      </c>
    </row>
    <row r="777" spans="1:7" x14ac:dyDescent="0.2">
      <c r="A777">
        <v>1812</v>
      </c>
      <c r="B777" t="s">
        <v>8221</v>
      </c>
      <c r="C777">
        <v>23</v>
      </c>
      <c r="E777">
        <v>1676</v>
      </c>
      <c r="F777" t="s">
        <v>8219</v>
      </c>
      <c r="G777">
        <v>42</v>
      </c>
    </row>
    <row r="778" spans="1:7" x14ac:dyDescent="0.2">
      <c r="A778">
        <v>1813</v>
      </c>
      <c r="B778" t="s">
        <v>8221</v>
      </c>
      <c r="C778">
        <v>0</v>
      </c>
      <c r="E778">
        <v>1677</v>
      </c>
      <c r="F778" t="s">
        <v>8219</v>
      </c>
      <c r="G778">
        <v>42</v>
      </c>
    </row>
    <row r="779" spans="1:7" x14ac:dyDescent="0.2">
      <c r="A779">
        <v>1814</v>
      </c>
      <c r="B779" t="s">
        <v>8221</v>
      </c>
      <c r="C779">
        <v>140</v>
      </c>
      <c r="E779">
        <v>1678</v>
      </c>
      <c r="F779" t="s">
        <v>8219</v>
      </c>
      <c r="G779">
        <v>49</v>
      </c>
    </row>
    <row r="780" spans="1:7" x14ac:dyDescent="0.2">
      <c r="A780">
        <v>1815</v>
      </c>
      <c r="B780" t="s">
        <v>8221</v>
      </c>
      <c r="C780">
        <v>0</v>
      </c>
      <c r="E780">
        <v>1679</v>
      </c>
      <c r="F780" t="s">
        <v>8219</v>
      </c>
      <c r="G780">
        <v>56</v>
      </c>
    </row>
    <row r="781" spans="1:7" x14ac:dyDescent="0.2">
      <c r="A781">
        <v>1816</v>
      </c>
      <c r="B781" t="s">
        <v>8221</v>
      </c>
      <c r="C781">
        <v>6</v>
      </c>
      <c r="E781">
        <v>1680</v>
      </c>
      <c r="F781" t="s">
        <v>8219</v>
      </c>
      <c r="G781">
        <v>25</v>
      </c>
    </row>
    <row r="782" spans="1:7" x14ac:dyDescent="0.2">
      <c r="A782">
        <v>1817</v>
      </c>
      <c r="B782" t="s">
        <v>8221</v>
      </c>
      <c r="C782">
        <v>100</v>
      </c>
      <c r="E782">
        <v>1741</v>
      </c>
      <c r="F782" t="s">
        <v>8219</v>
      </c>
      <c r="G782">
        <v>52</v>
      </c>
    </row>
    <row r="783" spans="1:7" x14ac:dyDescent="0.2">
      <c r="A783">
        <v>1818</v>
      </c>
      <c r="B783" t="s">
        <v>8221</v>
      </c>
      <c r="C783">
        <v>0</v>
      </c>
      <c r="E783">
        <v>1742</v>
      </c>
      <c r="F783" t="s">
        <v>8219</v>
      </c>
      <c r="G783">
        <v>34</v>
      </c>
    </row>
    <row r="784" spans="1:7" x14ac:dyDescent="0.2">
      <c r="A784">
        <v>1819</v>
      </c>
      <c r="B784" t="s">
        <v>8221</v>
      </c>
      <c r="C784">
        <v>4</v>
      </c>
      <c r="E784">
        <v>1743</v>
      </c>
      <c r="F784" t="s">
        <v>8219</v>
      </c>
      <c r="G784">
        <v>67</v>
      </c>
    </row>
    <row r="785" spans="1:7" x14ac:dyDescent="0.2">
      <c r="A785">
        <v>1820</v>
      </c>
      <c r="B785" t="s">
        <v>8221</v>
      </c>
      <c r="C785">
        <v>8</v>
      </c>
      <c r="E785">
        <v>1744</v>
      </c>
      <c r="F785" t="s">
        <v>8219</v>
      </c>
      <c r="G785">
        <v>70</v>
      </c>
    </row>
    <row r="786" spans="1:7" x14ac:dyDescent="0.2">
      <c r="A786">
        <v>1861</v>
      </c>
      <c r="B786" t="s">
        <v>8221</v>
      </c>
      <c r="C786">
        <v>0</v>
      </c>
      <c r="E786">
        <v>1745</v>
      </c>
      <c r="F786" t="s">
        <v>8219</v>
      </c>
      <c r="G786">
        <v>89</v>
      </c>
    </row>
    <row r="787" spans="1:7" x14ac:dyDescent="0.2">
      <c r="A787">
        <v>1862</v>
      </c>
      <c r="B787" t="s">
        <v>8221</v>
      </c>
      <c r="C787">
        <v>16</v>
      </c>
      <c r="E787">
        <v>1746</v>
      </c>
      <c r="F787" t="s">
        <v>8219</v>
      </c>
      <c r="G787">
        <v>107</v>
      </c>
    </row>
    <row r="788" spans="1:7" x14ac:dyDescent="0.2">
      <c r="A788">
        <v>1863</v>
      </c>
      <c r="B788" t="s">
        <v>8221</v>
      </c>
      <c r="C788">
        <v>2</v>
      </c>
      <c r="E788">
        <v>1747</v>
      </c>
      <c r="F788" t="s">
        <v>8219</v>
      </c>
      <c r="G788">
        <v>159</v>
      </c>
    </row>
    <row r="789" spans="1:7" x14ac:dyDescent="0.2">
      <c r="A789">
        <v>1864</v>
      </c>
      <c r="B789" t="s">
        <v>8221</v>
      </c>
      <c r="C789">
        <v>48</v>
      </c>
      <c r="E789">
        <v>1748</v>
      </c>
      <c r="F789" t="s">
        <v>8219</v>
      </c>
      <c r="G789">
        <v>181</v>
      </c>
    </row>
    <row r="790" spans="1:7" x14ac:dyDescent="0.2">
      <c r="A790">
        <v>1865</v>
      </c>
      <c r="B790" t="s">
        <v>8221</v>
      </c>
      <c r="C790">
        <v>2</v>
      </c>
      <c r="E790">
        <v>1749</v>
      </c>
      <c r="F790" t="s">
        <v>8219</v>
      </c>
      <c r="G790">
        <v>131</v>
      </c>
    </row>
    <row r="791" spans="1:7" x14ac:dyDescent="0.2">
      <c r="A791">
        <v>1866</v>
      </c>
      <c r="B791" t="s">
        <v>8221</v>
      </c>
      <c r="C791">
        <v>2</v>
      </c>
      <c r="E791">
        <v>1750</v>
      </c>
      <c r="F791" t="s">
        <v>8219</v>
      </c>
      <c r="G791">
        <v>125</v>
      </c>
    </row>
    <row r="792" spans="1:7" x14ac:dyDescent="0.2">
      <c r="A792">
        <v>1867</v>
      </c>
      <c r="B792" t="s">
        <v>8221</v>
      </c>
      <c r="C792">
        <v>1</v>
      </c>
      <c r="E792">
        <v>1751</v>
      </c>
      <c r="F792" t="s">
        <v>8219</v>
      </c>
      <c r="G792">
        <v>61</v>
      </c>
    </row>
    <row r="793" spans="1:7" x14ac:dyDescent="0.2">
      <c r="A793">
        <v>1868</v>
      </c>
      <c r="B793" t="s">
        <v>8221</v>
      </c>
      <c r="C793">
        <v>17</v>
      </c>
      <c r="E793">
        <v>1752</v>
      </c>
      <c r="F793" t="s">
        <v>8219</v>
      </c>
      <c r="G793">
        <v>90</v>
      </c>
    </row>
    <row r="794" spans="1:7" x14ac:dyDescent="0.2">
      <c r="A794">
        <v>1869</v>
      </c>
      <c r="B794" t="s">
        <v>8221</v>
      </c>
      <c r="C794">
        <v>0</v>
      </c>
      <c r="E794">
        <v>1753</v>
      </c>
      <c r="F794" t="s">
        <v>8219</v>
      </c>
      <c r="G794">
        <v>35</v>
      </c>
    </row>
    <row r="795" spans="1:7" x14ac:dyDescent="0.2">
      <c r="A795">
        <v>1870</v>
      </c>
      <c r="B795" t="s">
        <v>8221</v>
      </c>
      <c r="C795">
        <v>11</v>
      </c>
      <c r="E795">
        <v>1754</v>
      </c>
      <c r="F795" t="s">
        <v>8219</v>
      </c>
      <c r="G795">
        <v>90</v>
      </c>
    </row>
    <row r="796" spans="1:7" x14ac:dyDescent="0.2">
      <c r="A796">
        <v>1871</v>
      </c>
      <c r="B796" t="s">
        <v>8221</v>
      </c>
      <c r="C796">
        <v>95</v>
      </c>
      <c r="E796">
        <v>1755</v>
      </c>
      <c r="F796" t="s">
        <v>8219</v>
      </c>
      <c r="G796">
        <v>4</v>
      </c>
    </row>
    <row r="797" spans="1:7" x14ac:dyDescent="0.2">
      <c r="A797">
        <v>1872</v>
      </c>
      <c r="B797" t="s">
        <v>8221</v>
      </c>
      <c r="C797">
        <v>13</v>
      </c>
      <c r="E797">
        <v>1756</v>
      </c>
      <c r="F797" t="s">
        <v>8219</v>
      </c>
      <c r="G797">
        <v>120</v>
      </c>
    </row>
    <row r="798" spans="1:7" x14ac:dyDescent="0.2">
      <c r="A798">
        <v>1873</v>
      </c>
      <c r="B798" t="s">
        <v>8221</v>
      </c>
      <c r="C798">
        <v>2</v>
      </c>
      <c r="E798">
        <v>1757</v>
      </c>
      <c r="F798" t="s">
        <v>8219</v>
      </c>
      <c r="G798">
        <v>14</v>
      </c>
    </row>
    <row r="799" spans="1:7" x14ac:dyDescent="0.2">
      <c r="A799">
        <v>1874</v>
      </c>
      <c r="B799" t="s">
        <v>8221</v>
      </c>
      <c r="C799">
        <v>2</v>
      </c>
      <c r="E799">
        <v>1758</v>
      </c>
      <c r="F799" t="s">
        <v>8219</v>
      </c>
      <c r="G799">
        <v>27</v>
      </c>
    </row>
    <row r="800" spans="1:7" x14ac:dyDescent="0.2">
      <c r="A800">
        <v>1875</v>
      </c>
      <c r="B800" t="s">
        <v>8221</v>
      </c>
      <c r="C800">
        <v>3</v>
      </c>
      <c r="E800">
        <v>1759</v>
      </c>
      <c r="F800" t="s">
        <v>8219</v>
      </c>
      <c r="G800">
        <v>49</v>
      </c>
    </row>
    <row r="801" spans="1:7" x14ac:dyDescent="0.2">
      <c r="A801">
        <v>1876</v>
      </c>
      <c r="B801" t="s">
        <v>8221</v>
      </c>
      <c r="C801">
        <v>0</v>
      </c>
      <c r="E801">
        <v>1760</v>
      </c>
      <c r="F801" t="s">
        <v>8219</v>
      </c>
      <c r="G801">
        <v>102</v>
      </c>
    </row>
    <row r="802" spans="1:7" x14ac:dyDescent="0.2">
      <c r="A802">
        <v>1877</v>
      </c>
      <c r="B802" t="s">
        <v>8221</v>
      </c>
      <c r="C802">
        <v>0</v>
      </c>
      <c r="E802">
        <v>1761</v>
      </c>
      <c r="F802" t="s">
        <v>8219</v>
      </c>
      <c r="G802">
        <v>3</v>
      </c>
    </row>
    <row r="803" spans="1:7" x14ac:dyDescent="0.2">
      <c r="A803">
        <v>1878</v>
      </c>
      <c r="B803" t="s">
        <v>8221</v>
      </c>
      <c r="C803">
        <v>0</v>
      </c>
      <c r="E803">
        <v>1762</v>
      </c>
      <c r="F803" t="s">
        <v>8219</v>
      </c>
      <c r="G803">
        <v>25</v>
      </c>
    </row>
    <row r="804" spans="1:7" x14ac:dyDescent="0.2">
      <c r="A804">
        <v>1879</v>
      </c>
      <c r="B804" t="s">
        <v>8221</v>
      </c>
      <c r="C804">
        <v>2</v>
      </c>
      <c r="E804">
        <v>1763</v>
      </c>
      <c r="F804" t="s">
        <v>8219</v>
      </c>
      <c r="G804">
        <v>118</v>
      </c>
    </row>
    <row r="805" spans="1:7" x14ac:dyDescent="0.2">
      <c r="A805">
        <v>1880</v>
      </c>
      <c r="B805" t="s">
        <v>8221</v>
      </c>
      <c r="C805">
        <v>24</v>
      </c>
      <c r="E805">
        <v>1821</v>
      </c>
      <c r="F805" t="s">
        <v>8219</v>
      </c>
      <c r="G805">
        <v>57</v>
      </c>
    </row>
    <row r="806" spans="1:7" x14ac:dyDescent="0.2">
      <c r="A806">
        <v>1901</v>
      </c>
      <c r="B806" t="s">
        <v>8221</v>
      </c>
      <c r="C806">
        <v>25</v>
      </c>
      <c r="E806">
        <v>1822</v>
      </c>
      <c r="F806" t="s">
        <v>8219</v>
      </c>
      <c r="G806">
        <v>11</v>
      </c>
    </row>
    <row r="807" spans="1:7" x14ac:dyDescent="0.2">
      <c r="A807">
        <v>1902</v>
      </c>
      <c r="B807" t="s">
        <v>8221</v>
      </c>
      <c r="C807">
        <v>3</v>
      </c>
      <c r="E807">
        <v>1823</v>
      </c>
      <c r="F807" t="s">
        <v>8219</v>
      </c>
      <c r="G807">
        <v>33</v>
      </c>
    </row>
    <row r="808" spans="1:7" x14ac:dyDescent="0.2">
      <c r="A808">
        <v>1903</v>
      </c>
      <c r="B808" t="s">
        <v>8221</v>
      </c>
      <c r="C808">
        <v>41</v>
      </c>
      <c r="E808">
        <v>1824</v>
      </c>
      <c r="F808" t="s">
        <v>8219</v>
      </c>
      <c r="G808">
        <v>40</v>
      </c>
    </row>
    <row r="809" spans="1:7" x14ac:dyDescent="0.2">
      <c r="A809">
        <v>1904</v>
      </c>
      <c r="B809" t="s">
        <v>8221</v>
      </c>
      <c r="C809">
        <v>2</v>
      </c>
      <c r="E809">
        <v>1825</v>
      </c>
      <c r="F809" t="s">
        <v>8219</v>
      </c>
      <c r="G809">
        <v>50</v>
      </c>
    </row>
    <row r="810" spans="1:7" x14ac:dyDescent="0.2">
      <c r="A810">
        <v>1905</v>
      </c>
      <c r="B810" t="s">
        <v>8221</v>
      </c>
      <c r="C810">
        <v>4</v>
      </c>
      <c r="E810">
        <v>1826</v>
      </c>
      <c r="F810" t="s">
        <v>8219</v>
      </c>
      <c r="G810">
        <v>38</v>
      </c>
    </row>
    <row r="811" spans="1:7" x14ac:dyDescent="0.2">
      <c r="A811">
        <v>1906</v>
      </c>
      <c r="B811" t="s">
        <v>8221</v>
      </c>
      <c r="C811">
        <v>99</v>
      </c>
      <c r="E811">
        <v>1827</v>
      </c>
      <c r="F811" t="s">
        <v>8219</v>
      </c>
      <c r="G811">
        <v>96</v>
      </c>
    </row>
    <row r="812" spans="1:7" x14ac:dyDescent="0.2">
      <c r="A812">
        <v>1907</v>
      </c>
      <c r="B812" t="s">
        <v>8221</v>
      </c>
      <c r="C812">
        <v>4</v>
      </c>
      <c r="E812">
        <v>1828</v>
      </c>
      <c r="F812" t="s">
        <v>8219</v>
      </c>
      <c r="G812">
        <v>48</v>
      </c>
    </row>
    <row r="813" spans="1:7" x14ac:dyDescent="0.2">
      <c r="A813">
        <v>1908</v>
      </c>
      <c r="B813" t="s">
        <v>8221</v>
      </c>
      <c r="C813">
        <v>4</v>
      </c>
      <c r="E813">
        <v>1829</v>
      </c>
      <c r="F813" t="s">
        <v>8219</v>
      </c>
      <c r="G813">
        <v>33</v>
      </c>
    </row>
    <row r="814" spans="1:7" x14ac:dyDescent="0.2">
      <c r="A814">
        <v>1909</v>
      </c>
      <c r="B814" t="s">
        <v>8221</v>
      </c>
      <c r="C814">
        <v>38</v>
      </c>
      <c r="E814">
        <v>1830</v>
      </c>
      <c r="F814" t="s">
        <v>8219</v>
      </c>
      <c r="G814">
        <v>226</v>
      </c>
    </row>
    <row r="815" spans="1:7" x14ac:dyDescent="0.2">
      <c r="A815">
        <v>1910</v>
      </c>
      <c r="B815" t="s">
        <v>8221</v>
      </c>
      <c r="C815">
        <v>285</v>
      </c>
      <c r="E815">
        <v>1831</v>
      </c>
      <c r="F815" t="s">
        <v>8219</v>
      </c>
      <c r="G815">
        <v>14</v>
      </c>
    </row>
    <row r="816" spans="1:7" x14ac:dyDescent="0.2">
      <c r="A816">
        <v>1911</v>
      </c>
      <c r="B816" t="s">
        <v>8221</v>
      </c>
      <c r="C816">
        <v>1</v>
      </c>
      <c r="E816">
        <v>1832</v>
      </c>
      <c r="F816" t="s">
        <v>8219</v>
      </c>
      <c r="G816">
        <v>20</v>
      </c>
    </row>
    <row r="817" spans="1:7" x14ac:dyDescent="0.2">
      <c r="A817">
        <v>1912</v>
      </c>
      <c r="B817" t="s">
        <v>8221</v>
      </c>
      <c r="C817">
        <v>42</v>
      </c>
      <c r="E817">
        <v>1833</v>
      </c>
      <c r="F817" t="s">
        <v>8219</v>
      </c>
      <c r="G817">
        <v>25</v>
      </c>
    </row>
    <row r="818" spans="1:7" x14ac:dyDescent="0.2">
      <c r="A818">
        <v>1913</v>
      </c>
      <c r="B818" t="s">
        <v>8221</v>
      </c>
      <c r="C818">
        <v>26</v>
      </c>
      <c r="E818">
        <v>1834</v>
      </c>
      <c r="F818" t="s">
        <v>8219</v>
      </c>
      <c r="G818">
        <v>90</v>
      </c>
    </row>
    <row r="819" spans="1:7" x14ac:dyDescent="0.2">
      <c r="A819">
        <v>1914</v>
      </c>
      <c r="B819" t="s">
        <v>8221</v>
      </c>
      <c r="C819">
        <v>2</v>
      </c>
      <c r="E819">
        <v>1835</v>
      </c>
      <c r="F819" t="s">
        <v>8219</v>
      </c>
      <c r="G819">
        <v>11</v>
      </c>
    </row>
    <row r="820" spans="1:7" x14ac:dyDescent="0.2">
      <c r="A820">
        <v>1915</v>
      </c>
      <c r="B820" t="s">
        <v>8221</v>
      </c>
      <c r="C820">
        <v>4</v>
      </c>
      <c r="E820">
        <v>1836</v>
      </c>
      <c r="F820" t="s">
        <v>8219</v>
      </c>
      <c r="G820">
        <v>55</v>
      </c>
    </row>
    <row r="821" spans="1:7" x14ac:dyDescent="0.2">
      <c r="A821">
        <v>1916</v>
      </c>
      <c r="B821" t="s">
        <v>8221</v>
      </c>
      <c r="C821">
        <v>6</v>
      </c>
      <c r="E821">
        <v>1837</v>
      </c>
      <c r="F821" t="s">
        <v>8219</v>
      </c>
      <c r="G821">
        <v>30</v>
      </c>
    </row>
    <row r="822" spans="1:7" x14ac:dyDescent="0.2">
      <c r="A822">
        <v>1917</v>
      </c>
      <c r="B822" t="s">
        <v>8221</v>
      </c>
      <c r="C822">
        <v>70</v>
      </c>
      <c r="E822">
        <v>1838</v>
      </c>
      <c r="F822" t="s">
        <v>8219</v>
      </c>
      <c r="G822">
        <v>28</v>
      </c>
    </row>
    <row r="823" spans="1:7" x14ac:dyDescent="0.2">
      <c r="A823">
        <v>1918</v>
      </c>
      <c r="B823" t="s">
        <v>8221</v>
      </c>
      <c r="C823">
        <v>9</v>
      </c>
      <c r="E823">
        <v>1839</v>
      </c>
      <c r="F823" t="s">
        <v>8219</v>
      </c>
      <c r="G823">
        <v>45</v>
      </c>
    </row>
    <row r="824" spans="1:7" x14ac:dyDescent="0.2">
      <c r="A824">
        <v>1919</v>
      </c>
      <c r="B824" t="s">
        <v>8221</v>
      </c>
      <c r="C824">
        <v>8</v>
      </c>
      <c r="E824">
        <v>1840</v>
      </c>
      <c r="F824" t="s">
        <v>8219</v>
      </c>
      <c r="G824">
        <v>13</v>
      </c>
    </row>
    <row r="825" spans="1:7" x14ac:dyDescent="0.2">
      <c r="A825">
        <v>1920</v>
      </c>
      <c r="B825" t="s">
        <v>8221</v>
      </c>
      <c r="C825">
        <v>105</v>
      </c>
      <c r="E825">
        <v>1841</v>
      </c>
      <c r="F825" t="s">
        <v>8219</v>
      </c>
      <c r="G825">
        <v>40</v>
      </c>
    </row>
    <row r="826" spans="1:7" x14ac:dyDescent="0.2">
      <c r="A826">
        <v>1981</v>
      </c>
      <c r="B826" t="s">
        <v>8221</v>
      </c>
      <c r="C826">
        <v>12</v>
      </c>
      <c r="E826">
        <v>1842</v>
      </c>
      <c r="F826" t="s">
        <v>8219</v>
      </c>
      <c r="G826">
        <v>21</v>
      </c>
    </row>
    <row r="827" spans="1:7" x14ac:dyDescent="0.2">
      <c r="A827">
        <v>1982</v>
      </c>
      <c r="B827" t="s">
        <v>8221</v>
      </c>
      <c r="C827">
        <v>0</v>
      </c>
      <c r="E827">
        <v>1843</v>
      </c>
      <c r="F827" t="s">
        <v>8219</v>
      </c>
      <c r="G827">
        <v>134</v>
      </c>
    </row>
    <row r="828" spans="1:7" x14ac:dyDescent="0.2">
      <c r="A828">
        <v>1983</v>
      </c>
      <c r="B828" t="s">
        <v>8221</v>
      </c>
      <c r="C828">
        <v>16</v>
      </c>
      <c r="E828">
        <v>1844</v>
      </c>
      <c r="F828" t="s">
        <v>8219</v>
      </c>
      <c r="G828">
        <v>20</v>
      </c>
    </row>
    <row r="829" spans="1:7" x14ac:dyDescent="0.2">
      <c r="A829">
        <v>1984</v>
      </c>
      <c r="B829" t="s">
        <v>8221</v>
      </c>
      <c r="C829">
        <v>7</v>
      </c>
      <c r="E829">
        <v>1845</v>
      </c>
      <c r="F829" t="s">
        <v>8219</v>
      </c>
      <c r="G829">
        <v>19</v>
      </c>
    </row>
    <row r="830" spans="1:7" x14ac:dyDescent="0.2">
      <c r="A830">
        <v>1985</v>
      </c>
      <c r="B830" t="s">
        <v>8221</v>
      </c>
      <c r="C830">
        <v>4</v>
      </c>
      <c r="E830">
        <v>1846</v>
      </c>
      <c r="F830" t="s">
        <v>8219</v>
      </c>
      <c r="G830">
        <v>209</v>
      </c>
    </row>
    <row r="831" spans="1:7" x14ac:dyDescent="0.2">
      <c r="A831">
        <v>1986</v>
      </c>
      <c r="B831" t="s">
        <v>8221</v>
      </c>
      <c r="C831">
        <v>1</v>
      </c>
      <c r="E831">
        <v>1847</v>
      </c>
      <c r="F831" t="s">
        <v>8219</v>
      </c>
      <c r="G831">
        <v>38</v>
      </c>
    </row>
    <row r="832" spans="1:7" x14ac:dyDescent="0.2">
      <c r="A832">
        <v>1987</v>
      </c>
      <c r="B832" t="s">
        <v>8221</v>
      </c>
      <c r="C832">
        <v>28</v>
      </c>
      <c r="E832">
        <v>1848</v>
      </c>
      <c r="F832" t="s">
        <v>8219</v>
      </c>
      <c r="G832">
        <v>24</v>
      </c>
    </row>
    <row r="833" spans="1:7" x14ac:dyDescent="0.2">
      <c r="A833">
        <v>1988</v>
      </c>
      <c r="B833" t="s">
        <v>8221</v>
      </c>
      <c r="C833">
        <v>1</v>
      </c>
      <c r="E833">
        <v>1849</v>
      </c>
      <c r="F833" t="s">
        <v>8219</v>
      </c>
      <c r="G833">
        <v>8</v>
      </c>
    </row>
    <row r="834" spans="1:7" x14ac:dyDescent="0.2">
      <c r="A834">
        <v>1989</v>
      </c>
      <c r="B834" t="s">
        <v>8221</v>
      </c>
      <c r="C834">
        <v>1</v>
      </c>
      <c r="E834">
        <v>1850</v>
      </c>
      <c r="F834" t="s">
        <v>8219</v>
      </c>
      <c r="G834">
        <v>179</v>
      </c>
    </row>
    <row r="835" spans="1:7" x14ac:dyDescent="0.2">
      <c r="A835">
        <v>1990</v>
      </c>
      <c r="B835" t="s">
        <v>8221</v>
      </c>
      <c r="C835">
        <v>5</v>
      </c>
      <c r="E835">
        <v>1851</v>
      </c>
      <c r="F835" t="s">
        <v>8219</v>
      </c>
      <c r="G835">
        <v>26</v>
      </c>
    </row>
    <row r="836" spans="1:7" x14ac:dyDescent="0.2">
      <c r="A836">
        <v>1991</v>
      </c>
      <c r="B836" t="s">
        <v>8221</v>
      </c>
      <c r="C836">
        <v>3</v>
      </c>
      <c r="E836">
        <v>1852</v>
      </c>
      <c r="F836" t="s">
        <v>8219</v>
      </c>
      <c r="G836">
        <v>131</v>
      </c>
    </row>
    <row r="837" spans="1:7" x14ac:dyDescent="0.2">
      <c r="A837">
        <v>1992</v>
      </c>
      <c r="B837" t="s">
        <v>8221</v>
      </c>
      <c r="C837">
        <v>2</v>
      </c>
      <c r="E837">
        <v>1853</v>
      </c>
      <c r="F837" t="s">
        <v>8219</v>
      </c>
      <c r="G837">
        <v>14</v>
      </c>
    </row>
    <row r="838" spans="1:7" x14ac:dyDescent="0.2">
      <c r="A838">
        <v>1993</v>
      </c>
      <c r="B838" t="s">
        <v>8221</v>
      </c>
      <c r="C838">
        <v>0</v>
      </c>
      <c r="E838">
        <v>1854</v>
      </c>
      <c r="F838" t="s">
        <v>8219</v>
      </c>
      <c r="G838">
        <v>174</v>
      </c>
    </row>
    <row r="839" spans="1:7" x14ac:dyDescent="0.2">
      <c r="A839">
        <v>1994</v>
      </c>
      <c r="B839" t="s">
        <v>8221</v>
      </c>
      <c r="C839">
        <v>0</v>
      </c>
      <c r="E839">
        <v>1855</v>
      </c>
      <c r="F839" t="s">
        <v>8219</v>
      </c>
      <c r="G839">
        <v>191</v>
      </c>
    </row>
    <row r="840" spans="1:7" x14ac:dyDescent="0.2">
      <c r="A840">
        <v>1995</v>
      </c>
      <c r="B840" t="s">
        <v>8221</v>
      </c>
      <c r="C840">
        <v>3</v>
      </c>
      <c r="E840">
        <v>1856</v>
      </c>
      <c r="F840" t="s">
        <v>8219</v>
      </c>
      <c r="G840">
        <v>38</v>
      </c>
    </row>
    <row r="841" spans="1:7" x14ac:dyDescent="0.2">
      <c r="A841">
        <v>1996</v>
      </c>
      <c r="B841" t="s">
        <v>8221</v>
      </c>
      <c r="C841">
        <v>0</v>
      </c>
      <c r="E841">
        <v>1857</v>
      </c>
      <c r="F841" t="s">
        <v>8219</v>
      </c>
      <c r="G841">
        <v>22</v>
      </c>
    </row>
    <row r="842" spans="1:7" x14ac:dyDescent="0.2">
      <c r="A842">
        <v>1997</v>
      </c>
      <c r="B842" t="s">
        <v>8221</v>
      </c>
      <c r="C842">
        <v>0</v>
      </c>
      <c r="E842">
        <v>1858</v>
      </c>
      <c r="F842" t="s">
        <v>8219</v>
      </c>
      <c r="G842">
        <v>149</v>
      </c>
    </row>
    <row r="843" spans="1:7" x14ac:dyDescent="0.2">
      <c r="A843">
        <v>1998</v>
      </c>
      <c r="B843" t="s">
        <v>8221</v>
      </c>
      <c r="C843">
        <v>3</v>
      </c>
      <c r="E843">
        <v>1859</v>
      </c>
      <c r="F843" t="s">
        <v>8219</v>
      </c>
      <c r="G843">
        <v>56</v>
      </c>
    </row>
    <row r="844" spans="1:7" x14ac:dyDescent="0.2">
      <c r="A844">
        <v>1999</v>
      </c>
      <c r="B844" t="s">
        <v>8221</v>
      </c>
      <c r="C844">
        <v>7</v>
      </c>
      <c r="E844">
        <v>1860</v>
      </c>
      <c r="F844" t="s">
        <v>8219</v>
      </c>
      <c r="G844">
        <v>19</v>
      </c>
    </row>
    <row r="845" spans="1:7" x14ac:dyDescent="0.2">
      <c r="A845">
        <v>2000</v>
      </c>
      <c r="B845" t="s">
        <v>8221</v>
      </c>
      <c r="C845">
        <v>25</v>
      </c>
      <c r="E845">
        <v>1881</v>
      </c>
      <c r="F845" t="s">
        <v>8219</v>
      </c>
      <c r="G845">
        <v>70</v>
      </c>
    </row>
    <row r="846" spans="1:7" x14ac:dyDescent="0.2">
      <c r="A846">
        <v>2121</v>
      </c>
      <c r="B846" t="s">
        <v>8221</v>
      </c>
      <c r="C846">
        <v>10</v>
      </c>
      <c r="E846">
        <v>1882</v>
      </c>
      <c r="F846" t="s">
        <v>8219</v>
      </c>
      <c r="G846">
        <v>81</v>
      </c>
    </row>
    <row r="847" spans="1:7" x14ac:dyDescent="0.2">
      <c r="A847">
        <v>2122</v>
      </c>
      <c r="B847" t="s">
        <v>8221</v>
      </c>
      <c r="C847">
        <v>3</v>
      </c>
      <c r="E847">
        <v>1883</v>
      </c>
      <c r="F847" t="s">
        <v>8219</v>
      </c>
      <c r="G847">
        <v>32</v>
      </c>
    </row>
    <row r="848" spans="1:7" x14ac:dyDescent="0.2">
      <c r="A848">
        <v>2123</v>
      </c>
      <c r="B848" t="s">
        <v>8221</v>
      </c>
      <c r="C848">
        <v>5</v>
      </c>
      <c r="E848">
        <v>1884</v>
      </c>
      <c r="F848" t="s">
        <v>8219</v>
      </c>
      <c r="G848">
        <v>26</v>
      </c>
    </row>
    <row r="849" spans="1:7" x14ac:dyDescent="0.2">
      <c r="A849">
        <v>2124</v>
      </c>
      <c r="B849" t="s">
        <v>8221</v>
      </c>
      <c r="C849">
        <v>5</v>
      </c>
      <c r="E849">
        <v>1885</v>
      </c>
      <c r="F849" t="s">
        <v>8219</v>
      </c>
      <c r="G849">
        <v>105</v>
      </c>
    </row>
    <row r="850" spans="1:7" x14ac:dyDescent="0.2">
      <c r="A850">
        <v>2125</v>
      </c>
      <c r="B850" t="s">
        <v>8221</v>
      </c>
      <c r="C850">
        <v>27</v>
      </c>
      <c r="E850">
        <v>1886</v>
      </c>
      <c r="F850" t="s">
        <v>8219</v>
      </c>
      <c r="G850">
        <v>29</v>
      </c>
    </row>
    <row r="851" spans="1:7" x14ac:dyDescent="0.2">
      <c r="A851">
        <v>2126</v>
      </c>
      <c r="B851" t="s">
        <v>8221</v>
      </c>
      <c r="C851">
        <v>2</v>
      </c>
      <c r="E851">
        <v>1887</v>
      </c>
      <c r="F851" t="s">
        <v>8219</v>
      </c>
      <c r="G851">
        <v>8</v>
      </c>
    </row>
    <row r="852" spans="1:7" x14ac:dyDescent="0.2">
      <c r="A852">
        <v>2127</v>
      </c>
      <c r="B852" t="s">
        <v>8221</v>
      </c>
      <c r="C852">
        <v>236</v>
      </c>
      <c r="E852">
        <v>1888</v>
      </c>
      <c r="F852" t="s">
        <v>8219</v>
      </c>
      <c r="G852">
        <v>89</v>
      </c>
    </row>
    <row r="853" spans="1:7" x14ac:dyDescent="0.2">
      <c r="A853">
        <v>2128</v>
      </c>
      <c r="B853" t="s">
        <v>8221</v>
      </c>
      <c r="C853">
        <v>1</v>
      </c>
      <c r="E853">
        <v>1889</v>
      </c>
      <c r="F853" t="s">
        <v>8219</v>
      </c>
      <c r="G853">
        <v>44</v>
      </c>
    </row>
    <row r="854" spans="1:7" x14ac:dyDescent="0.2">
      <c r="A854">
        <v>2129</v>
      </c>
      <c r="B854" t="s">
        <v>8221</v>
      </c>
      <c r="C854">
        <v>12</v>
      </c>
      <c r="E854">
        <v>1890</v>
      </c>
      <c r="F854" t="s">
        <v>8219</v>
      </c>
      <c r="G854">
        <v>246</v>
      </c>
    </row>
    <row r="855" spans="1:7" x14ac:dyDescent="0.2">
      <c r="A855">
        <v>2130</v>
      </c>
      <c r="B855" t="s">
        <v>8221</v>
      </c>
      <c r="C855">
        <v>4</v>
      </c>
      <c r="E855">
        <v>1891</v>
      </c>
      <c r="F855" t="s">
        <v>8219</v>
      </c>
      <c r="G855">
        <v>120</v>
      </c>
    </row>
    <row r="856" spans="1:7" x14ac:dyDescent="0.2">
      <c r="A856">
        <v>2131</v>
      </c>
      <c r="B856" t="s">
        <v>8221</v>
      </c>
      <c r="C856">
        <v>3</v>
      </c>
      <c r="E856">
        <v>1892</v>
      </c>
      <c r="F856" t="s">
        <v>8219</v>
      </c>
      <c r="G856">
        <v>26</v>
      </c>
    </row>
    <row r="857" spans="1:7" x14ac:dyDescent="0.2">
      <c r="A857">
        <v>2132</v>
      </c>
      <c r="B857" t="s">
        <v>8221</v>
      </c>
      <c r="C857">
        <v>99</v>
      </c>
      <c r="E857">
        <v>1893</v>
      </c>
      <c r="F857" t="s">
        <v>8219</v>
      </c>
      <c r="G857">
        <v>45</v>
      </c>
    </row>
    <row r="858" spans="1:7" x14ac:dyDescent="0.2">
      <c r="A858">
        <v>2133</v>
      </c>
      <c r="B858" t="s">
        <v>8221</v>
      </c>
      <c r="C858">
        <v>3</v>
      </c>
      <c r="E858">
        <v>1894</v>
      </c>
      <c r="F858" t="s">
        <v>8219</v>
      </c>
      <c r="G858">
        <v>20</v>
      </c>
    </row>
    <row r="859" spans="1:7" x14ac:dyDescent="0.2">
      <c r="A859">
        <v>2134</v>
      </c>
      <c r="B859" t="s">
        <v>8221</v>
      </c>
      <c r="C859">
        <v>3</v>
      </c>
      <c r="E859">
        <v>1895</v>
      </c>
      <c r="F859" t="s">
        <v>8219</v>
      </c>
      <c r="G859">
        <v>47</v>
      </c>
    </row>
    <row r="860" spans="1:7" x14ac:dyDescent="0.2">
      <c r="A860">
        <v>2135</v>
      </c>
      <c r="B860" t="s">
        <v>8221</v>
      </c>
      <c r="C860">
        <v>22</v>
      </c>
      <c r="E860">
        <v>1896</v>
      </c>
      <c r="F860" t="s">
        <v>8219</v>
      </c>
      <c r="G860">
        <v>13</v>
      </c>
    </row>
    <row r="861" spans="1:7" x14ac:dyDescent="0.2">
      <c r="A861">
        <v>2136</v>
      </c>
      <c r="B861" t="s">
        <v>8221</v>
      </c>
      <c r="C861">
        <v>4</v>
      </c>
      <c r="E861">
        <v>1897</v>
      </c>
      <c r="F861" t="s">
        <v>8219</v>
      </c>
      <c r="G861">
        <v>183</v>
      </c>
    </row>
    <row r="862" spans="1:7" x14ac:dyDescent="0.2">
      <c r="A862">
        <v>2137</v>
      </c>
      <c r="B862" t="s">
        <v>8221</v>
      </c>
      <c r="C862">
        <v>534</v>
      </c>
      <c r="E862">
        <v>1898</v>
      </c>
      <c r="F862" t="s">
        <v>8219</v>
      </c>
      <c r="G862">
        <v>21</v>
      </c>
    </row>
    <row r="863" spans="1:7" x14ac:dyDescent="0.2">
      <c r="A863">
        <v>2138</v>
      </c>
      <c r="B863" t="s">
        <v>8221</v>
      </c>
      <c r="C863">
        <v>12</v>
      </c>
      <c r="E863">
        <v>1899</v>
      </c>
      <c r="F863" t="s">
        <v>8219</v>
      </c>
      <c r="G863">
        <v>42</v>
      </c>
    </row>
    <row r="864" spans="1:7" x14ac:dyDescent="0.2">
      <c r="A864">
        <v>2139</v>
      </c>
      <c r="B864" t="s">
        <v>8221</v>
      </c>
      <c r="C864">
        <v>56</v>
      </c>
      <c r="E864">
        <v>1900</v>
      </c>
      <c r="F864" t="s">
        <v>8219</v>
      </c>
      <c r="G864">
        <v>54</v>
      </c>
    </row>
    <row r="865" spans="1:7" x14ac:dyDescent="0.2">
      <c r="A865">
        <v>2140</v>
      </c>
      <c r="B865" t="s">
        <v>8221</v>
      </c>
      <c r="C865">
        <v>11</v>
      </c>
      <c r="E865">
        <v>1921</v>
      </c>
      <c r="F865" t="s">
        <v>8219</v>
      </c>
      <c r="G865">
        <v>38</v>
      </c>
    </row>
    <row r="866" spans="1:7" x14ac:dyDescent="0.2">
      <c r="A866">
        <v>2141</v>
      </c>
      <c r="B866" t="s">
        <v>8221</v>
      </c>
      <c r="C866">
        <v>0</v>
      </c>
      <c r="E866">
        <v>1922</v>
      </c>
      <c r="F866" t="s">
        <v>8219</v>
      </c>
      <c r="G866">
        <v>64</v>
      </c>
    </row>
    <row r="867" spans="1:7" x14ac:dyDescent="0.2">
      <c r="A867">
        <v>2142</v>
      </c>
      <c r="B867" t="s">
        <v>8221</v>
      </c>
      <c r="C867">
        <v>12</v>
      </c>
      <c r="E867">
        <v>1923</v>
      </c>
      <c r="F867" t="s">
        <v>8219</v>
      </c>
      <c r="G867">
        <v>13</v>
      </c>
    </row>
    <row r="868" spans="1:7" x14ac:dyDescent="0.2">
      <c r="A868">
        <v>2143</v>
      </c>
      <c r="B868" t="s">
        <v>8221</v>
      </c>
      <c r="C868">
        <v>5</v>
      </c>
      <c r="E868">
        <v>1924</v>
      </c>
      <c r="F868" t="s">
        <v>8219</v>
      </c>
      <c r="G868">
        <v>33</v>
      </c>
    </row>
    <row r="869" spans="1:7" x14ac:dyDescent="0.2">
      <c r="A869">
        <v>2144</v>
      </c>
      <c r="B869" t="s">
        <v>8221</v>
      </c>
      <c r="C869">
        <v>24</v>
      </c>
      <c r="E869">
        <v>1925</v>
      </c>
      <c r="F869" t="s">
        <v>8219</v>
      </c>
      <c r="G869">
        <v>52</v>
      </c>
    </row>
    <row r="870" spans="1:7" x14ac:dyDescent="0.2">
      <c r="A870">
        <v>2145</v>
      </c>
      <c r="B870" t="s">
        <v>8221</v>
      </c>
      <c r="C870">
        <v>89</v>
      </c>
      <c r="E870">
        <v>1926</v>
      </c>
      <c r="F870" t="s">
        <v>8219</v>
      </c>
      <c r="G870">
        <v>107</v>
      </c>
    </row>
    <row r="871" spans="1:7" x14ac:dyDescent="0.2">
      <c r="A871">
        <v>2146</v>
      </c>
      <c r="B871" t="s">
        <v>8221</v>
      </c>
      <c r="C871">
        <v>1</v>
      </c>
      <c r="E871">
        <v>1927</v>
      </c>
      <c r="F871" t="s">
        <v>8219</v>
      </c>
      <c r="G871">
        <v>11</v>
      </c>
    </row>
    <row r="872" spans="1:7" x14ac:dyDescent="0.2">
      <c r="A872">
        <v>2147</v>
      </c>
      <c r="B872" t="s">
        <v>8221</v>
      </c>
      <c r="C872">
        <v>55</v>
      </c>
      <c r="E872">
        <v>1928</v>
      </c>
      <c r="F872" t="s">
        <v>8219</v>
      </c>
      <c r="G872">
        <v>34</v>
      </c>
    </row>
    <row r="873" spans="1:7" x14ac:dyDescent="0.2">
      <c r="A873">
        <v>2148</v>
      </c>
      <c r="B873" t="s">
        <v>8221</v>
      </c>
      <c r="C873">
        <v>2</v>
      </c>
      <c r="E873">
        <v>1929</v>
      </c>
      <c r="F873" t="s">
        <v>8219</v>
      </c>
      <c r="G873">
        <v>75</v>
      </c>
    </row>
    <row r="874" spans="1:7" x14ac:dyDescent="0.2">
      <c r="A874">
        <v>2149</v>
      </c>
      <c r="B874" t="s">
        <v>8221</v>
      </c>
      <c r="C874">
        <v>0</v>
      </c>
      <c r="E874">
        <v>1930</v>
      </c>
      <c r="F874" t="s">
        <v>8219</v>
      </c>
      <c r="G874">
        <v>26</v>
      </c>
    </row>
    <row r="875" spans="1:7" x14ac:dyDescent="0.2">
      <c r="A875">
        <v>2150</v>
      </c>
      <c r="B875" t="s">
        <v>8221</v>
      </c>
      <c r="C875">
        <v>4</v>
      </c>
      <c r="E875">
        <v>1931</v>
      </c>
      <c r="F875" t="s">
        <v>8219</v>
      </c>
      <c r="G875">
        <v>50</v>
      </c>
    </row>
    <row r="876" spans="1:7" x14ac:dyDescent="0.2">
      <c r="A876">
        <v>2151</v>
      </c>
      <c r="B876" t="s">
        <v>8221</v>
      </c>
      <c r="C876">
        <v>6</v>
      </c>
      <c r="E876">
        <v>1932</v>
      </c>
      <c r="F876" t="s">
        <v>8219</v>
      </c>
      <c r="G876">
        <v>80</v>
      </c>
    </row>
    <row r="877" spans="1:7" x14ac:dyDescent="0.2">
      <c r="A877">
        <v>2152</v>
      </c>
      <c r="B877" t="s">
        <v>8221</v>
      </c>
      <c r="C877">
        <v>4</v>
      </c>
      <c r="E877">
        <v>1933</v>
      </c>
      <c r="F877" t="s">
        <v>8219</v>
      </c>
      <c r="G877">
        <v>110</v>
      </c>
    </row>
    <row r="878" spans="1:7" x14ac:dyDescent="0.2">
      <c r="A878">
        <v>2153</v>
      </c>
      <c r="B878" t="s">
        <v>8221</v>
      </c>
      <c r="C878">
        <v>4</v>
      </c>
      <c r="E878">
        <v>1934</v>
      </c>
      <c r="F878" t="s">
        <v>8219</v>
      </c>
      <c r="G878">
        <v>77</v>
      </c>
    </row>
    <row r="879" spans="1:7" x14ac:dyDescent="0.2">
      <c r="A879">
        <v>2154</v>
      </c>
      <c r="B879" t="s">
        <v>8221</v>
      </c>
      <c r="C879">
        <v>2</v>
      </c>
      <c r="E879">
        <v>1935</v>
      </c>
      <c r="F879" t="s">
        <v>8219</v>
      </c>
      <c r="G879">
        <v>50</v>
      </c>
    </row>
    <row r="880" spans="1:7" x14ac:dyDescent="0.2">
      <c r="A880">
        <v>2155</v>
      </c>
      <c r="B880" t="s">
        <v>8221</v>
      </c>
      <c r="C880">
        <v>5</v>
      </c>
      <c r="E880">
        <v>1936</v>
      </c>
      <c r="F880" t="s">
        <v>8219</v>
      </c>
      <c r="G880">
        <v>145</v>
      </c>
    </row>
    <row r="881" spans="1:7" x14ac:dyDescent="0.2">
      <c r="A881">
        <v>2156</v>
      </c>
      <c r="B881" t="s">
        <v>8221</v>
      </c>
      <c r="C881">
        <v>83</v>
      </c>
      <c r="E881">
        <v>1937</v>
      </c>
      <c r="F881" t="s">
        <v>8219</v>
      </c>
      <c r="G881">
        <v>29</v>
      </c>
    </row>
    <row r="882" spans="1:7" x14ac:dyDescent="0.2">
      <c r="A882">
        <v>2157</v>
      </c>
      <c r="B882" t="s">
        <v>8221</v>
      </c>
      <c r="C882">
        <v>57</v>
      </c>
      <c r="E882">
        <v>1938</v>
      </c>
      <c r="F882" t="s">
        <v>8219</v>
      </c>
      <c r="G882">
        <v>114</v>
      </c>
    </row>
    <row r="883" spans="1:7" x14ac:dyDescent="0.2">
      <c r="A883">
        <v>2158</v>
      </c>
      <c r="B883" t="s">
        <v>8221</v>
      </c>
      <c r="C883">
        <v>311</v>
      </c>
      <c r="E883">
        <v>1939</v>
      </c>
      <c r="F883" t="s">
        <v>8219</v>
      </c>
      <c r="G883">
        <v>96</v>
      </c>
    </row>
    <row r="884" spans="1:7" x14ac:dyDescent="0.2">
      <c r="A884">
        <v>2159</v>
      </c>
      <c r="B884" t="s">
        <v>8221</v>
      </c>
      <c r="C884">
        <v>2</v>
      </c>
      <c r="E884">
        <v>1940</v>
      </c>
      <c r="F884" t="s">
        <v>8219</v>
      </c>
      <c r="G884">
        <v>31</v>
      </c>
    </row>
    <row r="885" spans="1:7" x14ac:dyDescent="0.2">
      <c r="A885">
        <v>2160</v>
      </c>
      <c r="B885" t="s">
        <v>8221</v>
      </c>
      <c r="C885">
        <v>16</v>
      </c>
      <c r="E885">
        <v>1941</v>
      </c>
      <c r="F885" t="s">
        <v>8219</v>
      </c>
      <c r="G885">
        <v>4883</v>
      </c>
    </row>
    <row r="886" spans="1:7" x14ac:dyDescent="0.2">
      <c r="A886">
        <v>2401</v>
      </c>
      <c r="B886" t="s">
        <v>8221</v>
      </c>
      <c r="C886">
        <v>9</v>
      </c>
      <c r="E886">
        <v>1942</v>
      </c>
      <c r="F886" t="s">
        <v>8219</v>
      </c>
      <c r="G886">
        <v>95</v>
      </c>
    </row>
    <row r="887" spans="1:7" x14ac:dyDescent="0.2">
      <c r="A887">
        <v>2402</v>
      </c>
      <c r="B887" t="s">
        <v>8221</v>
      </c>
      <c r="C887">
        <v>1</v>
      </c>
      <c r="E887">
        <v>1943</v>
      </c>
      <c r="F887" t="s">
        <v>8219</v>
      </c>
      <c r="G887">
        <v>2478</v>
      </c>
    </row>
    <row r="888" spans="1:7" x14ac:dyDescent="0.2">
      <c r="A888">
        <v>2403</v>
      </c>
      <c r="B888" t="s">
        <v>8221</v>
      </c>
      <c r="C888">
        <v>12</v>
      </c>
      <c r="E888">
        <v>1944</v>
      </c>
      <c r="F888" t="s">
        <v>8219</v>
      </c>
      <c r="G888">
        <v>1789</v>
      </c>
    </row>
    <row r="889" spans="1:7" x14ac:dyDescent="0.2">
      <c r="A889">
        <v>2404</v>
      </c>
      <c r="B889" t="s">
        <v>8221</v>
      </c>
      <c r="C889">
        <v>0</v>
      </c>
      <c r="E889">
        <v>1945</v>
      </c>
      <c r="F889" t="s">
        <v>8219</v>
      </c>
      <c r="G889">
        <v>680</v>
      </c>
    </row>
    <row r="890" spans="1:7" x14ac:dyDescent="0.2">
      <c r="A890">
        <v>2405</v>
      </c>
      <c r="B890" t="s">
        <v>8221</v>
      </c>
      <c r="C890">
        <v>20</v>
      </c>
      <c r="E890">
        <v>1946</v>
      </c>
      <c r="F890" t="s">
        <v>8219</v>
      </c>
      <c r="G890">
        <v>70</v>
      </c>
    </row>
    <row r="891" spans="1:7" x14ac:dyDescent="0.2">
      <c r="A891">
        <v>2406</v>
      </c>
      <c r="B891" t="s">
        <v>8221</v>
      </c>
      <c r="C891">
        <v>16</v>
      </c>
      <c r="E891">
        <v>1947</v>
      </c>
      <c r="F891" t="s">
        <v>8219</v>
      </c>
      <c r="G891">
        <v>23</v>
      </c>
    </row>
    <row r="892" spans="1:7" x14ac:dyDescent="0.2">
      <c r="A892">
        <v>2407</v>
      </c>
      <c r="B892" t="s">
        <v>8221</v>
      </c>
      <c r="C892">
        <v>33</v>
      </c>
      <c r="E892">
        <v>1948</v>
      </c>
      <c r="F892" t="s">
        <v>8219</v>
      </c>
      <c r="G892">
        <v>4245</v>
      </c>
    </row>
    <row r="893" spans="1:7" x14ac:dyDescent="0.2">
      <c r="A893">
        <v>2408</v>
      </c>
      <c r="B893" t="s">
        <v>8221</v>
      </c>
      <c r="C893">
        <v>2</v>
      </c>
      <c r="E893">
        <v>1949</v>
      </c>
      <c r="F893" t="s">
        <v>8219</v>
      </c>
      <c r="G893">
        <v>943</v>
      </c>
    </row>
    <row r="894" spans="1:7" x14ac:dyDescent="0.2">
      <c r="A894">
        <v>2409</v>
      </c>
      <c r="B894" t="s">
        <v>8221</v>
      </c>
      <c r="C894">
        <v>6</v>
      </c>
      <c r="E894">
        <v>1950</v>
      </c>
      <c r="F894" t="s">
        <v>8219</v>
      </c>
      <c r="G894">
        <v>1876</v>
      </c>
    </row>
    <row r="895" spans="1:7" x14ac:dyDescent="0.2">
      <c r="A895">
        <v>2410</v>
      </c>
      <c r="B895" t="s">
        <v>8221</v>
      </c>
      <c r="C895">
        <v>0</v>
      </c>
      <c r="E895">
        <v>1951</v>
      </c>
      <c r="F895" t="s">
        <v>8219</v>
      </c>
      <c r="G895">
        <v>834</v>
      </c>
    </row>
    <row r="896" spans="1:7" x14ac:dyDescent="0.2">
      <c r="A896">
        <v>2411</v>
      </c>
      <c r="B896" t="s">
        <v>8221</v>
      </c>
      <c r="C896">
        <v>3</v>
      </c>
      <c r="E896">
        <v>1952</v>
      </c>
      <c r="F896" t="s">
        <v>8219</v>
      </c>
      <c r="G896">
        <v>682</v>
      </c>
    </row>
    <row r="897" spans="1:7" x14ac:dyDescent="0.2">
      <c r="A897">
        <v>2412</v>
      </c>
      <c r="B897" t="s">
        <v>8221</v>
      </c>
      <c r="C897">
        <v>0</v>
      </c>
      <c r="E897">
        <v>1953</v>
      </c>
      <c r="F897" t="s">
        <v>8219</v>
      </c>
      <c r="G897">
        <v>147</v>
      </c>
    </row>
    <row r="898" spans="1:7" x14ac:dyDescent="0.2">
      <c r="A898">
        <v>2413</v>
      </c>
      <c r="B898" t="s">
        <v>8221</v>
      </c>
      <c r="C898">
        <v>3</v>
      </c>
      <c r="E898">
        <v>1954</v>
      </c>
      <c r="F898" t="s">
        <v>8219</v>
      </c>
      <c r="G898">
        <v>415</v>
      </c>
    </row>
    <row r="899" spans="1:7" x14ac:dyDescent="0.2">
      <c r="A899">
        <v>2414</v>
      </c>
      <c r="B899" t="s">
        <v>8221</v>
      </c>
      <c r="C899">
        <v>13</v>
      </c>
      <c r="E899">
        <v>1955</v>
      </c>
      <c r="F899" t="s">
        <v>8219</v>
      </c>
      <c r="G899">
        <v>290</v>
      </c>
    </row>
    <row r="900" spans="1:7" x14ac:dyDescent="0.2">
      <c r="A900">
        <v>2415</v>
      </c>
      <c r="B900" t="s">
        <v>8221</v>
      </c>
      <c r="C900">
        <v>6</v>
      </c>
      <c r="E900">
        <v>1956</v>
      </c>
      <c r="F900" t="s">
        <v>8219</v>
      </c>
      <c r="G900">
        <v>365</v>
      </c>
    </row>
    <row r="901" spans="1:7" x14ac:dyDescent="0.2">
      <c r="A901">
        <v>2416</v>
      </c>
      <c r="B901" t="s">
        <v>8221</v>
      </c>
      <c r="C901">
        <v>1</v>
      </c>
      <c r="E901">
        <v>1957</v>
      </c>
      <c r="F901" t="s">
        <v>8219</v>
      </c>
      <c r="G901">
        <v>660</v>
      </c>
    </row>
    <row r="902" spans="1:7" x14ac:dyDescent="0.2">
      <c r="A902">
        <v>2417</v>
      </c>
      <c r="B902" t="s">
        <v>8221</v>
      </c>
      <c r="C902">
        <v>0</v>
      </c>
      <c r="E902">
        <v>1958</v>
      </c>
      <c r="F902" t="s">
        <v>8219</v>
      </c>
      <c r="G902">
        <v>1356</v>
      </c>
    </row>
    <row r="903" spans="1:7" x14ac:dyDescent="0.2">
      <c r="A903">
        <v>2418</v>
      </c>
      <c r="B903" t="s">
        <v>8221</v>
      </c>
      <c r="C903">
        <v>5</v>
      </c>
      <c r="E903">
        <v>1959</v>
      </c>
      <c r="F903" t="s">
        <v>8219</v>
      </c>
      <c r="G903">
        <v>424</v>
      </c>
    </row>
    <row r="904" spans="1:7" x14ac:dyDescent="0.2">
      <c r="A904">
        <v>2419</v>
      </c>
      <c r="B904" t="s">
        <v>8221</v>
      </c>
      <c r="C904">
        <v>0</v>
      </c>
      <c r="E904">
        <v>1960</v>
      </c>
      <c r="F904" t="s">
        <v>8219</v>
      </c>
      <c r="G904">
        <v>33</v>
      </c>
    </row>
    <row r="905" spans="1:7" x14ac:dyDescent="0.2">
      <c r="A905">
        <v>2420</v>
      </c>
      <c r="B905" t="s">
        <v>8221</v>
      </c>
      <c r="C905">
        <v>36</v>
      </c>
      <c r="E905">
        <v>1961</v>
      </c>
      <c r="F905" t="s">
        <v>8219</v>
      </c>
      <c r="G905">
        <v>1633</v>
      </c>
    </row>
    <row r="906" spans="1:7" x14ac:dyDescent="0.2">
      <c r="A906">
        <v>2421</v>
      </c>
      <c r="B906" t="s">
        <v>8221</v>
      </c>
      <c r="C906">
        <v>1</v>
      </c>
      <c r="E906">
        <v>1962</v>
      </c>
      <c r="F906" t="s">
        <v>8219</v>
      </c>
      <c r="G906">
        <v>306</v>
      </c>
    </row>
    <row r="907" spans="1:7" x14ac:dyDescent="0.2">
      <c r="A907">
        <v>2422</v>
      </c>
      <c r="B907" t="s">
        <v>8221</v>
      </c>
      <c r="C907">
        <v>1</v>
      </c>
      <c r="E907">
        <v>1963</v>
      </c>
      <c r="F907" t="s">
        <v>8219</v>
      </c>
      <c r="G907">
        <v>205</v>
      </c>
    </row>
    <row r="908" spans="1:7" x14ac:dyDescent="0.2">
      <c r="A908">
        <v>2423</v>
      </c>
      <c r="B908" t="s">
        <v>8221</v>
      </c>
      <c r="C908">
        <v>1</v>
      </c>
      <c r="E908">
        <v>1964</v>
      </c>
      <c r="F908" t="s">
        <v>8219</v>
      </c>
      <c r="G908">
        <v>1281</v>
      </c>
    </row>
    <row r="909" spans="1:7" x14ac:dyDescent="0.2">
      <c r="A909">
        <v>2424</v>
      </c>
      <c r="B909" t="s">
        <v>8221</v>
      </c>
      <c r="C909">
        <v>9</v>
      </c>
      <c r="E909">
        <v>1965</v>
      </c>
      <c r="F909" t="s">
        <v>8219</v>
      </c>
      <c r="G909">
        <v>103</v>
      </c>
    </row>
    <row r="910" spans="1:7" x14ac:dyDescent="0.2">
      <c r="A910">
        <v>2425</v>
      </c>
      <c r="B910" t="s">
        <v>8221</v>
      </c>
      <c r="C910">
        <v>1</v>
      </c>
      <c r="E910">
        <v>1966</v>
      </c>
      <c r="F910" t="s">
        <v>8219</v>
      </c>
      <c r="G910">
        <v>1513</v>
      </c>
    </row>
    <row r="911" spans="1:7" x14ac:dyDescent="0.2">
      <c r="A911">
        <v>2426</v>
      </c>
      <c r="B911" t="s">
        <v>8221</v>
      </c>
      <c r="C911">
        <v>0</v>
      </c>
      <c r="E911">
        <v>1967</v>
      </c>
      <c r="F911" t="s">
        <v>8219</v>
      </c>
      <c r="G911">
        <v>405</v>
      </c>
    </row>
    <row r="912" spans="1:7" x14ac:dyDescent="0.2">
      <c r="A912">
        <v>2427</v>
      </c>
      <c r="B912" t="s">
        <v>8221</v>
      </c>
      <c r="C912">
        <v>1</v>
      </c>
      <c r="E912">
        <v>1968</v>
      </c>
      <c r="F912" t="s">
        <v>8219</v>
      </c>
      <c r="G912">
        <v>510</v>
      </c>
    </row>
    <row r="913" spans="1:7" x14ac:dyDescent="0.2">
      <c r="A913">
        <v>2428</v>
      </c>
      <c r="B913" t="s">
        <v>8221</v>
      </c>
      <c r="C913">
        <v>1</v>
      </c>
      <c r="E913">
        <v>1969</v>
      </c>
      <c r="F913" t="s">
        <v>8219</v>
      </c>
      <c r="G913">
        <v>1887</v>
      </c>
    </row>
    <row r="914" spans="1:7" x14ac:dyDescent="0.2">
      <c r="A914">
        <v>2429</v>
      </c>
      <c r="B914" t="s">
        <v>8221</v>
      </c>
      <c r="C914">
        <v>4</v>
      </c>
      <c r="E914">
        <v>1970</v>
      </c>
      <c r="F914" t="s">
        <v>8219</v>
      </c>
      <c r="G914">
        <v>701</v>
      </c>
    </row>
    <row r="915" spans="1:7" x14ac:dyDescent="0.2">
      <c r="A915">
        <v>2430</v>
      </c>
      <c r="B915" t="s">
        <v>8221</v>
      </c>
      <c r="C915">
        <v>2</v>
      </c>
      <c r="E915">
        <v>1971</v>
      </c>
      <c r="F915" t="s">
        <v>8219</v>
      </c>
      <c r="G915">
        <v>3863</v>
      </c>
    </row>
    <row r="916" spans="1:7" x14ac:dyDescent="0.2">
      <c r="A916">
        <v>2431</v>
      </c>
      <c r="B916" t="s">
        <v>8221</v>
      </c>
      <c r="C916">
        <v>2</v>
      </c>
      <c r="E916">
        <v>1972</v>
      </c>
      <c r="F916" t="s">
        <v>8219</v>
      </c>
      <c r="G916">
        <v>238</v>
      </c>
    </row>
    <row r="917" spans="1:7" x14ac:dyDescent="0.2">
      <c r="A917">
        <v>2432</v>
      </c>
      <c r="B917" t="s">
        <v>8221</v>
      </c>
      <c r="C917">
        <v>2</v>
      </c>
      <c r="E917">
        <v>1973</v>
      </c>
      <c r="F917" t="s">
        <v>8219</v>
      </c>
      <c r="G917">
        <v>2051</v>
      </c>
    </row>
    <row r="918" spans="1:7" x14ac:dyDescent="0.2">
      <c r="A918">
        <v>2433</v>
      </c>
      <c r="B918" t="s">
        <v>8221</v>
      </c>
      <c r="C918">
        <v>0</v>
      </c>
      <c r="E918">
        <v>1974</v>
      </c>
      <c r="F918" t="s">
        <v>8219</v>
      </c>
      <c r="G918">
        <v>402</v>
      </c>
    </row>
    <row r="919" spans="1:7" x14ac:dyDescent="0.2">
      <c r="A919">
        <v>2434</v>
      </c>
      <c r="B919" t="s">
        <v>8221</v>
      </c>
      <c r="C919">
        <v>2</v>
      </c>
      <c r="E919">
        <v>1975</v>
      </c>
      <c r="F919" t="s">
        <v>8219</v>
      </c>
      <c r="G919">
        <v>253</v>
      </c>
    </row>
    <row r="920" spans="1:7" x14ac:dyDescent="0.2">
      <c r="A920">
        <v>2435</v>
      </c>
      <c r="B920" t="s">
        <v>8221</v>
      </c>
      <c r="C920">
        <v>4</v>
      </c>
      <c r="E920">
        <v>1976</v>
      </c>
      <c r="F920" t="s">
        <v>8219</v>
      </c>
      <c r="G920">
        <v>473</v>
      </c>
    </row>
    <row r="921" spans="1:7" x14ac:dyDescent="0.2">
      <c r="A921">
        <v>2436</v>
      </c>
      <c r="B921" t="s">
        <v>8221</v>
      </c>
      <c r="C921">
        <v>2</v>
      </c>
      <c r="E921">
        <v>1977</v>
      </c>
      <c r="F921" t="s">
        <v>8219</v>
      </c>
      <c r="G921">
        <v>821</v>
      </c>
    </row>
    <row r="922" spans="1:7" x14ac:dyDescent="0.2">
      <c r="A922">
        <v>2437</v>
      </c>
      <c r="B922" t="s">
        <v>8221</v>
      </c>
      <c r="C922">
        <v>0</v>
      </c>
      <c r="E922">
        <v>1978</v>
      </c>
      <c r="F922" t="s">
        <v>8219</v>
      </c>
      <c r="G922">
        <v>388</v>
      </c>
    </row>
    <row r="923" spans="1:7" x14ac:dyDescent="0.2">
      <c r="A923">
        <v>2438</v>
      </c>
      <c r="B923" t="s">
        <v>8221</v>
      </c>
      <c r="C923">
        <v>1</v>
      </c>
      <c r="E923">
        <v>1979</v>
      </c>
      <c r="F923" t="s">
        <v>8219</v>
      </c>
      <c r="G923">
        <v>813</v>
      </c>
    </row>
    <row r="924" spans="1:7" x14ac:dyDescent="0.2">
      <c r="A924">
        <v>2439</v>
      </c>
      <c r="B924" t="s">
        <v>8221</v>
      </c>
      <c r="C924">
        <v>0</v>
      </c>
      <c r="E924">
        <v>1980</v>
      </c>
      <c r="F924" t="s">
        <v>8219</v>
      </c>
      <c r="G924">
        <v>1945</v>
      </c>
    </row>
    <row r="925" spans="1:7" x14ac:dyDescent="0.2">
      <c r="A925">
        <v>2440</v>
      </c>
      <c r="B925" t="s">
        <v>8221</v>
      </c>
      <c r="C925">
        <v>2</v>
      </c>
      <c r="E925">
        <v>2001</v>
      </c>
      <c r="F925" t="s">
        <v>8219</v>
      </c>
      <c r="G925">
        <v>1637</v>
      </c>
    </row>
    <row r="926" spans="1:7" x14ac:dyDescent="0.2">
      <c r="A926">
        <v>2501</v>
      </c>
      <c r="B926" t="s">
        <v>8221</v>
      </c>
      <c r="C926">
        <v>7</v>
      </c>
      <c r="E926">
        <v>2002</v>
      </c>
      <c r="F926" t="s">
        <v>8219</v>
      </c>
      <c r="G926">
        <v>1375</v>
      </c>
    </row>
    <row r="927" spans="1:7" x14ac:dyDescent="0.2">
      <c r="A927">
        <v>2502</v>
      </c>
      <c r="B927" t="s">
        <v>8221</v>
      </c>
      <c r="C927">
        <v>5</v>
      </c>
      <c r="E927">
        <v>2003</v>
      </c>
      <c r="F927" t="s">
        <v>8219</v>
      </c>
      <c r="G927">
        <v>17</v>
      </c>
    </row>
    <row r="928" spans="1:7" x14ac:dyDescent="0.2">
      <c r="A928">
        <v>2503</v>
      </c>
      <c r="B928" t="s">
        <v>8221</v>
      </c>
      <c r="C928">
        <v>0</v>
      </c>
      <c r="E928">
        <v>2004</v>
      </c>
      <c r="F928" t="s">
        <v>8219</v>
      </c>
      <c r="G928">
        <v>354</v>
      </c>
    </row>
    <row r="929" spans="1:7" x14ac:dyDescent="0.2">
      <c r="A929">
        <v>2504</v>
      </c>
      <c r="B929" t="s">
        <v>8221</v>
      </c>
      <c r="C929">
        <v>0</v>
      </c>
      <c r="E929">
        <v>2005</v>
      </c>
      <c r="F929" t="s">
        <v>8219</v>
      </c>
      <c r="G929">
        <v>191</v>
      </c>
    </row>
    <row r="930" spans="1:7" x14ac:dyDescent="0.2">
      <c r="A930">
        <v>2505</v>
      </c>
      <c r="B930" t="s">
        <v>8221</v>
      </c>
      <c r="C930">
        <v>0</v>
      </c>
      <c r="E930">
        <v>2006</v>
      </c>
      <c r="F930" t="s">
        <v>8219</v>
      </c>
      <c r="G930">
        <v>303</v>
      </c>
    </row>
    <row r="931" spans="1:7" x14ac:dyDescent="0.2">
      <c r="A931">
        <v>2506</v>
      </c>
      <c r="B931" t="s">
        <v>8221</v>
      </c>
      <c r="C931">
        <v>2</v>
      </c>
      <c r="E931">
        <v>2007</v>
      </c>
      <c r="F931" t="s">
        <v>8219</v>
      </c>
      <c r="G931">
        <v>137</v>
      </c>
    </row>
    <row r="932" spans="1:7" x14ac:dyDescent="0.2">
      <c r="A932">
        <v>2507</v>
      </c>
      <c r="B932" t="s">
        <v>8221</v>
      </c>
      <c r="C932">
        <v>0</v>
      </c>
      <c r="E932">
        <v>2008</v>
      </c>
      <c r="F932" t="s">
        <v>8219</v>
      </c>
      <c r="G932">
        <v>41</v>
      </c>
    </row>
    <row r="933" spans="1:7" x14ac:dyDescent="0.2">
      <c r="A933">
        <v>2508</v>
      </c>
      <c r="B933" t="s">
        <v>8221</v>
      </c>
      <c r="C933">
        <v>0</v>
      </c>
      <c r="E933">
        <v>2009</v>
      </c>
      <c r="F933" t="s">
        <v>8219</v>
      </c>
      <c r="G933">
        <v>398</v>
      </c>
    </row>
    <row r="934" spans="1:7" x14ac:dyDescent="0.2">
      <c r="A934">
        <v>2509</v>
      </c>
      <c r="B934" t="s">
        <v>8221</v>
      </c>
      <c r="C934">
        <v>28</v>
      </c>
      <c r="E934">
        <v>2010</v>
      </c>
      <c r="F934" t="s">
        <v>8219</v>
      </c>
      <c r="G934">
        <v>1737</v>
      </c>
    </row>
    <row r="935" spans="1:7" x14ac:dyDescent="0.2">
      <c r="A935">
        <v>2510</v>
      </c>
      <c r="B935" t="s">
        <v>8221</v>
      </c>
      <c r="C935">
        <v>2</v>
      </c>
      <c r="E935">
        <v>2011</v>
      </c>
      <c r="F935" t="s">
        <v>8219</v>
      </c>
      <c r="G935">
        <v>971</v>
      </c>
    </row>
    <row r="936" spans="1:7" x14ac:dyDescent="0.2">
      <c r="A936">
        <v>2511</v>
      </c>
      <c r="B936" t="s">
        <v>8221</v>
      </c>
      <c r="C936">
        <v>0</v>
      </c>
      <c r="E936">
        <v>2012</v>
      </c>
      <c r="F936" t="s">
        <v>8219</v>
      </c>
      <c r="G936">
        <v>183</v>
      </c>
    </row>
    <row r="937" spans="1:7" x14ac:dyDescent="0.2">
      <c r="A937">
        <v>2512</v>
      </c>
      <c r="B937" t="s">
        <v>8221</v>
      </c>
      <c r="C937">
        <v>0</v>
      </c>
      <c r="E937">
        <v>2013</v>
      </c>
      <c r="F937" t="s">
        <v>8219</v>
      </c>
      <c r="G937">
        <v>4562</v>
      </c>
    </row>
    <row r="938" spans="1:7" x14ac:dyDescent="0.2">
      <c r="A938">
        <v>2513</v>
      </c>
      <c r="B938" t="s">
        <v>8221</v>
      </c>
      <c r="C938">
        <v>0</v>
      </c>
      <c r="E938">
        <v>2014</v>
      </c>
      <c r="F938" t="s">
        <v>8219</v>
      </c>
      <c r="G938">
        <v>26457</v>
      </c>
    </row>
    <row r="939" spans="1:7" x14ac:dyDescent="0.2">
      <c r="A939">
        <v>2514</v>
      </c>
      <c r="B939" t="s">
        <v>8221</v>
      </c>
      <c r="C939">
        <v>4</v>
      </c>
      <c r="E939">
        <v>2015</v>
      </c>
      <c r="F939" t="s">
        <v>8219</v>
      </c>
      <c r="G939">
        <v>162</v>
      </c>
    </row>
    <row r="940" spans="1:7" x14ac:dyDescent="0.2">
      <c r="A940">
        <v>2515</v>
      </c>
      <c r="B940" t="s">
        <v>8221</v>
      </c>
      <c r="C940">
        <v>12</v>
      </c>
      <c r="E940">
        <v>2016</v>
      </c>
      <c r="F940" t="s">
        <v>8219</v>
      </c>
      <c r="G940">
        <v>479</v>
      </c>
    </row>
    <row r="941" spans="1:7" x14ac:dyDescent="0.2">
      <c r="A941">
        <v>2516</v>
      </c>
      <c r="B941" t="s">
        <v>8221</v>
      </c>
      <c r="C941">
        <v>0</v>
      </c>
      <c r="E941">
        <v>2017</v>
      </c>
      <c r="F941" t="s">
        <v>8219</v>
      </c>
      <c r="G941">
        <v>426</v>
      </c>
    </row>
    <row r="942" spans="1:7" x14ac:dyDescent="0.2">
      <c r="A942">
        <v>2517</v>
      </c>
      <c r="B942" t="s">
        <v>8221</v>
      </c>
      <c r="C942">
        <v>33</v>
      </c>
      <c r="E942">
        <v>2018</v>
      </c>
      <c r="F942" t="s">
        <v>8219</v>
      </c>
      <c r="G942">
        <v>450</v>
      </c>
    </row>
    <row r="943" spans="1:7" x14ac:dyDescent="0.2">
      <c r="A943">
        <v>2518</v>
      </c>
      <c r="B943" t="s">
        <v>8221</v>
      </c>
      <c r="C943">
        <v>0</v>
      </c>
      <c r="E943">
        <v>2019</v>
      </c>
      <c r="F943" t="s">
        <v>8219</v>
      </c>
      <c r="G943">
        <v>1780</v>
      </c>
    </row>
    <row r="944" spans="1:7" x14ac:dyDescent="0.2">
      <c r="A944">
        <v>2519</v>
      </c>
      <c r="B944" t="s">
        <v>8221</v>
      </c>
      <c r="C944">
        <v>4</v>
      </c>
      <c r="E944">
        <v>2020</v>
      </c>
      <c r="F944" t="s">
        <v>8219</v>
      </c>
      <c r="G944">
        <v>122</v>
      </c>
    </row>
    <row r="945" spans="1:7" x14ac:dyDescent="0.2">
      <c r="A945">
        <v>2520</v>
      </c>
      <c r="B945" t="s">
        <v>8221</v>
      </c>
      <c r="C945">
        <v>0</v>
      </c>
      <c r="E945">
        <v>2021</v>
      </c>
      <c r="F945" t="s">
        <v>8219</v>
      </c>
      <c r="G945">
        <v>95</v>
      </c>
    </row>
    <row r="946" spans="1:7" x14ac:dyDescent="0.2">
      <c r="A946">
        <v>2581</v>
      </c>
      <c r="B946" t="s">
        <v>8221</v>
      </c>
      <c r="C946">
        <v>11</v>
      </c>
      <c r="E946">
        <v>2022</v>
      </c>
      <c r="F946" t="s">
        <v>8219</v>
      </c>
      <c r="G946">
        <v>325</v>
      </c>
    </row>
    <row r="947" spans="1:7" x14ac:dyDescent="0.2">
      <c r="A947">
        <v>2582</v>
      </c>
      <c r="B947" t="s">
        <v>8221</v>
      </c>
      <c r="C947">
        <v>1</v>
      </c>
      <c r="E947">
        <v>2023</v>
      </c>
      <c r="F947" t="s">
        <v>8219</v>
      </c>
      <c r="G947">
        <v>353</v>
      </c>
    </row>
    <row r="948" spans="1:7" x14ac:dyDescent="0.2">
      <c r="A948">
        <v>2583</v>
      </c>
      <c r="B948" t="s">
        <v>8221</v>
      </c>
      <c r="C948">
        <v>5</v>
      </c>
      <c r="E948">
        <v>2024</v>
      </c>
      <c r="F948" t="s">
        <v>8219</v>
      </c>
      <c r="G948">
        <v>105</v>
      </c>
    </row>
    <row r="949" spans="1:7" x14ac:dyDescent="0.2">
      <c r="A949">
        <v>2584</v>
      </c>
      <c r="B949" t="s">
        <v>8221</v>
      </c>
      <c r="C949">
        <v>0</v>
      </c>
      <c r="E949">
        <v>2025</v>
      </c>
      <c r="F949" t="s">
        <v>8219</v>
      </c>
      <c r="G949">
        <v>729</v>
      </c>
    </row>
    <row r="950" spans="1:7" x14ac:dyDescent="0.2">
      <c r="A950">
        <v>2585</v>
      </c>
      <c r="B950" t="s">
        <v>8221</v>
      </c>
      <c r="C950">
        <v>1</v>
      </c>
      <c r="E950">
        <v>2026</v>
      </c>
      <c r="F950" t="s">
        <v>8219</v>
      </c>
      <c r="G950">
        <v>454</v>
      </c>
    </row>
    <row r="951" spans="1:7" x14ac:dyDescent="0.2">
      <c r="A951">
        <v>2586</v>
      </c>
      <c r="B951" t="s">
        <v>8221</v>
      </c>
      <c r="C951">
        <v>1</v>
      </c>
      <c r="E951">
        <v>2027</v>
      </c>
      <c r="F951" t="s">
        <v>8219</v>
      </c>
      <c r="G951">
        <v>539</v>
      </c>
    </row>
    <row r="952" spans="1:7" x14ac:dyDescent="0.2">
      <c r="A952">
        <v>2587</v>
      </c>
      <c r="B952" t="s">
        <v>8221</v>
      </c>
      <c r="C952">
        <v>6</v>
      </c>
      <c r="E952">
        <v>2028</v>
      </c>
      <c r="F952" t="s">
        <v>8219</v>
      </c>
      <c r="G952">
        <v>79</v>
      </c>
    </row>
    <row r="953" spans="1:7" x14ac:dyDescent="0.2">
      <c r="A953">
        <v>2588</v>
      </c>
      <c r="B953" t="s">
        <v>8221</v>
      </c>
      <c r="C953">
        <v>8</v>
      </c>
      <c r="E953">
        <v>2029</v>
      </c>
      <c r="F953" t="s">
        <v>8219</v>
      </c>
      <c r="G953">
        <v>94</v>
      </c>
    </row>
    <row r="954" spans="1:7" x14ac:dyDescent="0.2">
      <c r="A954">
        <v>2589</v>
      </c>
      <c r="B954" t="s">
        <v>8221</v>
      </c>
      <c r="C954">
        <v>1</v>
      </c>
      <c r="E954">
        <v>2030</v>
      </c>
      <c r="F954" t="s">
        <v>8219</v>
      </c>
      <c r="G954">
        <v>625</v>
      </c>
    </row>
    <row r="955" spans="1:7" x14ac:dyDescent="0.2">
      <c r="A955">
        <v>2590</v>
      </c>
      <c r="B955" t="s">
        <v>8221</v>
      </c>
      <c r="C955">
        <v>0</v>
      </c>
      <c r="E955">
        <v>2031</v>
      </c>
      <c r="F955" t="s">
        <v>8219</v>
      </c>
      <c r="G955">
        <v>508</v>
      </c>
    </row>
    <row r="956" spans="1:7" x14ac:dyDescent="0.2">
      <c r="A956">
        <v>2591</v>
      </c>
      <c r="B956" t="s">
        <v>8221</v>
      </c>
      <c r="C956">
        <v>2</v>
      </c>
      <c r="E956">
        <v>2032</v>
      </c>
      <c r="F956" t="s">
        <v>8219</v>
      </c>
      <c r="G956">
        <v>531</v>
      </c>
    </row>
    <row r="957" spans="1:7" x14ac:dyDescent="0.2">
      <c r="A957">
        <v>2592</v>
      </c>
      <c r="B957" t="s">
        <v>8221</v>
      </c>
      <c r="C957">
        <v>1</v>
      </c>
      <c r="E957">
        <v>2033</v>
      </c>
      <c r="F957" t="s">
        <v>8219</v>
      </c>
      <c r="G957">
        <v>158</v>
      </c>
    </row>
    <row r="958" spans="1:7" x14ac:dyDescent="0.2">
      <c r="A958">
        <v>2593</v>
      </c>
      <c r="B958" t="s">
        <v>8221</v>
      </c>
      <c r="C958">
        <v>0</v>
      </c>
      <c r="E958">
        <v>2034</v>
      </c>
      <c r="F958" t="s">
        <v>8219</v>
      </c>
      <c r="G958">
        <v>508</v>
      </c>
    </row>
    <row r="959" spans="1:7" x14ac:dyDescent="0.2">
      <c r="A959">
        <v>2594</v>
      </c>
      <c r="B959" t="s">
        <v>8221</v>
      </c>
      <c r="C959">
        <v>1</v>
      </c>
      <c r="E959">
        <v>2035</v>
      </c>
      <c r="F959" t="s">
        <v>8219</v>
      </c>
      <c r="G959">
        <v>644</v>
      </c>
    </row>
    <row r="960" spans="1:7" x14ac:dyDescent="0.2">
      <c r="A960">
        <v>2595</v>
      </c>
      <c r="B960" t="s">
        <v>8221</v>
      </c>
      <c r="C960">
        <v>19</v>
      </c>
      <c r="E960">
        <v>2036</v>
      </c>
      <c r="F960" t="s">
        <v>8219</v>
      </c>
      <c r="G960">
        <v>848</v>
      </c>
    </row>
    <row r="961" spans="1:7" x14ac:dyDescent="0.2">
      <c r="A961">
        <v>2596</v>
      </c>
      <c r="B961" t="s">
        <v>8221</v>
      </c>
      <c r="C961">
        <v>27</v>
      </c>
      <c r="E961">
        <v>2037</v>
      </c>
      <c r="F961" t="s">
        <v>8219</v>
      </c>
      <c r="G961">
        <v>429</v>
      </c>
    </row>
    <row r="962" spans="1:7" x14ac:dyDescent="0.2">
      <c r="A962">
        <v>2597</v>
      </c>
      <c r="B962" t="s">
        <v>8221</v>
      </c>
      <c r="C962">
        <v>7</v>
      </c>
      <c r="E962">
        <v>2038</v>
      </c>
      <c r="F962" t="s">
        <v>8219</v>
      </c>
      <c r="G962">
        <v>204</v>
      </c>
    </row>
    <row r="963" spans="1:7" x14ac:dyDescent="0.2">
      <c r="A963">
        <v>2598</v>
      </c>
      <c r="B963" t="s">
        <v>8221</v>
      </c>
      <c r="C963">
        <v>14</v>
      </c>
      <c r="E963">
        <v>2039</v>
      </c>
      <c r="F963" t="s">
        <v>8219</v>
      </c>
      <c r="G963">
        <v>379</v>
      </c>
    </row>
    <row r="964" spans="1:7" x14ac:dyDescent="0.2">
      <c r="A964">
        <v>2599</v>
      </c>
      <c r="B964" t="s">
        <v>8221</v>
      </c>
      <c r="C964">
        <v>5</v>
      </c>
      <c r="E964">
        <v>2040</v>
      </c>
      <c r="F964" t="s">
        <v>8219</v>
      </c>
      <c r="G964">
        <v>271</v>
      </c>
    </row>
    <row r="965" spans="1:7" x14ac:dyDescent="0.2">
      <c r="A965">
        <v>2600</v>
      </c>
      <c r="B965" t="s">
        <v>8221</v>
      </c>
      <c r="C965">
        <v>30</v>
      </c>
      <c r="E965">
        <v>2041</v>
      </c>
      <c r="F965" t="s">
        <v>8219</v>
      </c>
      <c r="G965">
        <v>120</v>
      </c>
    </row>
    <row r="966" spans="1:7" x14ac:dyDescent="0.2">
      <c r="A966">
        <v>2641</v>
      </c>
      <c r="B966" t="s">
        <v>8221</v>
      </c>
      <c r="C966">
        <v>1</v>
      </c>
      <c r="E966">
        <v>2042</v>
      </c>
      <c r="F966" t="s">
        <v>8219</v>
      </c>
      <c r="G966">
        <v>140</v>
      </c>
    </row>
    <row r="967" spans="1:7" x14ac:dyDescent="0.2">
      <c r="A967">
        <v>2642</v>
      </c>
      <c r="B967" t="s">
        <v>8221</v>
      </c>
      <c r="C967">
        <v>0</v>
      </c>
      <c r="E967">
        <v>2043</v>
      </c>
      <c r="F967" t="s">
        <v>8219</v>
      </c>
      <c r="G967">
        <v>193</v>
      </c>
    </row>
    <row r="968" spans="1:7" x14ac:dyDescent="0.2">
      <c r="A968">
        <v>2670</v>
      </c>
      <c r="B968" t="s">
        <v>8221</v>
      </c>
      <c r="C968">
        <v>60</v>
      </c>
      <c r="E968">
        <v>2044</v>
      </c>
      <c r="F968" t="s">
        <v>8219</v>
      </c>
      <c r="G968">
        <v>180</v>
      </c>
    </row>
    <row r="969" spans="1:7" x14ac:dyDescent="0.2">
      <c r="A969">
        <v>2671</v>
      </c>
      <c r="B969" t="s">
        <v>8221</v>
      </c>
      <c r="C969">
        <v>84</v>
      </c>
      <c r="E969">
        <v>2045</v>
      </c>
      <c r="F969" t="s">
        <v>8219</v>
      </c>
      <c r="G969">
        <v>263</v>
      </c>
    </row>
    <row r="970" spans="1:7" x14ac:dyDescent="0.2">
      <c r="A970">
        <v>2672</v>
      </c>
      <c r="B970" t="s">
        <v>8221</v>
      </c>
      <c r="C970">
        <v>47</v>
      </c>
      <c r="E970">
        <v>2046</v>
      </c>
      <c r="F970" t="s">
        <v>8219</v>
      </c>
      <c r="G970">
        <v>217</v>
      </c>
    </row>
    <row r="971" spans="1:7" x14ac:dyDescent="0.2">
      <c r="A971">
        <v>2673</v>
      </c>
      <c r="B971" t="s">
        <v>8221</v>
      </c>
      <c r="C971">
        <v>66</v>
      </c>
      <c r="E971">
        <v>2047</v>
      </c>
      <c r="F971" t="s">
        <v>8219</v>
      </c>
      <c r="G971">
        <v>443</v>
      </c>
    </row>
    <row r="972" spans="1:7" x14ac:dyDescent="0.2">
      <c r="A972">
        <v>2674</v>
      </c>
      <c r="B972" t="s">
        <v>8221</v>
      </c>
      <c r="C972">
        <v>171</v>
      </c>
      <c r="E972">
        <v>2048</v>
      </c>
      <c r="F972" t="s">
        <v>8219</v>
      </c>
      <c r="G972">
        <v>1373</v>
      </c>
    </row>
    <row r="973" spans="1:7" x14ac:dyDescent="0.2">
      <c r="A973">
        <v>2675</v>
      </c>
      <c r="B973" t="s">
        <v>8221</v>
      </c>
      <c r="C973">
        <v>29</v>
      </c>
      <c r="E973">
        <v>2049</v>
      </c>
      <c r="F973" t="s">
        <v>8219</v>
      </c>
      <c r="G973">
        <v>742</v>
      </c>
    </row>
    <row r="974" spans="1:7" x14ac:dyDescent="0.2">
      <c r="A974">
        <v>2676</v>
      </c>
      <c r="B974" t="s">
        <v>8221</v>
      </c>
      <c r="C974">
        <v>9</v>
      </c>
      <c r="E974">
        <v>2050</v>
      </c>
      <c r="F974" t="s">
        <v>8219</v>
      </c>
      <c r="G974">
        <v>170</v>
      </c>
    </row>
    <row r="975" spans="1:7" x14ac:dyDescent="0.2">
      <c r="A975">
        <v>2677</v>
      </c>
      <c r="B975" t="s">
        <v>8221</v>
      </c>
      <c r="C975">
        <v>27</v>
      </c>
      <c r="E975">
        <v>2051</v>
      </c>
      <c r="F975" t="s">
        <v>8219</v>
      </c>
      <c r="G975">
        <v>242</v>
      </c>
    </row>
    <row r="976" spans="1:7" x14ac:dyDescent="0.2">
      <c r="A976">
        <v>2678</v>
      </c>
      <c r="B976" t="s">
        <v>8221</v>
      </c>
      <c r="C976">
        <v>2</v>
      </c>
      <c r="E976">
        <v>2052</v>
      </c>
      <c r="F976" t="s">
        <v>8219</v>
      </c>
      <c r="G976">
        <v>541</v>
      </c>
    </row>
    <row r="977" spans="1:7" x14ac:dyDescent="0.2">
      <c r="A977">
        <v>2679</v>
      </c>
      <c r="B977" t="s">
        <v>8221</v>
      </c>
      <c r="C977">
        <v>3</v>
      </c>
      <c r="E977">
        <v>2053</v>
      </c>
      <c r="F977" t="s">
        <v>8219</v>
      </c>
      <c r="G977">
        <v>121</v>
      </c>
    </row>
    <row r="978" spans="1:7" x14ac:dyDescent="0.2">
      <c r="A978">
        <v>2680</v>
      </c>
      <c r="B978" t="s">
        <v>8221</v>
      </c>
      <c r="C978">
        <v>4</v>
      </c>
      <c r="E978">
        <v>2054</v>
      </c>
      <c r="F978" t="s">
        <v>8219</v>
      </c>
      <c r="G978">
        <v>621</v>
      </c>
    </row>
    <row r="979" spans="1:7" x14ac:dyDescent="0.2">
      <c r="A979">
        <v>2681</v>
      </c>
      <c r="B979" t="s">
        <v>8221</v>
      </c>
      <c r="C979">
        <v>2</v>
      </c>
      <c r="E979">
        <v>2055</v>
      </c>
      <c r="F979" t="s">
        <v>8219</v>
      </c>
      <c r="G979">
        <v>101</v>
      </c>
    </row>
    <row r="980" spans="1:7" x14ac:dyDescent="0.2">
      <c r="A980">
        <v>2682</v>
      </c>
      <c r="B980" t="s">
        <v>8221</v>
      </c>
      <c r="C980">
        <v>20</v>
      </c>
      <c r="E980">
        <v>2056</v>
      </c>
      <c r="F980" t="s">
        <v>8219</v>
      </c>
      <c r="G980">
        <v>554</v>
      </c>
    </row>
    <row r="981" spans="1:7" x14ac:dyDescent="0.2">
      <c r="A981">
        <v>2683</v>
      </c>
      <c r="B981" t="s">
        <v>8221</v>
      </c>
      <c r="C981">
        <v>3</v>
      </c>
      <c r="E981">
        <v>2057</v>
      </c>
      <c r="F981" t="s">
        <v>8219</v>
      </c>
      <c r="G981">
        <v>666</v>
      </c>
    </row>
    <row r="982" spans="1:7" x14ac:dyDescent="0.2">
      <c r="A982">
        <v>2684</v>
      </c>
      <c r="B982" t="s">
        <v>8221</v>
      </c>
      <c r="C982">
        <v>4</v>
      </c>
      <c r="E982">
        <v>2058</v>
      </c>
      <c r="F982" t="s">
        <v>8219</v>
      </c>
      <c r="G982">
        <v>410</v>
      </c>
    </row>
    <row r="983" spans="1:7" x14ac:dyDescent="0.2">
      <c r="A983">
        <v>2685</v>
      </c>
      <c r="B983" t="s">
        <v>8221</v>
      </c>
      <c r="C983">
        <v>1</v>
      </c>
      <c r="E983">
        <v>2059</v>
      </c>
      <c r="F983" t="s">
        <v>8219</v>
      </c>
      <c r="G983">
        <v>375</v>
      </c>
    </row>
    <row r="984" spans="1:7" x14ac:dyDescent="0.2">
      <c r="A984">
        <v>2686</v>
      </c>
      <c r="B984" t="s">
        <v>8221</v>
      </c>
      <c r="C984">
        <v>0</v>
      </c>
      <c r="E984">
        <v>2060</v>
      </c>
      <c r="F984" t="s">
        <v>8219</v>
      </c>
      <c r="G984">
        <v>1364</v>
      </c>
    </row>
    <row r="985" spans="1:7" x14ac:dyDescent="0.2">
      <c r="A985">
        <v>2687</v>
      </c>
      <c r="B985" t="s">
        <v>8221</v>
      </c>
      <c r="C985">
        <v>0</v>
      </c>
      <c r="E985">
        <v>2061</v>
      </c>
      <c r="F985" t="s">
        <v>8219</v>
      </c>
      <c r="G985">
        <v>35</v>
      </c>
    </row>
    <row r="986" spans="1:7" x14ac:dyDescent="0.2">
      <c r="A986">
        <v>2688</v>
      </c>
      <c r="B986" t="s">
        <v>8221</v>
      </c>
      <c r="C986">
        <v>14</v>
      </c>
      <c r="E986">
        <v>2062</v>
      </c>
      <c r="F986" t="s">
        <v>8219</v>
      </c>
      <c r="G986">
        <v>203</v>
      </c>
    </row>
    <row r="987" spans="1:7" x14ac:dyDescent="0.2">
      <c r="A987">
        <v>2689</v>
      </c>
      <c r="B987" t="s">
        <v>8221</v>
      </c>
      <c r="C987">
        <v>1</v>
      </c>
      <c r="E987">
        <v>2063</v>
      </c>
      <c r="F987" t="s">
        <v>8219</v>
      </c>
      <c r="G987">
        <v>49</v>
      </c>
    </row>
    <row r="988" spans="1:7" x14ac:dyDescent="0.2">
      <c r="A988">
        <v>2690</v>
      </c>
      <c r="B988" t="s">
        <v>8221</v>
      </c>
      <c r="C988">
        <v>118</v>
      </c>
      <c r="E988">
        <v>2064</v>
      </c>
      <c r="F988" t="s">
        <v>8219</v>
      </c>
      <c r="G988">
        <v>5812</v>
      </c>
    </row>
    <row r="989" spans="1:7" x14ac:dyDescent="0.2">
      <c r="A989">
        <v>2691</v>
      </c>
      <c r="B989" t="s">
        <v>8221</v>
      </c>
      <c r="C989">
        <v>2</v>
      </c>
      <c r="E989">
        <v>2065</v>
      </c>
      <c r="F989" t="s">
        <v>8219</v>
      </c>
      <c r="G989">
        <v>1556</v>
      </c>
    </row>
    <row r="990" spans="1:7" x14ac:dyDescent="0.2">
      <c r="A990">
        <v>2692</v>
      </c>
      <c r="B990" t="s">
        <v>8221</v>
      </c>
      <c r="C990">
        <v>1</v>
      </c>
      <c r="E990">
        <v>2066</v>
      </c>
      <c r="F990" t="s">
        <v>8219</v>
      </c>
      <c r="G990">
        <v>65</v>
      </c>
    </row>
    <row r="991" spans="1:7" x14ac:dyDescent="0.2">
      <c r="A991">
        <v>2693</v>
      </c>
      <c r="B991" t="s">
        <v>8221</v>
      </c>
      <c r="C991">
        <v>3</v>
      </c>
      <c r="E991">
        <v>2067</v>
      </c>
      <c r="F991" t="s">
        <v>8219</v>
      </c>
      <c r="G991">
        <v>10</v>
      </c>
    </row>
    <row r="992" spans="1:7" x14ac:dyDescent="0.2">
      <c r="A992">
        <v>2694</v>
      </c>
      <c r="B992" t="s">
        <v>8221</v>
      </c>
      <c r="C992">
        <v>1</v>
      </c>
      <c r="E992">
        <v>2068</v>
      </c>
      <c r="F992" t="s">
        <v>8219</v>
      </c>
      <c r="G992">
        <v>76</v>
      </c>
    </row>
    <row r="993" spans="1:7" x14ac:dyDescent="0.2">
      <c r="A993">
        <v>2695</v>
      </c>
      <c r="B993" t="s">
        <v>8221</v>
      </c>
      <c r="C993">
        <v>3</v>
      </c>
      <c r="E993">
        <v>2069</v>
      </c>
      <c r="F993" t="s">
        <v>8219</v>
      </c>
      <c r="G993">
        <v>263</v>
      </c>
    </row>
    <row r="994" spans="1:7" x14ac:dyDescent="0.2">
      <c r="A994">
        <v>2696</v>
      </c>
      <c r="B994" t="s">
        <v>8221</v>
      </c>
      <c r="C994">
        <v>38</v>
      </c>
      <c r="E994">
        <v>2070</v>
      </c>
      <c r="F994" t="s">
        <v>8219</v>
      </c>
      <c r="G994">
        <v>1530</v>
      </c>
    </row>
    <row r="995" spans="1:7" x14ac:dyDescent="0.2">
      <c r="A995">
        <v>2697</v>
      </c>
      <c r="B995" t="s">
        <v>8221</v>
      </c>
      <c r="C995">
        <v>52</v>
      </c>
      <c r="E995">
        <v>2071</v>
      </c>
      <c r="F995" t="s">
        <v>8219</v>
      </c>
      <c r="G995">
        <v>278</v>
      </c>
    </row>
    <row r="996" spans="1:7" x14ac:dyDescent="0.2">
      <c r="A996">
        <v>2698</v>
      </c>
      <c r="B996" t="s">
        <v>8221</v>
      </c>
      <c r="C996">
        <v>2</v>
      </c>
      <c r="E996">
        <v>2072</v>
      </c>
      <c r="F996" t="s">
        <v>8219</v>
      </c>
      <c r="G996">
        <v>350</v>
      </c>
    </row>
    <row r="997" spans="1:7" x14ac:dyDescent="0.2">
      <c r="A997">
        <v>2699</v>
      </c>
      <c r="B997" t="s">
        <v>8221</v>
      </c>
      <c r="C997">
        <v>0</v>
      </c>
      <c r="E997">
        <v>2073</v>
      </c>
      <c r="F997" t="s">
        <v>8219</v>
      </c>
      <c r="G997">
        <v>470</v>
      </c>
    </row>
    <row r="998" spans="1:7" x14ac:dyDescent="0.2">
      <c r="A998">
        <v>2700</v>
      </c>
      <c r="B998" t="s">
        <v>8221</v>
      </c>
      <c r="C998">
        <v>4</v>
      </c>
      <c r="E998">
        <v>2074</v>
      </c>
      <c r="F998" t="s">
        <v>8219</v>
      </c>
      <c r="G998">
        <v>3</v>
      </c>
    </row>
    <row r="999" spans="1:7" x14ac:dyDescent="0.2">
      <c r="A999">
        <v>2741</v>
      </c>
      <c r="B999" t="s">
        <v>8221</v>
      </c>
      <c r="C999">
        <v>4</v>
      </c>
      <c r="E999">
        <v>2075</v>
      </c>
      <c r="F999" t="s">
        <v>8219</v>
      </c>
      <c r="G999">
        <v>8200</v>
      </c>
    </row>
    <row r="1000" spans="1:7" x14ac:dyDescent="0.2">
      <c r="A1000">
        <v>2742</v>
      </c>
      <c r="B1000" t="s">
        <v>8221</v>
      </c>
      <c r="C1000">
        <v>18</v>
      </c>
      <c r="E1000">
        <v>2076</v>
      </c>
      <c r="F1000" t="s">
        <v>8219</v>
      </c>
      <c r="G1000">
        <v>8359</v>
      </c>
    </row>
    <row r="1001" spans="1:7" x14ac:dyDescent="0.2">
      <c r="A1001">
        <v>2743</v>
      </c>
      <c r="B1001" t="s">
        <v>8221</v>
      </c>
      <c r="C1001">
        <v>0</v>
      </c>
      <c r="E1001">
        <v>2077</v>
      </c>
      <c r="F1001" t="s">
        <v>8219</v>
      </c>
      <c r="G1001">
        <v>188</v>
      </c>
    </row>
    <row r="1002" spans="1:7" x14ac:dyDescent="0.2">
      <c r="A1002">
        <v>2744</v>
      </c>
      <c r="B1002" t="s">
        <v>8221</v>
      </c>
      <c r="C1002">
        <v>22</v>
      </c>
      <c r="E1002">
        <v>2078</v>
      </c>
      <c r="F1002" t="s">
        <v>8219</v>
      </c>
      <c r="G1002">
        <v>48</v>
      </c>
    </row>
    <row r="1003" spans="1:7" x14ac:dyDescent="0.2">
      <c r="A1003">
        <v>2745</v>
      </c>
      <c r="B1003" t="s">
        <v>8221</v>
      </c>
      <c r="C1003">
        <v>49</v>
      </c>
      <c r="E1003">
        <v>2079</v>
      </c>
      <c r="F1003" t="s">
        <v>8219</v>
      </c>
      <c r="G1003">
        <v>607</v>
      </c>
    </row>
    <row r="1004" spans="1:7" x14ac:dyDescent="0.2">
      <c r="A1004">
        <v>2746</v>
      </c>
      <c r="B1004" t="s">
        <v>8221</v>
      </c>
      <c r="C1004">
        <v>19</v>
      </c>
      <c r="E1004">
        <v>2080</v>
      </c>
      <c r="F1004" t="s">
        <v>8219</v>
      </c>
      <c r="G1004">
        <v>50</v>
      </c>
    </row>
    <row r="1005" spans="1:7" x14ac:dyDescent="0.2">
      <c r="A1005">
        <v>2747</v>
      </c>
      <c r="B1005" t="s">
        <v>8221</v>
      </c>
      <c r="C1005">
        <v>4</v>
      </c>
      <c r="E1005">
        <v>2081</v>
      </c>
      <c r="F1005" t="s">
        <v>8219</v>
      </c>
      <c r="G1005">
        <v>55</v>
      </c>
    </row>
    <row r="1006" spans="1:7" x14ac:dyDescent="0.2">
      <c r="A1006">
        <v>2748</v>
      </c>
      <c r="B1006" t="s">
        <v>8221</v>
      </c>
      <c r="C1006">
        <v>4</v>
      </c>
      <c r="E1006">
        <v>2082</v>
      </c>
      <c r="F1006" t="s">
        <v>8219</v>
      </c>
      <c r="G1006">
        <v>38</v>
      </c>
    </row>
    <row r="1007" spans="1:7" x14ac:dyDescent="0.2">
      <c r="A1007">
        <v>2749</v>
      </c>
      <c r="B1007" t="s">
        <v>8221</v>
      </c>
      <c r="C1007">
        <v>2</v>
      </c>
      <c r="E1007">
        <v>2083</v>
      </c>
      <c r="F1007" t="s">
        <v>8219</v>
      </c>
      <c r="G1007">
        <v>25</v>
      </c>
    </row>
    <row r="1008" spans="1:7" x14ac:dyDescent="0.2">
      <c r="A1008">
        <v>2750</v>
      </c>
      <c r="B1008" t="s">
        <v>8221</v>
      </c>
      <c r="C1008">
        <v>0</v>
      </c>
      <c r="E1008">
        <v>2084</v>
      </c>
      <c r="F1008" t="s">
        <v>8219</v>
      </c>
      <c r="G1008">
        <v>46</v>
      </c>
    </row>
    <row r="1009" spans="1:7" x14ac:dyDescent="0.2">
      <c r="A1009">
        <v>2751</v>
      </c>
      <c r="B1009" t="s">
        <v>8221</v>
      </c>
      <c r="C1009">
        <v>0</v>
      </c>
      <c r="E1009">
        <v>2085</v>
      </c>
      <c r="F1009" t="s">
        <v>8219</v>
      </c>
      <c r="G1009">
        <v>83</v>
      </c>
    </row>
    <row r="1010" spans="1:7" x14ac:dyDescent="0.2">
      <c r="A1010">
        <v>2752</v>
      </c>
      <c r="B1010" t="s">
        <v>8221</v>
      </c>
      <c r="C1010">
        <v>14</v>
      </c>
      <c r="E1010">
        <v>2086</v>
      </c>
      <c r="F1010" t="s">
        <v>8219</v>
      </c>
      <c r="G1010">
        <v>35</v>
      </c>
    </row>
    <row r="1011" spans="1:7" x14ac:dyDescent="0.2">
      <c r="A1011">
        <v>2753</v>
      </c>
      <c r="B1011" t="s">
        <v>8221</v>
      </c>
      <c r="C1011">
        <v>8</v>
      </c>
      <c r="E1011">
        <v>2087</v>
      </c>
      <c r="F1011" t="s">
        <v>8219</v>
      </c>
      <c r="G1011">
        <v>25</v>
      </c>
    </row>
    <row r="1012" spans="1:7" x14ac:dyDescent="0.2">
      <c r="A1012">
        <v>2754</v>
      </c>
      <c r="B1012" t="s">
        <v>8221</v>
      </c>
      <c r="C1012">
        <v>0</v>
      </c>
      <c r="E1012">
        <v>2088</v>
      </c>
      <c r="F1012" t="s">
        <v>8219</v>
      </c>
      <c r="G1012">
        <v>75</v>
      </c>
    </row>
    <row r="1013" spans="1:7" x14ac:dyDescent="0.2">
      <c r="A1013">
        <v>2755</v>
      </c>
      <c r="B1013" t="s">
        <v>8221</v>
      </c>
      <c r="C1013">
        <v>15</v>
      </c>
      <c r="E1013">
        <v>2089</v>
      </c>
      <c r="F1013" t="s">
        <v>8219</v>
      </c>
      <c r="G1013">
        <v>62</v>
      </c>
    </row>
    <row r="1014" spans="1:7" x14ac:dyDescent="0.2">
      <c r="A1014">
        <v>2756</v>
      </c>
      <c r="B1014" t="s">
        <v>8221</v>
      </c>
      <c r="C1014">
        <v>33</v>
      </c>
      <c r="E1014">
        <v>2090</v>
      </c>
      <c r="F1014" t="s">
        <v>8219</v>
      </c>
      <c r="G1014">
        <v>160</v>
      </c>
    </row>
    <row r="1015" spans="1:7" x14ac:dyDescent="0.2">
      <c r="A1015">
        <v>2757</v>
      </c>
      <c r="B1015" t="s">
        <v>8221</v>
      </c>
      <c r="C1015">
        <v>2</v>
      </c>
      <c r="E1015">
        <v>2091</v>
      </c>
      <c r="F1015" t="s">
        <v>8219</v>
      </c>
      <c r="G1015">
        <v>246</v>
      </c>
    </row>
    <row r="1016" spans="1:7" x14ac:dyDescent="0.2">
      <c r="A1016">
        <v>2758</v>
      </c>
      <c r="B1016" t="s">
        <v>8221</v>
      </c>
      <c r="C1016">
        <v>6</v>
      </c>
      <c r="E1016">
        <v>2092</v>
      </c>
      <c r="F1016" t="s">
        <v>8219</v>
      </c>
      <c r="G1016">
        <v>55</v>
      </c>
    </row>
    <row r="1017" spans="1:7" x14ac:dyDescent="0.2">
      <c r="A1017">
        <v>2759</v>
      </c>
      <c r="B1017" t="s">
        <v>8221</v>
      </c>
      <c r="C1017">
        <v>2</v>
      </c>
      <c r="E1017">
        <v>2093</v>
      </c>
      <c r="F1017" t="s">
        <v>8219</v>
      </c>
      <c r="G1017">
        <v>23</v>
      </c>
    </row>
    <row r="1018" spans="1:7" x14ac:dyDescent="0.2">
      <c r="A1018">
        <v>2760</v>
      </c>
      <c r="B1018" t="s">
        <v>8221</v>
      </c>
      <c r="C1018">
        <v>0</v>
      </c>
      <c r="E1018">
        <v>2094</v>
      </c>
      <c r="F1018" t="s">
        <v>8219</v>
      </c>
      <c r="G1018">
        <v>72</v>
      </c>
    </row>
    <row r="1019" spans="1:7" x14ac:dyDescent="0.2">
      <c r="A1019">
        <v>2761</v>
      </c>
      <c r="B1019" t="s">
        <v>8221</v>
      </c>
      <c r="C1019">
        <v>4</v>
      </c>
      <c r="E1019">
        <v>2095</v>
      </c>
      <c r="F1019" t="s">
        <v>8219</v>
      </c>
      <c r="G1019">
        <v>22</v>
      </c>
    </row>
    <row r="1020" spans="1:7" x14ac:dyDescent="0.2">
      <c r="A1020">
        <v>2762</v>
      </c>
      <c r="B1020" t="s">
        <v>8221</v>
      </c>
      <c r="C1020">
        <v>1</v>
      </c>
      <c r="E1020">
        <v>2096</v>
      </c>
      <c r="F1020" t="s">
        <v>8219</v>
      </c>
      <c r="G1020">
        <v>14</v>
      </c>
    </row>
    <row r="1021" spans="1:7" x14ac:dyDescent="0.2">
      <c r="A1021">
        <v>2763</v>
      </c>
      <c r="B1021" t="s">
        <v>8221</v>
      </c>
      <c r="C1021">
        <v>3</v>
      </c>
      <c r="E1021">
        <v>2097</v>
      </c>
      <c r="F1021" t="s">
        <v>8219</v>
      </c>
      <c r="G1021">
        <v>38</v>
      </c>
    </row>
    <row r="1022" spans="1:7" x14ac:dyDescent="0.2">
      <c r="A1022">
        <v>2764</v>
      </c>
      <c r="B1022" t="s">
        <v>8221</v>
      </c>
      <c r="C1022">
        <v>4</v>
      </c>
      <c r="E1022">
        <v>2098</v>
      </c>
      <c r="F1022" t="s">
        <v>8219</v>
      </c>
      <c r="G1022">
        <v>32</v>
      </c>
    </row>
    <row r="1023" spans="1:7" x14ac:dyDescent="0.2">
      <c r="A1023">
        <v>2765</v>
      </c>
      <c r="B1023" t="s">
        <v>8221</v>
      </c>
      <c r="C1023">
        <v>0</v>
      </c>
      <c r="E1023">
        <v>2099</v>
      </c>
      <c r="F1023" t="s">
        <v>8219</v>
      </c>
      <c r="G1023">
        <v>63</v>
      </c>
    </row>
    <row r="1024" spans="1:7" x14ac:dyDescent="0.2">
      <c r="A1024">
        <v>2766</v>
      </c>
      <c r="B1024" t="s">
        <v>8221</v>
      </c>
      <c r="C1024">
        <v>4</v>
      </c>
      <c r="E1024">
        <v>2100</v>
      </c>
      <c r="F1024" t="s">
        <v>8219</v>
      </c>
      <c r="G1024">
        <v>27</v>
      </c>
    </row>
    <row r="1025" spans="1:7" x14ac:dyDescent="0.2">
      <c r="A1025">
        <v>2767</v>
      </c>
      <c r="B1025" t="s">
        <v>8221</v>
      </c>
      <c r="C1025">
        <v>3</v>
      </c>
      <c r="E1025">
        <v>2101</v>
      </c>
      <c r="F1025" t="s">
        <v>8219</v>
      </c>
      <c r="G1025">
        <v>44</v>
      </c>
    </row>
    <row r="1026" spans="1:7" x14ac:dyDescent="0.2">
      <c r="A1026">
        <v>2768</v>
      </c>
      <c r="B1026" t="s">
        <v>8221</v>
      </c>
      <c r="C1026">
        <v>34</v>
      </c>
      <c r="E1026">
        <v>2102</v>
      </c>
      <c r="F1026" t="s">
        <v>8219</v>
      </c>
      <c r="G1026">
        <v>38</v>
      </c>
    </row>
    <row r="1027" spans="1:7" x14ac:dyDescent="0.2">
      <c r="A1027">
        <v>2769</v>
      </c>
      <c r="B1027" t="s">
        <v>8221</v>
      </c>
      <c r="C1027">
        <v>2</v>
      </c>
      <c r="E1027">
        <v>2103</v>
      </c>
      <c r="F1027" t="s">
        <v>8219</v>
      </c>
      <c r="G1027">
        <v>115</v>
      </c>
    </row>
    <row r="1028" spans="1:7" x14ac:dyDescent="0.2">
      <c r="A1028">
        <v>2770</v>
      </c>
      <c r="B1028" t="s">
        <v>8221</v>
      </c>
      <c r="C1028">
        <v>33</v>
      </c>
      <c r="E1028">
        <v>2104</v>
      </c>
      <c r="F1028" t="s">
        <v>8219</v>
      </c>
      <c r="G1028">
        <v>37</v>
      </c>
    </row>
    <row r="1029" spans="1:7" x14ac:dyDescent="0.2">
      <c r="A1029">
        <v>2771</v>
      </c>
      <c r="B1029" t="s">
        <v>8221</v>
      </c>
      <c r="C1029">
        <v>0</v>
      </c>
      <c r="E1029">
        <v>2105</v>
      </c>
      <c r="F1029" t="s">
        <v>8219</v>
      </c>
      <c r="G1029">
        <v>99</v>
      </c>
    </row>
    <row r="1030" spans="1:7" x14ac:dyDescent="0.2">
      <c r="A1030">
        <v>2772</v>
      </c>
      <c r="B1030" t="s">
        <v>8221</v>
      </c>
      <c r="C1030">
        <v>0</v>
      </c>
      <c r="E1030">
        <v>2106</v>
      </c>
      <c r="F1030" t="s">
        <v>8219</v>
      </c>
      <c r="G1030">
        <v>44</v>
      </c>
    </row>
    <row r="1031" spans="1:7" x14ac:dyDescent="0.2">
      <c r="A1031">
        <v>2773</v>
      </c>
      <c r="B1031" t="s">
        <v>8221</v>
      </c>
      <c r="C1031">
        <v>1</v>
      </c>
      <c r="E1031">
        <v>2107</v>
      </c>
      <c r="F1031" t="s">
        <v>8219</v>
      </c>
      <c r="G1031">
        <v>58</v>
      </c>
    </row>
    <row r="1032" spans="1:7" x14ac:dyDescent="0.2">
      <c r="A1032">
        <v>2774</v>
      </c>
      <c r="B1032" t="s">
        <v>8221</v>
      </c>
      <c r="C1032">
        <v>13</v>
      </c>
      <c r="E1032">
        <v>2108</v>
      </c>
      <c r="F1032" t="s">
        <v>8219</v>
      </c>
      <c r="G1032">
        <v>191</v>
      </c>
    </row>
    <row r="1033" spans="1:7" x14ac:dyDescent="0.2">
      <c r="A1033">
        <v>2775</v>
      </c>
      <c r="B1033" t="s">
        <v>8221</v>
      </c>
      <c r="C1033">
        <v>2</v>
      </c>
      <c r="E1033">
        <v>2109</v>
      </c>
      <c r="F1033" t="s">
        <v>8219</v>
      </c>
      <c r="G1033">
        <v>40</v>
      </c>
    </row>
    <row r="1034" spans="1:7" x14ac:dyDescent="0.2">
      <c r="A1034">
        <v>2776</v>
      </c>
      <c r="B1034" t="s">
        <v>8221</v>
      </c>
      <c r="C1034">
        <v>36</v>
      </c>
      <c r="E1034">
        <v>2110</v>
      </c>
      <c r="F1034" t="s">
        <v>8219</v>
      </c>
      <c r="G1034">
        <v>38</v>
      </c>
    </row>
    <row r="1035" spans="1:7" x14ac:dyDescent="0.2">
      <c r="A1035">
        <v>2777</v>
      </c>
      <c r="B1035" t="s">
        <v>8221</v>
      </c>
      <c r="C1035">
        <v>1</v>
      </c>
      <c r="E1035">
        <v>2111</v>
      </c>
      <c r="F1035" t="s">
        <v>8219</v>
      </c>
      <c r="G1035">
        <v>39</v>
      </c>
    </row>
    <row r="1036" spans="1:7" x14ac:dyDescent="0.2">
      <c r="A1036">
        <v>2778</v>
      </c>
      <c r="B1036" t="s">
        <v>8221</v>
      </c>
      <c r="C1036">
        <v>15</v>
      </c>
      <c r="E1036">
        <v>2112</v>
      </c>
      <c r="F1036" t="s">
        <v>8219</v>
      </c>
      <c r="G1036">
        <v>11</v>
      </c>
    </row>
    <row r="1037" spans="1:7" x14ac:dyDescent="0.2">
      <c r="A1037">
        <v>2779</v>
      </c>
      <c r="B1037" t="s">
        <v>8221</v>
      </c>
      <c r="C1037">
        <v>1</v>
      </c>
      <c r="E1037">
        <v>2113</v>
      </c>
      <c r="F1037" t="s">
        <v>8219</v>
      </c>
      <c r="G1037">
        <v>107</v>
      </c>
    </row>
    <row r="1038" spans="1:7" x14ac:dyDescent="0.2">
      <c r="A1038">
        <v>2780</v>
      </c>
      <c r="B1038" t="s">
        <v>8221</v>
      </c>
      <c r="C1038">
        <v>0</v>
      </c>
      <c r="E1038">
        <v>2114</v>
      </c>
      <c r="F1038" t="s">
        <v>8219</v>
      </c>
      <c r="G1038">
        <v>147</v>
      </c>
    </row>
    <row r="1039" spans="1:7" x14ac:dyDescent="0.2">
      <c r="A1039">
        <v>2841</v>
      </c>
      <c r="B1039" t="s">
        <v>8221</v>
      </c>
      <c r="C1039">
        <v>1</v>
      </c>
      <c r="E1039">
        <v>2115</v>
      </c>
      <c r="F1039" t="s">
        <v>8219</v>
      </c>
      <c r="G1039">
        <v>36</v>
      </c>
    </row>
    <row r="1040" spans="1:7" x14ac:dyDescent="0.2">
      <c r="A1040">
        <v>2842</v>
      </c>
      <c r="B1040" t="s">
        <v>8221</v>
      </c>
      <c r="C1040">
        <v>0</v>
      </c>
      <c r="E1040">
        <v>2116</v>
      </c>
      <c r="F1040" t="s">
        <v>8219</v>
      </c>
      <c r="G1040">
        <v>92</v>
      </c>
    </row>
    <row r="1041" spans="1:7" x14ac:dyDescent="0.2">
      <c r="A1041">
        <v>2843</v>
      </c>
      <c r="B1041" t="s">
        <v>8221</v>
      </c>
      <c r="C1041">
        <v>0</v>
      </c>
      <c r="E1041">
        <v>2117</v>
      </c>
      <c r="F1041" t="s">
        <v>8219</v>
      </c>
      <c r="G1041">
        <v>35</v>
      </c>
    </row>
    <row r="1042" spans="1:7" x14ac:dyDescent="0.2">
      <c r="A1042">
        <v>2844</v>
      </c>
      <c r="B1042" t="s">
        <v>8221</v>
      </c>
      <c r="C1042">
        <v>1</v>
      </c>
      <c r="E1042">
        <v>2118</v>
      </c>
      <c r="F1042" t="s">
        <v>8219</v>
      </c>
      <c r="G1042">
        <v>17</v>
      </c>
    </row>
    <row r="1043" spans="1:7" x14ac:dyDescent="0.2">
      <c r="A1043">
        <v>2845</v>
      </c>
      <c r="B1043" t="s">
        <v>8221</v>
      </c>
      <c r="C1043">
        <v>39</v>
      </c>
      <c r="E1043">
        <v>2119</v>
      </c>
      <c r="F1043" t="s">
        <v>8219</v>
      </c>
      <c r="G1043">
        <v>22</v>
      </c>
    </row>
    <row r="1044" spans="1:7" x14ac:dyDescent="0.2">
      <c r="A1044">
        <v>2846</v>
      </c>
      <c r="B1044" t="s">
        <v>8221</v>
      </c>
      <c r="C1044">
        <v>0</v>
      </c>
      <c r="E1044">
        <v>2120</v>
      </c>
      <c r="F1044" t="s">
        <v>8219</v>
      </c>
      <c r="G1044">
        <v>69</v>
      </c>
    </row>
    <row r="1045" spans="1:7" x14ac:dyDescent="0.2">
      <c r="A1045">
        <v>2847</v>
      </c>
      <c r="B1045" t="s">
        <v>8221</v>
      </c>
      <c r="C1045">
        <v>0</v>
      </c>
      <c r="E1045">
        <v>2161</v>
      </c>
      <c r="F1045" t="s">
        <v>8219</v>
      </c>
      <c r="G1045">
        <v>13</v>
      </c>
    </row>
    <row r="1046" spans="1:7" x14ac:dyDescent="0.2">
      <c r="A1046">
        <v>2848</v>
      </c>
      <c r="B1046" t="s">
        <v>8221</v>
      </c>
      <c r="C1046">
        <v>3</v>
      </c>
      <c r="E1046">
        <v>2162</v>
      </c>
      <c r="F1046" t="s">
        <v>8219</v>
      </c>
      <c r="G1046">
        <v>58</v>
      </c>
    </row>
    <row r="1047" spans="1:7" x14ac:dyDescent="0.2">
      <c r="A1047">
        <v>2849</v>
      </c>
      <c r="B1047" t="s">
        <v>8221</v>
      </c>
      <c r="C1047">
        <v>1</v>
      </c>
      <c r="E1047">
        <v>2163</v>
      </c>
      <c r="F1047" t="s">
        <v>8219</v>
      </c>
      <c r="G1047">
        <v>44</v>
      </c>
    </row>
    <row r="1048" spans="1:7" x14ac:dyDescent="0.2">
      <c r="A1048">
        <v>2850</v>
      </c>
      <c r="B1048" t="s">
        <v>8221</v>
      </c>
      <c r="C1048">
        <v>13</v>
      </c>
      <c r="E1048">
        <v>2164</v>
      </c>
      <c r="F1048" t="s">
        <v>8219</v>
      </c>
      <c r="G1048">
        <v>83</v>
      </c>
    </row>
    <row r="1049" spans="1:7" x14ac:dyDescent="0.2">
      <c r="A1049">
        <v>2851</v>
      </c>
      <c r="B1049" t="s">
        <v>8221</v>
      </c>
      <c r="C1049">
        <v>0</v>
      </c>
      <c r="E1049">
        <v>2165</v>
      </c>
      <c r="F1049" t="s">
        <v>8219</v>
      </c>
      <c r="G1049">
        <v>117</v>
      </c>
    </row>
    <row r="1050" spans="1:7" x14ac:dyDescent="0.2">
      <c r="A1050">
        <v>2852</v>
      </c>
      <c r="B1050" t="s">
        <v>8221</v>
      </c>
      <c r="C1050">
        <v>6</v>
      </c>
      <c r="E1050">
        <v>2166</v>
      </c>
      <c r="F1050" t="s">
        <v>8219</v>
      </c>
      <c r="G1050">
        <v>32</v>
      </c>
    </row>
    <row r="1051" spans="1:7" x14ac:dyDescent="0.2">
      <c r="A1051">
        <v>2853</v>
      </c>
      <c r="B1051" t="s">
        <v>8221</v>
      </c>
      <c r="C1051">
        <v>0</v>
      </c>
      <c r="E1051">
        <v>2167</v>
      </c>
      <c r="F1051" t="s">
        <v>8219</v>
      </c>
      <c r="G1051">
        <v>8</v>
      </c>
    </row>
    <row r="1052" spans="1:7" x14ac:dyDescent="0.2">
      <c r="A1052">
        <v>2854</v>
      </c>
      <c r="B1052" t="s">
        <v>8221</v>
      </c>
      <c r="C1052">
        <v>14</v>
      </c>
      <c r="E1052">
        <v>2168</v>
      </c>
      <c r="F1052" t="s">
        <v>8219</v>
      </c>
      <c r="G1052">
        <v>340</v>
      </c>
    </row>
    <row r="1053" spans="1:7" x14ac:dyDescent="0.2">
      <c r="A1053">
        <v>2855</v>
      </c>
      <c r="B1053" t="s">
        <v>8221</v>
      </c>
      <c r="C1053">
        <v>5</v>
      </c>
      <c r="E1053">
        <v>2169</v>
      </c>
      <c r="F1053" t="s">
        <v>8219</v>
      </c>
      <c r="G1053">
        <v>7</v>
      </c>
    </row>
    <row r="1054" spans="1:7" x14ac:dyDescent="0.2">
      <c r="A1054">
        <v>2856</v>
      </c>
      <c r="B1054" t="s">
        <v>8221</v>
      </c>
      <c r="C1054">
        <v>6</v>
      </c>
      <c r="E1054">
        <v>2170</v>
      </c>
      <c r="F1054" t="s">
        <v>8219</v>
      </c>
      <c r="G1054">
        <v>19</v>
      </c>
    </row>
    <row r="1055" spans="1:7" x14ac:dyDescent="0.2">
      <c r="A1055">
        <v>2857</v>
      </c>
      <c r="B1055" t="s">
        <v>8221</v>
      </c>
      <c r="C1055">
        <v>15</v>
      </c>
      <c r="E1055">
        <v>2171</v>
      </c>
      <c r="F1055" t="s">
        <v>8219</v>
      </c>
      <c r="G1055">
        <v>47</v>
      </c>
    </row>
    <row r="1056" spans="1:7" x14ac:dyDescent="0.2">
      <c r="A1056">
        <v>2858</v>
      </c>
      <c r="B1056" t="s">
        <v>8221</v>
      </c>
      <c r="C1056">
        <v>0</v>
      </c>
      <c r="E1056">
        <v>2172</v>
      </c>
      <c r="F1056" t="s">
        <v>8219</v>
      </c>
      <c r="G1056">
        <v>13</v>
      </c>
    </row>
    <row r="1057" spans="1:7" x14ac:dyDescent="0.2">
      <c r="A1057">
        <v>2859</v>
      </c>
      <c r="B1057" t="s">
        <v>8221</v>
      </c>
      <c r="C1057">
        <v>1</v>
      </c>
      <c r="E1057">
        <v>2173</v>
      </c>
      <c r="F1057" t="s">
        <v>8219</v>
      </c>
      <c r="G1057">
        <v>90</v>
      </c>
    </row>
    <row r="1058" spans="1:7" x14ac:dyDescent="0.2">
      <c r="A1058">
        <v>2860</v>
      </c>
      <c r="B1058" t="s">
        <v>8221</v>
      </c>
      <c r="C1058">
        <v>9</v>
      </c>
      <c r="E1058">
        <v>2174</v>
      </c>
      <c r="F1058" t="s">
        <v>8219</v>
      </c>
      <c r="G1058">
        <v>63</v>
      </c>
    </row>
    <row r="1059" spans="1:7" x14ac:dyDescent="0.2">
      <c r="A1059">
        <v>2861</v>
      </c>
      <c r="B1059" t="s">
        <v>8221</v>
      </c>
      <c r="C1059">
        <v>3</v>
      </c>
      <c r="E1059">
        <v>2175</v>
      </c>
      <c r="F1059" t="s">
        <v>8219</v>
      </c>
      <c r="G1059">
        <v>26</v>
      </c>
    </row>
    <row r="1060" spans="1:7" x14ac:dyDescent="0.2">
      <c r="A1060">
        <v>2862</v>
      </c>
      <c r="B1060" t="s">
        <v>8221</v>
      </c>
      <c r="C1060">
        <v>3</v>
      </c>
      <c r="E1060">
        <v>2176</v>
      </c>
      <c r="F1060" t="s">
        <v>8219</v>
      </c>
      <c r="G1060">
        <v>71</v>
      </c>
    </row>
    <row r="1061" spans="1:7" x14ac:dyDescent="0.2">
      <c r="A1061">
        <v>2863</v>
      </c>
      <c r="B1061" t="s">
        <v>8221</v>
      </c>
      <c r="C1061">
        <v>1</v>
      </c>
      <c r="E1061">
        <v>2177</v>
      </c>
      <c r="F1061" t="s">
        <v>8219</v>
      </c>
      <c r="G1061">
        <v>38</v>
      </c>
    </row>
    <row r="1062" spans="1:7" x14ac:dyDescent="0.2">
      <c r="A1062">
        <v>2864</v>
      </c>
      <c r="B1062" t="s">
        <v>8221</v>
      </c>
      <c r="C1062">
        <v>3</v>
      </c>
      <c r="E1062">
        <v>2178</v>
      </c>
      <c r="F1062" t="s">
        <v>8219</v>
      </c>
      <c r="G1062">
        <v>859</v>
      </c>
    </row>
    <row r="1063" spans="1:7" x14ac:dyDescent="0.2">
      <c r="A1063">
        <v>2865</v>
      </c>
      <c r="B1063" t="s">
        <v>8221</v>
      </c>
      <c r="C1063">
        <v>0</v>
      </c>
      <c r="E1063">
        <v>2179</v>
      </c>
      <c r="F1063" t="s">
        <v>8219</v>
      </c>
      <c r="G1063">
        <v>21</v>
      </c>
    </row>
    <row r="1064" spans="1:7" x14ac:dyDescent="0.2">
      <c r="A1064">
        <v>2866</v>
      </c>
      <c r="B1064" t="s">
        <v>8221</v>
      </c>
      <c r="C1064">
        <v>2</v>
      </c>
      <c r="E1064">
        <v>2180</v>
      </c>
      <c r="F1064" t="s">
        <v>8219</v>
      </c>
      <c r="G1064">
        <v>78</v>
      </c>
    </row>
    <row r="1065" spans="1:7" x14ac:dyDescent="0.2">
      <c r="A1065">
        <v>2867</v>
      </c>
      <c r="B1065" t="s">
        <v>8221</v>
      </c>
      <c r="C1065">
        <v>10</v>
      </c>
      <c r="E1065">
        <v>2181</v>
      </c>
      <c r="F1065" t="s">
        <v>8219</v>
      </c>
      <c r="G1065">
        <v>53</v>
      </c>
    </row>
    <row r="1066" spans="1:7" x14ac:dyDescent="0.2">
      <c r="A1066">
        <v>2868</v>
      </c>
      <c r="B1066" t="s">
        <v>8221</v>
      </c>
      <c r="C1066">
        <v>60</v>
      </c>
      <c r="E1066">
        <v>2182</v>
      </c>
      <c r="F1066" t="s">
        <v>8219</v>
      </c>
      <c r="G1066">
        <v>356</v>
      </c>
    </row>
    <row r="1067" spans="1:7" x14ac:dyDescent="0.2">
      <c r="A1067">
        <v>2869</v>
      </c>
      <c r="B1067" t="s">
        <v>8221</v>
      </c>
      <c r="C1067">
        <v>5</v>
      </c>
      <c r="E1067">
        <v>2183</v>
      </c>
      <c r="F1067" t="s">
        <v>8219</v>
      </c>
      <c r="G1067">
        <v>279</v>
      </c>
    </row>
    <row r="1068" spans="1:7" x14ac:dyDescent="0.2">
      <c r="A1068">
        <v>2870</v>
      </c>
      <c r="B1068" t="s">
        <v>8221</v>
      </c>
      <c r="C1068">
        <v>9</v>
      </c>
      <c r="E1068">
        <v>2184</v>
      </c>
      <c r="F1068" t="s">
        <v>8219</v>
      </c>
      <c r="G1068">
        <v>266</v>
      </c>
    </row>
    <row r="1069" spans="1:7" x14ac:dyDescent="0.2">
      <c r="A1069">
        <v>2871</v>
      </c>
      <c r="B1069" t="s">
        <v>8221</v>
      </c>
      <c r="C1069">
        <v>13</v>
      </c>
      <c r="E1069">
        <v>2185</v>
      </c>
      <c r="F1069" t="s">
        <v>8219</v>
      </c>
      <c r="G1069">
        <v>623</v>
      </c>
    </row>
    <row r="1070" spans="1:7" x14ac:dyDescent="0.2">
      <c r="A1070">
        <v>2872</v>
      </c>
      <c r="B1070" t="s">
        <v>8221</v>
      </c>
      <c r="C1070">
        <v>0</v>
      </c>
      <c r="E1070">
        <v>2186</v>
      </c>
      <c r="F1070" t="s">
        <v>8219</v>
      </c>
      <c r="G1070">
        <v>392</v>
      </c>
    </row>
    <row r="1071" spans="1:7" x14ac:dyDescent="0.2">
      <c r="A1071">
        <v>2873</v>
      </c>
      <c r="B1071" t="s">
        <v>8221</v>
      </c>
      <c r="C1071">
        <v>8</v>
      </c>
      <c r="E1071">
        <v>2187</v>
      </c>
      <c r="F1071" t="s">
        <v>8219</v>
      </c>
      <c r="G1071">
        <v>3562</v>
      </c>
    </row>
    <row r="1072" spans="1:7" x14ac:dyDescent="0.2">
      <c r="A1072">
        <v>2874</v>
      </c>
      <c r="B1072" t="s">
        <v>8221</v>
      </c>
      <c r="C1072">
        <v>3</v>
      </c>
      <c r="E1072">
        <v>2188</v>
      </c>
      <c r="F1072" t="s">
        <v>8219</v>
      </c>
      <c r="G1072">
        <v>514</v>
      </c>
    </row>
    <row r="1073" spans="1:7" x14ac:dyDescent="0.2">
      <c r="A1073">
        <v>2875</v>
      </c>
      <c r="B1073" t="s">
        <v>8221</v>
      </c>
      <c r="C1073">
        <v>3</v>
      </c>
      <c r="E1073">
        <v>2189</v>
      </c>
      <c r="F1073" t="s">
        <v>8219</v>
      </c>
      <c r="G1073">
        <v>88</v>
      </c>
    </row>
    <row r="1074" spans="1:7" x14ac:dyDescent="0.2">
      <c r="A1074">
        <v>2876</v>
      </c>
      <c r="B1074" t="s">
        <v>8221</v>
      </c>
      <c r="C1074">
        <v>0</v>
      </c>
      <c r="E1074">
        <v>2190</v>
      </c>
      <c r="F1074" t="s">
        <v>8219</v>
      </c>
      <c r="G1074">
        <v>537</v>
      </c>
    </row>
    <row r="1075" spans="1:7" x14ac:dyDescent="0.2">
      <c r="A1075">
        <v>2877</v>
      </c>
      <c r="B1075" t="s">
        <v>8221</v>
      </c>
      <c r="C1075">
        <v>6</v>
      </c>
      <c r="E1075">
        <v>2191</v>
      </c>
      <c r="F1075" t="s">
        <v>8219</v>
      </c>
      <c r="G1075">
        <v>25</v>
      </c>
    </row>
    <row r="1076" spans="1:7" x14ac:dyDescent="0.2">
      <c r="A1076">
        <v>2878</v>
      </c>
      <c r="B1076" t="s">
        <v>8221</v>
      </c>
      <c r="C1076">
        <v>4</v>
      </c>
      <c r="E1076">
        <v>2192</v>
      </c>
      <c r="F1076" t="s">
        <v>8219</v>
      </c>
      <c r="G1076">
        <v>3238</v>
      </c>
    </row>
    <row r="1077" spans="1:7" x14ac:dyDescent="0.2">
      <c r="A1077">
        <v>2879</v>
      </c>
      <c r="B1077" t="s">
        <v>8221</v>
      </c>
      <c r="C1077">
        <v>1</v>
      </c>
      <c r="E1077">
        <v>2193</v>
      </c>
      <c r="F1077" t="s">
        <v>8219</v>
      </c>
      <c r="G1077">
        <v>897</v>
      </c>
    </row>
    <row r="1078" spans="1:7" x14ac:dyDescent="0.2">
      <c r="A1078">
        <v>2880</v>
      </c>
      <c r="B1078" t="s">
        <v>8221</v>
      </c>
      <c r="C1078">
        <v>29</v>
      </c>
      <c r="E1078">
        <v>2194</v>
      </c>
      <c r="F1078" t="s">
        <v>8219</v>
      </c>
      <c r="G1078">
        <v>878</v>
      </c>
    </row>
    <row r="1079" spans="1:7" x14ac:dyDescent="0.2">
      <c r="A1079">
        <v>2881</v>
      </c>
      <c r="B1079" t="s">
        <v>8221</v>
      </c>
      <c r="C1079">
        <v>0</v>
      </c>
      <c r="E1079">
        <v>2195</v>
      </c>
      <c r="F1079" t="s">
        <v>8219</v>
      </c>
      <c r="G1079">
        <v>115</v>
      </c>
    </row>
    <row r="1080" spans="1:7" x14ac:dyDescent="0.2">
      <c r="A1080">
        <v>2882</v>
      </c>
      <c r="B1080" t="s">
        <v>8221</v>
      </c>
      <c r="C1080">
        <v>4</v>
      </c>
      <c r="E1080">
        <v>2196</v>
      </c>
      <c r="F1080" t="s">
        <v>8219</v>
      </c>
      <c r="G1080">
        <v>234</v>
      </c>
    </row>
    <row r="1081" spans="1:7" x14ac:dyDescent="0.2">
      <c r="A1081">
        <v>2883</v>
      </c>
      <c r="B1081" t="s">
        <v>8221</v>
      </c>
      <c r="C1081">
        <v>5</v>
      </c>
      <c r="E1081">
        <v>2197</v>
      </c>
      <c r="F1081" t="s">
        <v>8219</v>
      </c>
      <c r="G1081">
        <v>4330</v>
      </c>
    </row>
    <row r="1082" spans="1:7" x14ac:dyDescent="0.2">
      <c r="A1082">
        <v>2884</v>
      </c>
      <c r="B1082" t="s">
        <v>8221</v>
      </c>
      <c r="C1082">
        <v>4</v>
      </c>
      <c r="E1082">
        <v>2198</v>
      </c>
      <c r="F1082" t="s">
        <v>8219</v>
      </c>
      <c r="G1082">
        <v>651</v>
      </c>
    </row>
    <row r="1083" spans="1:7" x14ac:dyDescent="0.2">
      <c r="A1083">
        <v>2885</v>
      </c>
      <c r="B1083" t="s">
        <v>8221</v>
      </c>
      <c r="C1083">
        <v>5</v>
      </c>
      <c r="E1083">
        <v>2199</v>
      </c>
      <c r="F1083" t="s">
        <v>8219</v>
      </c>
      <c r="G1083">
        <v>251</v>
      </c>
    </row>
    <row r="1084" spans="1:7" x14ac:dyDescent="0.2">
      <c r="A1084">
        <v>2886</v>
      </c>
      <c r="B1084" t="s">
        <v>8221</v>
      </c>
      <c r="C1084">
        <v>1</v>
      </c>
      <c r="E1084">
        <v>2200</v>
      </c>
      <c r="F1084" t="s">
        <v>8219</v>
      </c>
      <c r="G1084">
        <v>263</v>
      </c>
    </row>
    <row r="1085" spans="1:7" x14ac:dyDescent="0.2">
      <c r="A1085">
        <v>2887</v>
      </c>
      <c r="B1085" t="s">
        <v>8221</v>
      </c>
      <c r="C1085">
        <v>1</v>
      </c>
      <c r="E1085">
        <v>2201</v>
      </c>
      <c r="F1085" t="s">
        <v>8219</v>
      </c>
      <c r="G1085">
        <v>28</v>
      </c>
    </row>
    <row r="1086" spans="1:7" x14ac:dyDescent="0.2">
      <c r="A1086">
        <v>2888</v>
      </c>
      <c r="B1086" t="s">
        <v>8221</v>
      </c>
      <c r="C1086">
        <v>0</v>
      </c>
      <c r="E1086">
        <v>2202</v>
      </c>
      <c r="F1086" t="s">
        <v>8219</v>
      </c>
      <c r="G1086">
        <v>721</v>
      </c>
    </row>
    <row r="1087" spans="1:7" x14ac:dyDescent="0.2">
      <c r="A1087">
        <v>2889</v>
      </c>
      <c r="B1087" t="s">
        <v>8221</v>
      </c>
      <c r="C1087">
        <v>14</v>
      </c>
      <c r="E1087">
        <v>2203</v>
      </c>
      <c r="F1087" t="s">
        <v>8219</v>
      </c>
      <c r="G1087">
        <v>50</v>
      </c>
    </row>
    <row r="1088" spans="1:7" x14ac:dyDescent="0.2">
      <c r="A1088">
        <v>2890</v>
      </c>
      <c r="B1088" t="s">
        <v>8221</v>
      </c>
      <c r="C1088">
        <v>3</v>
      </c>
      <c r="E1088">
        <v>2204</v>
      </c>
      <c r="F1088" t="s">
        <v>8219</v>
      </c>
      <c r="G1088">
        <v>73</v>
      </c>
    </row>
    <row r="1089" spans="1:7" x14ac:dyDescent="0.2">
      <c r="A1089">
        <v>2891</v>
      </c>
      <c r="B1089" t="s">
        <v>8221</v>
      </c>
      <c r="C1089">
        <v>10</v>
      </c>
      <c r="E1089">
        <v>2205</v>
      </c>
      <c r="F1089" t="s">
        <v>8219</v>
      </c>
      <c r="G1089">
        <v>27</v>
      </c>
    </row>
    <row r="1090" spans="1:7" x14ac:dyDescent="0.2">
      <c r="A1090">
        <v>2892</v>
      </c>
      <c r="B1090" t="s">
        <v>8221</v>
      </c>
      <c r="C1090">
        <v>17</v>
      </c>
      <c r="E1090">
        <v>2206</v>
      </c>
      <c r="F1090" t="s">
        <v>8219</v>
      </c>
      <c r="G1090">
        <v>34</v>
      </c>
    </row>
    <row r="1091" spans="1:7" x14ac:dyDescent="0.2">
      <c r="A1091">
        <v>2893</v>
      </c>
      <c r="B1091" t="s">
        <v>8221</v>
      </c>
      <c r="C1091">
        <v>2</v>
      </c>
      <c r="E1091">
        <v>2207</v>
      </c>
      <c r="F1091" t="s">
        <v>8219</v>
      </c>
      <c r="G1091">
        <v>7</v>
      </c>
    </row>
    <row r="1092" spans="1:7" x14ac:dyDescent="0.2">
      <c r="A1092">
        <v>2894</v>
      </c>
      <c r="B1092" t="s">
        <v>8221</v>
      </c>
      <c r="C1092">
        <v>0</v>
      </c>
      <c r="E1092">
        <v>2208</v>
      </c>
      <c r="F1092" t="s">
        <v>8219</v>
      </c>
      <c r="G1092">
        <v>24</v>
      </c>
    </row>
    <row r="1093" spans="1:7" x14ac:dyDescent="0.2">
      <c r="A1093">
        <v>2895</v>
      </c>
      <c r="B1093" t="s">
        <v>8221</v>
      </c>
      <c r="C1093">
        <v>4</v>
      </c>
      <c r="E1093">
        <v>2209</v>
      </c>
      <c r="F1093" t="s">
        <v>8219</v>
      </c>
      <c r="G1093">
        <v>15</v>
      </c>
    </row>
    <row r="1094" spans="1:7" x14ac:dyDescent="0.2">
      <c r="A1094">
        <v>2896</v>
      </c>
      <c r="B1094" t="s">
        <v>8221</v>
      </c>
      <c r="C1094">
        <v>12</v>
      </c>
      <c r="E1094">
        <v>2210</v>
      </c>
      <c r="F1094" t="s">
        <v>8219</v>
      </c>
      <c r="G1094">
        <v>72</v>
      </c>
    </row>
    <row r="1095" spans="1:7" x14ac:dyDescent="0.2">
      <c r="A1095">
        <v>2897</v>
      </c>
      <c r="B1095" t="s">
        <v>8221</v>
      </c>
      <c r="C1095">
        <v>3</v>
      </c>
      <c r="E1095">
        <v>2211</v>
      </c>
      <c r="F1095" t="s">
        <v>8219</v>
      </c>
      <c r="G1095">
        <v>120</v>
      </c>
    </row>
    <row r="1096" spans="1:7" x14ac:dyDescent="0.2">
      <c r="A1096">
        <v>2898</v>
      </c>
      <c r="B1096" t="s">
        <v>8221</v>
      </c>
      <c r="C1096">
        <v>12</v>
      </c>
      <c r="E1096">
        <v>2212</v>
      </c>
      <c r="F1096" t="s">
        <v>8219</v>
      </c>
      <c r="G1096">
        <v>123</v>
      </c>
    </row>
    <row r="1097" spans="1:7" x14ac:dyDescent="0.2">
      <c r="A1097">
        <v>2899</v>
      </c>
      <c r="B1097" t="s">
        <v>8221</v>
      </c>
      <c r="C1097">
        <v>0</v>
      </c>
      <c r="E1097">
        <v>2213</v>
      </c>
      <c r="F1097" t="s">
        <v>8219</v>
      </c>
      <c r="G1097">
        <v>1</v>
      </c>
    </row>
    <row r="1098" spans="1:7" x14ac:dyDescent="0.2">
      <c r="A1098">
        <v>2900</v>
      </c>
      <c r="B1098" t="s">
        <v>8221</v>
      </c>
      <c r="C1098">
        <v>7</v>
      </c>
      <c r="E1098">
        <v>2214</v>
      </c>
      <c r="F1098" t="s">
        <v>8219</v>
      </c>
      <c r="G1098">
        <v>24</v>
      </c>
    </row>
    <row r="1099" spans="1:7" x14ac:dyDescent="0.2">
      <c r="A1099">
        <v>2901</v>
      </c>
      <c r="B1099" t="s">
        <v>8221</v>
      </c>
      <c r="C1099">
        <v>2</v>
      </c>
      <c r="E1099">
        <v>2215</v>
      </c>
      <c r="F1099" t="s">
        <v>8219</v>
      </c>
      <c r="G1099">
        <v>33</v>
      </c>
    </row>
    <row r="1100" spans="1:7" x14ac:dyDescent="0.2">
      <c r="A1100">
        <v>2902</v>
      </c>
      <c r="B1100" t="s">
        <v>8221</v>
      </c>
      <c r="C1100">
        <v>1</v>
      </c>
      <c r="E1100">
        <v>2216</v>
      </c>
      <c r="F1100" t="s">
        <v>8219</v>
      </c>
      <c r="G1100">
        <v>14</v>
      </c>
    </row>
    <row r="1101" spans="1:7" x14ac:dyDescent="0.2">
      <c r="A1101">
        <v>2903</v>
      </c>
      <c r="B1101" t="s">
        <v>8221</v>
      </c>
      <c r="C1101">
        <v>4</v>
      </c>
      <c r="E1101">
        <v>2217</v>
      </c>
      <c r="F1101" t="s">
        <v>8219</v>
      </c>
      <c r="G1101">
        <v>9</v>
      </c>
    </row>
    <row r="1102" spans="1:7" x14ac:dyDescent="0.2">
      <c r="A1102">
        <v>2904</v>
      </c>
      <c r="B1102" t="s">
        <v>8221</v>
      </c>
      <c r="C1102">
        <v>4</v>
      </c>
      <c r="E1102">
        <v>2218</v>
      </c>
      <c r="F1102" t="s">
        <v>8219</v>
      </c>
      <c r="G1102">
        <v>76</v>
      </c>
    </row>
    <row r="1103" spans="1:7" x14ac:dyDescent="0.2">
      <c r="A1103">
        <v>2905</v>
      </c>
      <c r="B1103" t="s">
        <v>8221</v>
      </c>
      <c r="C1103">
        <v>17</v>
      </c>
      <c r="E1103">
        <v>2219</v>
      </c>
      <c r="F1103" t="s">
        <v>8219</v>
      </c>
      <c r="G1103">
        <v>19</v>
      </c>
    </row>
    <row r="1104" spans="1:7" x14ac:dyDescent="0.2">
      <c r="A1104">
        <v>2906</v>
      </c>
      <c r="B1104" t="s">
        <v>8221</v>
      </c>
      <c r="C1104">
        <v>7</v>
      </c>
      <c r="E1104">
        <v>2220</v>
      </c>
      <c r="F1104" t="s">
        <v>8219</v>
      </c>
      <c r="G1104">
        <v>69</v>
      </c>
    </row>
    <row r="1105" spans="1:7" x14ac:dyDescent="0.2">
      <c r="A1105">
        <v>2907</v>
      </c>
      <c r="B1105" t="s">
        <v>8221</v>
      </c>
      <c r="C1105">
        <v>2</v>
      </c>
      <c r="E1105">
        <v>2221</v>
      </c>
      <c r="F1105" t="s">
        <v>8219</v>
      </c>
      <c r="G1105">
        <v>218</v>
      </c>
    </row>
    <row r="1106" spans="1:7" x14ac:dyDescent="0.2">
      <c r="A1106">
        <v>2908</v>
      </c>
      <c r="B1106" t="s">
        <v>8221</v>
      </c>
      <c r="C1106">
        <v>5</v>
      </c>
      <c r="E1106">
        <v>2222</v>
      </c>
      <c r="F1106" t="s">
        <v>8219</v>
      </c>
      <c r="G1106">
        <v>30</v>
      </c>
    </row>
    <row r="1107" spans="1:7" x14ac:dyDescent="0.2">
      <c r="A1107">
        <v>2909</v>
      </c>
      <c r="B1107" t="s">
        <v>8221</v>
      </c>
      <c r="C1107">
        <v>1</v>
      </c>
      <c r="E1107">
        <v>2223</v>
      </c>
      <c r="F1107" t="s">
        <v>8219</v>
      </c>
      <c r="G1107">
        <v>100</v>
      </c>
    </row>
    <row r="1108" spans="1:7" x14ac:dyDescent="0.2">
      <c r="A1108">
        <v>2910</v>
      </c>
      <c r="B1108" t="s">
        <v>8221</v>
      </c>
      <c r="C1108">
        <v>1</v>
      </c>
      <c r="E1108">
        <v>2224</v>
      </c>
      <c r="F1108" t="s">
        <v>8219</v>
      </c>
      <c r="G1108">
        <v>296</v>
      </c>
    </row>
    <row r="1109" spans="1:7" x14ac:dyDescent="0.2">
      <c r="A1109">
        <v>2911</v>
      </c>
      <c r="B1109" t="s">
        <v>8221</v>
      </c>
      <c r="C1109">
        <v>14</v>
      </c>
      <c r="E1109">
        <v>2225</v>
      </c>
      <c r="F1109" t="s">
        <v>8219</v>
      </c>
      <c r="G1109">
        <v>1204</v>
      </c>
    </row>
    <row r="1110" spans="1:7" x14ac:dyDescent="0.2">
      <c r="A1110">
        <v>2912</v>
      </c>
      <c r="B1110" t="s">
        <v>8221</v>
      </c>
      <c r="C1110">
        <v>26</v>
      </c>
      <c r="E1110">
        <v>2226</v>
      </c>
      <c r="F1110" t="s">
        <v>8219</v>
      </c>
      <c r="G1110">
        <v>321</v>
      </c>
    </row>
    <row r="1111" spans="1:7" x14ac:dyDescent="0.2">
      <c r="A1111">
        <v>2913</v>
      </c>
      <c r="B1111" t="s">
        <v>8221</v>
      </c>
      <c r="C1111">
        <v>2</v>
      </c>
      <c r="E1111">
        <v>2227</v>
      </c>
      <c r="F1111" t="s">
        <v>8219</v>
      </c>
      <c r="G1111">
        <v>301</v>
      </c>
    </row>
    <row r="1112" spans="1:7" x14ac:dyDescent="0.2">
      <c r="A1112">
        <v>2914</v>
      </c>
      <c r="B1112" t="s">
        <v>8221</v>
      </c>
      <c r="C1112">
        <v>1</v>
      </c>
      <c r="E1112">
        <v>2228</v>
      </c>
      <c r="F1112" t="s">
        <v>8219</v>
      </c>
      <c r="G1112">
        <v>144</v>
      </c>
    </row>
    <row r="1113" spans="1:7" x14ac:dyDescent="0.2">
      <c r="A1113">
        <v>2915</v>
      </c>
      <c r="B1113" t="s">
        <v>8221</v>
      </c>
      <c r="C1113">
        <v>3</v>
      </c>
      <c r="E1113">
        <v>2229</v>
      </c>
      <c r="F1113" t="s">
        <v>8219</v>
      </c>
      <c r="G1113">
        <v>539</v>
      </c>
    </row>
    <row r="1114" spans="1:7" x14ac:dyDescent="0.2">
      <c r="A1114">
        <v>2916</v>
      </c>
      <c r="B1114" t="s">
        <v>8221</v>
      </c>
      <c r="C1114">
        <v>7</v>
      </c>
      <c r="E1114">
        <v>2230</v>
      </c>
      <c r="F1114" t="s">
        <v>8219</v>
      </c>
      <c r="G1114">
        <v>498</v>
      </c>
    </row>
    <row r="1115" spans="1:7" x14ac:dyDescent="0.2">
      <c r="A1115">
        <v>2917</v>
      </c>
      <c r="B1115" t="s">
        <v>8221</v>
      </c>
      <c r="C1115">
        <v>9</v>
      </c>
      <c r="E1115">
        <v>2231</v>
      </c>
      <c r="F1115" t="s">
        <v>8219</v>
      </c>
      <c r="G1115">
        <v>1113</v>
      </c>
    </row>
    <row r="1116" spans="1:7" x14ac:dyDescent="0.2">
      <c r="A1116">
        <v>2918</v>
      </c>
      <c r="B1116" t="s">
        <v>8221</v>
      </c>
      <c r="C1116">
        <v>20</v>
      </c>
      <c r="E1116">
        <v>2232</v>
      </c>
      <c r="F1116" t="s">
        <v>8219</v>
      </c>
      <c r="G1116">
        <v>988</v>
      </c>
    </row>
    <row r="1117" spans="1:7" x14ac:dyDescent="0.2">
      <c r="A1117">
        <v>2919</v>
      </c>
      <c r="B1117" t="s">
        <v>8221</v>
      </c>
      <c r="C1117">
        <v>6</v>
      </c>
      <c r="E1117">
        <v>2233</v>
      </c>
      <c r="F1117" t="s">
        <v>8219</v>
      </c>
      <c r="G1117">
        <v>391</v>
      </c>
    </row>
    <row r="1118" spans="1:7" x14ac:dyDescent="0.2">
      <c r="A1118">
        <v>2920</v>
      </c>
      <c r="B1118" t="s">
        <v>8221</v>
      </c>
      <c r="C1118">
        <v>13</v>
      </c>
      <c r="E1118">
        <v>2234</v>
      </c>
      <c r="F1118" t="s">
        <v>8219</v>
      </c>
      <c r="G1118">
        <v>28</v>
      </c>
    </row>
    <row r="1119" spans="1:7" x14ac:dyDescent="0.2">
      <c r="A1119">
        <v>2941</v>
      </c>
      <c r="B1119" t="s">
        <v>8221</v>
      </c>
      <c r="C1119">
        <v>1</v>
      </c>
      <c r="E1119">
        <v>2235</v>
      </c>
      <c r="F1119" t="s">
        <v>8219</v>
      </c>
      <c r="G1119">
        <v>147</v>
      </c>
    </row>
    <row r="1120" spans="1:7" x14ac:dyDescent="0.2">
      <c r="A1120">
        <v>2942</v>
      </c>
      <c r="B1120" t="s">
        <v>8221</v>
      </c>
      <c r="C1120">
        <v>202</v>
      </c>
      <c r="E1120">
        <v>2236</v>
      </c>
      <c r="F1120" t="s">
        <v>8219</v>
      </c>
      <c r="G1120">
        <v>680</v>
      </c>
    </row>
    <row r="1121" spans="1:7" x14ac:dyDescent="0.2">
      <c r="A1121">
        <v>2943</v>
      </c>
      <c r="B1121" t="s">
        <v>8221</v>
      </c>
      <c r="C1121">
        <v>0</v>
      </c>
      <c r="E1121">
        <v>2237</v>
      </c>
      <c r="F1121" t="s">
        <v>8219</v>
      </c>
      <c r="G1121">
        <v>983</v>
      </c>
    </row>
    <row r="1122" spans="1:7" x14ac:dyDescent="0.2">
      <c r="A1122">
        <v>2944</v>
      </c>
      <c r="B1122" t="s">
        <v>8221</v>
      </c>
      <c r="C1122">
        <v>1</v>
      </c>
      <c r="E1122">
        <v>2238</v>
      </c>
      <c r="F1122" t="s">
        <v>8219</v>
      </c>
      <c r="G1122">
        <v>79</v>
      </c>
    </row>
    <row r="1123" spans="1:7" x14ac:dyDescent="0.2">
      <c r="A1123">
        <v>2945</v>
      </c>
      <c r="B1123" t="s">
        <v>8221</v>
      </c>
      <c r="C1123">
        <v>0</v>
      </c>
      <c r="E1123">
        <v>2239</v>
      </c>
      <c r="F1123" t="s">
        <v>8219</v>
      </c>
      <c r="G1123">
        <v>426</v>
      </c>
    </row>
    <row r="1124" spans="1:7" x14ac:dyDescent="0.2">
      <c r="A1124">
        <v>2946</v>
      </c>
      <c r="B1124" t="s">
        <v>8221</v>
      </c>
      <c r="C1124">
        <v>2</v>
      </c>
      <c r="E1124">
        <v>2240</v>
      </c>
      <c r="F1124" t="s">
        <v>8219</v>
      </c>
      <c r="G1124">
        <v>96</v>
      </c>
    </row>
    <row r="1125" spans="1:7" x14ac:dyDescent="0.2">
      <c r="A1125">
        <v>2947</v>
      </c>
      <c r="B1125" t="s">
        <v>8221</v>
      </c>
      <c r="C1125">
        <v>13</v>
      </c>
      <c r="E1125">
        <v>2241</v>
      </c>
      <c r="F1125" t="s">
        <v>8219</v>
      </c>
      <c r="G1125">
        <v>163</v>
      </c>
    </row>
    <row r="1126" spans="1:7" x14ac:dyDescent="0.2">
      <c r="A1126">
        <v>2948</v>
      </c>
      <c r="B1126" t="s">
        <v>8221</v>
      </c>
      <c r="C1126">
        <v>9</v>
      </c>
      <c r="E1126">
        <v>2242</v>
      </c>
      <c r="F1126" t="s">
        <v>8219</v>
      </c>
      <c r="G1126">
        <v>2525</v>
      </c>
    </row>
    <row r="1127" spans="1:7" x14ac:dyDescent="0.2">
      <c r="A1127">
        <v>2949</v>
      </c>
      <c r="B1127" t="s">
        <v>8221</v>
      </c>
      <c r="C1127">
        <v>2</v>
      </c>
      <c r="E1127">
        <v>2243</v>
      </c>
      <c r="F1127" t="s">
        <v>8219</v>
      </c>
      <c r="G1127">
        <v>2035</v>
      </c>
    </row>
    <row r="1128" spans="1:7" x14ac:dyDescent="0.2">
      <c r="A1128">
        <v>2950</v>
      </c>
      <c r="B1128" t="s">
        <v>8221</v>
      </c>
      <c r="C1128">
        <v>0</v>
      </c>
      <c r="E1128">
        <v>2244</v>
      </c>
      <c r="F1128" t="s">
        <v>8219</v>
      </c>
      <c r="G1128">
        <v>290</v>
      </c>
    </row>
    <row r="1129" spans="1:7" x14ac:dyDescent="0.2">
      <c r="A1129">
        <v>3051</v>
      </c>
      <c r="B1129" t="s">
        <v>8221</v>
      </c>
      <c r="C1129">
        <v>35</v>
      </c>
      <c r="E1129">
        <v>2245</v>
      </c>
      <c r="F1129" t="s">
        <v>8219</v>
      </c>
      <c r="G1129">
        <v>1980</v>
      </c>
    </row>
    <row r="1130" spans="1:7" x14ac:dyDescent="0.2">
      <c r="A1130">
        <v>3052</v>
      </c>
      <c r="B1130" t="s">
        <v>8221</v>
      </c>
      <c r="C1130">
        <v>2</v>
      </c>
      <c r="E1130">
        <v>2246</v>
      </c>
      <c r="F1130" t="s">
        <v>8219</v>
      </c>
      <c r="G1130">
        <v>57</v>
      </c>
    </row>
    <row r="1131" spans="1:7" x14ac:dyDescent="0.2">
      <c r="A1131">
        <v>3053</v>
      </c>
      <c r="B1131" t="s">
        <v>8221</v>
      </c>
      <c r="C1131">
        <v>3</v>
      </c>
      <c r="E1131">
        <v>2247</v>
      </c>
      <c r="F1131" t="s">
        <v>8219</v>
      </c>
      <c r="G1131">
        <v>380</v>
      </c>
    </row>
    <row r="1132" spans="1:7" x14ac:dyDescent="0.2">
      <c r="A1132">
        <v>3054</v>
      </c>
      <c r="B1132" t="s">
        <v>8221</v>
      </c>
      <c r="C1132">
        <v>0</v>
      </c>
      <c r="E1132">
        <v>2248</v>
      </c>
      <c r="F1132" t="s">
        <v>8219</v>
      </c>
      <c r="G1132">
        <v>128</v>
      </c>
    </row>
    <row r="1133" spans="1:7" x14ac:dyDescent="0.2">
      <c r="A1133">
        <v>3055</v>
      </c>
      <c r="B1133" t="s">
        <v>8221</v>
      </c>
      <c r="C1133">
        <v>1</v>
      </c>
      <c r="E1133">
        <v>2249</v>
      </c>
      <c r="F1133" t="s">
        <v>8219</v>
      </c>
      <c r="G1133">
        <v>180</v>
      </c>
    </row>
    <row r="1134" spans="1:7" x14ac:dyDescent="0.2">
      <c r="A1134">
        <v>3056</v>
      </c>
      <c r="B1134" t="s">
        <v>8221</v>
      </c>
      <c r="C1134">
        <v>0</v>
      </c>
      <c r="E1134">
        <v>2250</v>
      </c>
      <c r="F1134" t="s">
        <v>8219</v>
      </c>
      <c r="G1134">
        <v>571</v>
      </c>
    </row>
    <row r="1135" spans="1:7" x14ac:dyDescent="0.2">
      <c r="A1135">
        <v>3057</v>
      </c>
      <c r="B1135" t="s">
        <v>8221</v>
      </c>
      <c r="C1135">
        <v>0</v>
      </c>
      <c r="E1135">
        <v>2251</v>
      </c>
      <c r="F1135" t="s">
        <v>8219</v>
      </c>
      <c r="G1135">
        <v>480</v>
      </c>
    </row>
    <row r="1136" spans="1:7" x14ac:dyDescent="0.2">
      <c r="A1136">
        <v>3058</v>
      </c>
      <c r="B1136" t="s">
        <v>8221</v>
      </c>
      <c r="C1136">
        <v>3</v>
      </c>
      <c r="E1136">
        <v>2252</v>
      </c>
      <c r="F1136" t="s">
        <v>8219</v>
      </c>
      <c r="G1136">
        <v>249</v>
      </c>
    </row>
    <row r="1137" spans="1:7" x14ac:dyDescent="0.2">
      <c r="A1137">
        <v>3059</v>
      </c>
      <c r="B1137" t="s">
        <v>8221</v>
      </c>
      <c r="C1137">
        <v>11</v>
      </c>
      <c r="E1137">
        <v>2253</v>
      </c>
      <c r="F1137" t="s">
        <v>8219</v>
      </c>
      <c r="G1137">
        <v>84</v>
      </c>
    </row>
    <row r="1138" spans="1:7" x14ac:dyDescent="0.2">
      <c r="A1138">
        <v>3060</v>
      </c>
      <c r="B1138" t="s">
        <v>8221</v>
      </c>
      <c r="C1138">
        <v>6</v>
      </c>
      <c r="E1138">
        <v>2254</v>
      </c>
      <c r="F1138" t="s">
        <v>8219</v>
      </c>
      <c r="G1138">
        <v>197</v>
      </c>
    </row>
    <row r="1139" spans="1:7" x14ac:dyDescent="0.2">
      <c r="A1139">
        <v>3061</v>
      </c>
      <c r="B1139" t="s">
        <v>8221</v>
      </c>
      <c r="C1139">
        <v>0</v>
      </c>
      <c r="E1139">
        <v>2255</v>
      </c>
      <c r="F1139" t="s">
        <v>8219</v>
      </c>
      <c r="G1139">
        <v>271</v>
      </c>
    </row>
    <row r="1140" spans="1:7" x14ac:dyDescent="0.2">
      <c r="A1140">
        <v>3062</v>
      </c>
      <c r="B1140" t="s">
        <v>8221</v>
      </c>
      <c r="C1140">
        <v>67</v>
      </c>
      <c r="E1140">
        <v>2256</v>
      </c>
      <c r="F1140" t="s">
        <v>8219</v>
      </c>
      <c r="G1140">
        <v>50</v>
      </c>
    </row>
    <row r="1141" spans="1:7" x14ac:dyDescent="0.2">
      <c r="A1141">
        <v>3063</v>
      </c>
      <c r="B1141" t="s">
        <v>8221</v>
      </c>
      <c r="C1141">
        <v>23</v>
      </c>
      <c r="E1141">
        <v>2257</v>
      </c>
      <c r="F1141" t="s">
        <v>8219</v>
      </c>
      <c r="G1141">
        <v>169</v>
      </c>
    </row>
    <row r="1142" spans="1:7" x14ac:dyDescent="0.2">
      <c r="A1142">
        <v>3064</v>
      </c>
      <c r="B1142" t="s">
        <v>8221</v>
      </c>
      <c r="C1142">
        <v>72</v>
      </c>
      <c r="E1142">
        <v>2258</v>
      </c>
      <c r="F1142" t="s">
        <v>8219</v>
      </c>
      <c r="G1142">
        <v>205</v>
      </c>
    </row>
    <row r="1143" spans="1:7" x14ac:dyDescent="0.2">
      <c r="A1143">
        <v>3065</v>
      </c>
      <c r="B1143" t="s">
        <v>8221</v>
      </c>
      <c r="C1143">
        <v>2</v>
      </c>
      <c r="E1143">
        <v>2259</v>
      </c>
      <c r="F1143" t="s">
        <v>8219</v>
      </c>
      <c r="G1143">
        <v>206</v>
      </c>
    </row>
    <row r="1144" spans="1:7" x14ac:dyDescent="0.2">
      <c r="A1144">
        <v>3066</v>
      </c>
      <c r="B1144" t="s">
        <v>8221</v>
      </c>
      <c r="C1144">
        <v>15</v>
      </c>
      <c r="E1144">
        <v>2260</v>
      </c>
      <c r="F1144" t="s">
        <v>8219</v>
      </c>
      <c r="G1144">
        <v>84</v>
      </c>
    </row>
    <row r="1145" spans="1:7" x14ac:dyDescent="0.2">
      <c r="A1145">
        <v>3067</v>
      </c>
      <c r="B1145" t="s">
        <v>8221</v>
      </c>
      <c r="C1145">
        <v>1</v>
      </c>
      <c r="E1145">
        <v>2261</v>
      </c>
      <c r="F1145" t="s">
        <v>8219</v>
      </c>
      <c r="G1145">
        <v>210</v>
      </c>
    </row>
    <row r="1146" spans="1:7" x14ac:dyDescent="0.2">
      <c r="A1146">
        <v>3068</v>
      </c>
      <c r="B1146" t="s">
        <v>8221</v>
      </c>
      <c r="C1146">
        <v>2</v>
      </c>
      <c r="E1146">
        <v>2262</v>
      </c>
      <c r="F1146" t="s">
        <v>8219</v>
      </c>
      <c r="G1146">
        <v>181</v>
      </c>
    </row>
    <row r="1147" spans="1:7" x14ac:dyDescent="0.2">
      <c r="A1147">
        <v>3069</v>
      </c>
      <c r="B1147" t="s">
        <v>8221</v>
      </c>
      <c r="C1147">
        <v>7</v>
      </c>
      <c r="E1147">
        <v>2263</v>
      </c>
      <c r="F1147" t="s">
        <v>8219</v>
      </c>
      <c r="G1147">
        <v>60</v>
      </c>
    </row>
    <row r="1148" spans="1:7" x14ac:dyDescent="0.2">
      <c r="A1148">
        <v>3070</v>
      </c>
      <c r="B1148" t="s">
        <v>8221</v>
      </c>
      <c r="C1148">
        <v>16</v>
      </c>
      <c r="E1148">
        <v>2264</v>
      </c>
      <c r="F1148" t="s">
        <v>8219</v>
      </c>
      <c r="G1148">
        <v>445</v>
      </c>
    </row>
    <row r="1149" spans="1:7" x14ac:dyDescent="0.2">
      <c r="A1149">
        <v>3071</v>
      </c>
      <c r="B1149" t="s">
        <v>8221</v>
      </c>
      <c r="C1149">
        <v>117</v>
      </c>
      <c r="E1149">
        <v>2265</v>
      </c>
      <c r="F1149" t="s">
        <v>8219</v>
      </c>
      <c r="G1149">
        <v>17</v>
      </c>
    </row>
    <row r="1150" spans="1:7" x14ac:dyDescent="0.2">
      <c r="A1150">
        <v>3072</v>
      </c>
      <c r="B1150" t="s">
        <v>8221</v>
      </c>
      <c r="C1150">
        <v>2</v>
      </c>
      <c r="E1150">
        <v>2266</v>
      </c>
      <c r="F1150" t="s">
        <v>8219</v>
      </c>
      <c r="G1150">
        <v>194</v>
      </c>
    </row>
    <row r="1151" spans="1:7" x14ac:dyDescent="0.2">
      <c r="A1151">
        <v>3073</v>
      </c>
      <c r="B1151" t="s">
        <v>8221</v>
      </c>
      <c r="C1151">
        <v>7</v>
      </c>
      <c r="E1151">
        <v>2267</v>
      </c>
      <c r="F1151" t="s">
        <v>8219</v>
      </c>
      <c r="G1151">
        <v>404</v>
      </c>
    </row>
    <row r="1152" spans="1:7" x14ac:dyDescent="0.2">
      <c r="A1152">
        <v>3074</v>
      </c>
      <c r="B1152" t="s">
        <v>8221</v>
      </c>
      <c r="C1152">
        <v>3</v>
      </c>
      <c r="E1152">
        <v>2268</v>
      </c>
      <c r="F1152" t="s">
        <v>8219</v>
      </c>
      <c r="G1152">
        <v>194</v>
      </c>
    </row>
    <row r="1153" spans="1:7" x14ac:dyDescent="0.2">
      <c r="A1153">
        <v>3075</v>
      </c>
      <c r="B1153" t="s">
        <v>8221</v>
      </c>
      <c r="C1153">
        <v>20</v>
      </c>
      <c r="E1153">
        <v>2269</v>
      </c>
      <c r="F1153" t="s">
        <v>8219</v>
      </c>
      <c r="G1153">
        <v>902</v>
      </c>
    </row>
    <row r="1154" spans="1:7" x14ac:dyDescent="0.2">
      <c r="A1154">
        <v>3076</v>
      </c>
      <c r="B1154" t="s">
        <v>8221</v>
      </c>
      <c r="C1154">
        <v>50</v>
      </c>
      <c r="E1154">
        <v>2270</v>
      </c>
      <c r="F1154" t="s">
        <v>8219</v>
      </c>
      <c r="G1154">
        <v>1670</v>
      </c>
    </row>
    <row r="1155" spans="1:7" x14ac:dyDescent="0.2">
      <c r="A1155">
        <v>3077</v>
      </c>
      <c r="B1155" t="s">
        <v>8221</v>
      </c>
      <c r="C1155">
        <v>2</v>
      </c>
      <c r="E1155">
        <v>2271</v>
      </c>
      <c r="F1155" t="s">
        <v>8219</v>
      </c>
      <c r="G1155">
        <v>1328</v>
      </c>
    </row>
    <row r="1156" spans="1:7" x14ac:dyDescent="0.2">
      <c r="A1156">
        <v>3078</v>
      </c>
      <c r="B1156" t="s">
        <v>8221</v>
      </c>
      <c r="C1156">
        <v>3</v>
      </c>
      <c r="E1156">
        <v>2272</v>
      </c>
      <c r="F1156" t="s">
        <v>8219</v>
      </c>
      <c r="G1156">
        <v>944</v>
      </c>
    </row>
    <row r="1157" spans="1:7" x14ac:dyDescent="0.2">
      <c r="A1157">
        <v>3079</v>
      </c>
      <c r="B1157" t="s">
        <v>8221</v>
      </c>
      <c r="C1157">
        <v>27</v>
      </c>
      <c r="E1157">
        <v>2273</v>
      </c>
      <c r="F1157" t="s">
        <v>8219</v>
      </c>
      <c r="G1157">
        <v>147</v>
      </c>
    </row>
    <row r="1158" spans="1:7" x14ac:dyDescent="0.2">
      <c r="A1158">
        <v>3080</v>
      </c>
      <c r="B1158" t="s">
        <v>8221</v>
      </c>
      <c r="C1158">
        <v>7</v>
      </c>
      <c r="E1158">
        <v>2274</v>
      </c>
      <c r="F1158" t="s">
        <v>8219</v>
      </c>
      <c r="G1158">
        <v>99</v>
      </c>
    </row>
    <row r="1159" spans="1:7" x14ac:dyDescent="0.2">
      <c r="A1159">
        <v>3081</v>
      </c>
      <c r="B1159" t="s">
        <v>8221</v>
      </c>
      <c r="C1159">
        <v>5</v>
      </c>
      <c r="E1159">
        <v>2275</v>
      </c>
      <c r="F1159" t="s">
        <v>8219</v>
      </c>
      <c r="G1159">
        <v>79</v>
      </c>
    </row>
    <row r="1160" spans="1:7" x14ac:dyDescent="0.2">
      <c r="A1160">
        <v>3082</v>
      </c>
      <c r="B1160" t="s">
        <v>8221</v>
      </c>
      <c r="C1160">
        <v>0</v>
      </c>
      <c r="E1160">
        <v>2276</v>
      </c>
      <c r="F1160" t="s">
        <v>8219</v>
      </c>
      <c r="G1160">
        <v>75</v>
      </c>
    </row>
    <row r="1161" spans="1:7" x14ac:dyDescent="0.2">
      <c r="A1161">
        <v>3083</v>
      </c>
      <c r="B1161" t="s">
        <v>8221</v>
      </c>
      <c r="C1161">
        <v>3</v>
      </c>
      <c r="E1161">
        <v>2277</v>
      </c>
      <c r="F1161" t="s">
        <v>8219</v>
      </c>
      <c r="G1161">
        <v>207</v>
      </c>
    </row>
    <row r="1162" spans="1:7" x14ac:dyDescent="0.2">
      <c r="A1162">
        <v>3084</v>
      </c>
      <c r="B1162" t="s">
        <v>8221</v>
      </c>
      <c r="C1162">
        <v>6</v>
      </c>
      <c r="E1162">
        <v>2278</v>
      </c>
      <c r="F1162" t="s">
        <v>8219</v>
      </c>
      <c r="G1162">
        <v>102</v>
      </c>
    </row>
    <row r="1163" spans="1:7" x14ac:dyDescent="0.2">
      <c r="A1163">
        <v>3085</v>
      </c>
      <c r="B1163" t="s">
        <v>8221</v>
      </c>
      <c r="C1163">
        <v>9</v>
      </c>
      <c r="E1163">
        <v>2279</v>
      </c>
      <c r="F1163" t="s">
        <v>8219</v>
      </c>
      <c r="G1163">
        <v>32</v>
      </c>
    </row>
    <row r="1164" spans="1:7" x14ac:dyDescent="0.2">
      <c r="A1164">
        <v>3086</v>
      </c>
      <c r="B1164" t="s">
        <v>8221</v>
      </c>
      <c r="C1164">
        <v>3</v>
      </c>
      <c r="E1164">
        <v>2280</v>
      </c>
      <c r="F1164" t="s">
        <v>8219</v>
      </c>
      <c r="G1164">
        <v>480</v>
      </c>
    </row>
    <row r="1165" spans="1:7" x14ac:dyDescent="0.2">
      <c r="A1165">
        <v>3087</v>
      </c>
      <c r="B1165" t="s">
        <v>8221</v>
      </c>
      <c r="C1165">
        <v>2</v>
      </c>
      <c r="E1165">
        <v>2281</v>
      </c>
      <c r="F1165" t="s">
        <v>8219</v>
      </c>
      <c r="G1165">
        <v>11</v>
      </c>
    </row>
    <row r="1166" spans="1:7" x14ac:dyDescent="0.2">
      <c r="A1166">
        <v>3088</v>
      </c>
      <c r="B1166" t="s">
        <v>8221</v>
      </c>
      <c r="C1166">
        <v>3</v>
      </c>
      <c r="E1166">
        <v>2282</v>
      </c>
      <c r="F1166" t="s">
        <v>8219</v>
      </c>
      <c r="G1166">
        <v>12</v>
      </c>
    </row>
    <row r="1167" spans="1:7" x14ac:dyDescent="0.2">
      <c r="A1167">
        <v>3089</v>
      </c>
      <c r="B1167" t="s">
        <v>8221</v>
      </c>
      <c r="C1167">
        <v>45</v>
      </c>
      <c r="E1167">
        <v>2283</v>
      </c>
      <c r="F1167" t="s">
        <v>8219</v>
      </c>
      <c r="G1167">
        <v>48</v>
      </c>
    </row>
    <row r="1168" spans="1:7" x14ac:dyDescent="0.2">
      <c r="A1168">
        <v>3090</v>
      </c>
      <c r="B1168" t="s">
        <v>8221</v>
      </c>
      <c r="C1168">
        <v>9</v>
      </c>
      <c r="E1168">
        <v>2284</v>
      </c>
      <c r="F1168" t="s">
        <v>8219</v>
      </c>
      <c r="G1168">
        <v>59</v>
      </c>
    </row>
    <row r="1169" spans="1:7" x14ac:dyDescent="0.2">
      <c r="A1169">
        <v>3091</v>
      </c>
      <c r="B1169" t="s">
        <v>8221</v>
      </c>
      <c r="C1169">
        <v>9</v>
      </c>
      <c r="E1169">
        <v>2285</v>
      </c>
      <c r="F1169" t="s">
        <v>8219</v>
      </c>
      <c r="G1169">
        <v>79</v>
      </c>
    </row>
    <row r="1170" spans="1:7" x14ac:dyDescent="0.2">
      <c r="A1170">
        <v>3092</v>
      </c>
      <c r="B1170" t="s">
        <v>8221</v>
      </c>
      <c r="C1170">
        <v>21</v>
      </c>
      <c r="E1170">
        <v>2286</v>
      </c>
      <c r="F1170" t="s">
        <v>8219</v>
      </c>
      <c r="G1170">
        <v>14</v>
      </c>
    </row>
    <row r="1171" spans="1:7" x14ac:dyDescent="0.2">
      <c r="A1171">
        <v>3093</v>
      </c>
      <c r="B1171" t="s">
        <v>8221</v>
      </c>
      <c r="C1171">
        <v>17</v>
      </c>
      <c r="E1171">
        <v>2287</v>
      </c>
      <c r="F1171" t="s">
        <v>8219</v>
      </c>
      <c r="G1171">
        <v>106</v>
      </c>
    </row>
    <row r="1172" spans="1:7" x14ac:dyDescent="0.2">
      <c r="A1172">
        <v>3094</v>
      </c>
      <c r="B1172" t="s">
        <v>8221</v>
      </c>
      <c r="C1172">
        <v>1</v>
      </c>
      <c r="E1172">
        <v>2288</v>
      </c>
      <c r="F1172" t="s">
        <v>8219</v>
      </c>
      <c r="G1172">
        <v>25</v>
      </c>
    </row>
    <row r="1173" spans="1:7" x14ac:dyDescent="0.2">
      <c r="A1173">
        <v>3095</v>
      </c>
      <c r="B1173" t="s">
        <v>8221</v>
      </c>
      <c r="C1173">
        <v>1</v>
      </c>
      <c r="E1173">
        <v>2289</v>
      </c>
      <c r="F1173" t="s">
        <v>8219</v>
      </c>
      <c r="G1173">
        <v>25</v>
      </c>
    </row>
    <row r="1174" spans="1:7" x14ac:dyDescent="0.2">
      <c r="A1174">
        <v>3096</v>
      </c>
      <c r="B1174" t="s">
        <v>8221</v>
      </c>
      <c r="C1174">
        <v>14</v>
      </c>
      <c r="E1174">
        <v>2290</v>
      </c>
      <c r="F1174" t="s">
        <v>8219</v>
      </c>
      <c r="G1174">
        <v>29</v>
      </c>
    </row>
    <row r="1175" spans="1:7" x14ac:dyDescent="0.2">
      <c r="A1175">
        <v>3097</v>
      </c>
      <c r="B1175" t="s">
        <v>8221</v>
      </c>
      <c r="C1175">
        <v>42</v>
      </c>
      <c r="E1175">
        <v>2291</v>
      </c>
      <c r="F1175" t="s">
        <v>8219</v>
      </c>
      <c r="G1175">
        <v>43</v>
      </c>
    </row>
    <row r="1176" spans="1:7" x14ac:dyDescent="0.2">
      <c r="A1176">
        <v>3098</v>
      </c>
      <c r="B1176" t="s">
        <v>8221</v>
      </c>
      <c r="C1176">
        <v>27</v>
      </c>
      <c r="E1176">
        <v>2292</v>
      </c>
      <c r="F1176" t="s">
        <v>8219</v>
      </c>
      <c r="G1176">
        <v>46</v>
      </c>
    </row>
    <row r="1177" spans="1:7" x14ac:dyDescent="0.2">
      <c r="A1177">
        <v>3099</v>
      </c>
      <c r="B1177" t="s">
        <v>8221</v>
      </c>
      <c r="C1177">
        <v>5</v>
      </c>
      <c r="E1177">
        <v>2293</v>
      </c>
      <c r="F1177" t="s">
        <v>8219</v>
      </c>
      <c r="G1177">
        <v>27</v>
      </c>
    </row>
    <row r="1178" spans="1:7" x14ac:dyDescent="0.2">
      <c r="A1178">
        <v>3100</v>
      </c>
      <c r="B1178" t="s">
        <v>8221</v>
      </c>
      <c r="C1178">
        <v>13</v>
      </c>
      <c r="E1178">
        <v>2294</v>
      </c>
      <c r="F1178" t="s">
        <v>8219</v>
      </c>
      <c r="G1178">
        <v>112</v>
      </c>
    </row>
    <row r="1179" spans="1:7" x14ac:dyDescent="0.2">
      <c r="A1179">
        <v>3101</v>
      </c>
      <c r="B1179" t="s">
        <v>8221</v>
      </c>
      <c r="C1179">
        <v>12</v>
      </c>
      <c r="E1179">
        <v>2295</v>
      </c>
      <c r="F1179" t="s">
        <v>8219</v>
      </c>
      <c r="G1179">
        <v>34</v>
      </c>
    </row>
    <row r="1180" spans="1:7" x14ac:dyDescent="0.2">
      <c r="A1180">
        <v>3102</v>
      </c>
      <c r="B1180" t="s">
        <v>8221</v>
      </c>
      <c r="C1180">
        <v>90</v>
      </c>
      <c r="E1180">
        <v>2296</v>
      </c>
      <c r="F1180" t="s">
        <v>8219</v>
      </c>
      <c r="G1180">
        <v>145</v>
      </c>
    </row>
    <row r="1181" spans="1:7" x14ac:dyDescent="0.2">
      <c r="A1181">
        <v>3103</v>
      </c>
      <c r="B1181" t="s">
        <v>8221</v>
      </c>
      <c r="C1181">
        <v>2</v>
      </c>
      <c r="E1181">
        <v>2297</v>
      </c>
      <c r="F1181" t="s">
        <v>8219</v>
      </c>
      <c r="G1181">
        <v>19</v>
      </c>
    </row>
    <row r="1182" spans="1:7" x14ac:dyDescent="0.2">
      <c r="A1182">
        <v>3104</v>
      </c>
      <c r="B1182" t="s">
        <v>8221</v>
      </c>
      <c r="C1182">
        <v>5</v>
      </c>
      <c r="E1182">
        <v>2298</v>
      </c>
      <c r="F1182" t="s">
        <v>8219</v>
      </c>
      <c r="G1182">
        <v>288</v>
      </c>
    </row>
    <row r="1183" spans="1:7" x14ac:dyDescent="0.2">
      <c r="A1183">
        <v>3105</v>
      </c>
      <c r="B1183" t="s">
        <v>8221</v>
      </c>
      <c r="C1183">
        <v>31</v>
      </c>
      <c r="E1183">
        <v>2299</v>
      </c>
      <c r="F1183" t="s">
        <v>8219</v>
      </c>
      <c r="G1183">
        <v>14</v>
      </c>
    </row>
    <row r="1184" spans="1:7" x14ac:dyDescent="0.2">
      <c r="A1184">
        <v>3106</v>
      </c>
      <c r="B1184" t="s">
        <v>8221</v>
      </c>
      <c r="C1184">
        <v>4</v>
      </c>
      <c r="E1184">
        <v>2300</v>
      </c>
      <c r="F1184" t="s">
        <v>8219</v>
      </c>
      <c r="G1184">
        <v>7</v>
      </c>
    </row>
    <row r="1185" spans="1:7" x14ac:dyDescent="0.2">
      <c r="A1185">
        <v>3107</v>
      </c>
      <c r="B1185" t="s">
        <v>8221</v>
      </c>
      <c r="C1185">
        <v>29</v>
      </c>
      <c r="E1185">
        <v>2301</v>
      </c>
      <c r="F1185" t="s">
        <v>8219</v>
      </c>
      <c r="G1185">
        <v>211</v>
      </c>
    </row>
    <row r="1186" spans="1:7" x14ac:dyDescent="0.2">
      <c r="A1186">
        <v>3108</v>
      </c>
      <c r="B1186" t="s">
        <v>8221</v>
      </c>
      <c r="C1186">
        <v>2</v>
      </c>
      <c r="E1186">
        <v>2302</v>
      </c>
      <c r="F1186" t="s">
        <v>8219</v>
      </c>
      <c r="G1186">
        <v>85</v>
      </c>
    </row>
    <row r="1187" spans="1:7" x14ac:dyDescent="0.2">
      <c r="A1187">
        <v>3109</v>
      </c>
      <c r="B1187" t="s">
        <v>8221</v>
      </c>
      <c r="C1187">
        <v>114</v>
      </c>
      <c r="E1187">
        <v>2303</v>
      </c>
      <c r="F1187" t="s">
        <v>8219</v>
      </c>
      <c r="G1187">
        <v>103</v>
      </c>
    </row>
    <row r="1188" spans="1:7" x14ac:dyDescent="0.2">
      <c r="A1188">
        <v>3110</v>
      </c>
      <c r="B1188" t="s">
        <v>8221</v>
      </c>
      <c r="C1188">
        <v>1</v>
      </c>
      <c r="E1188">
        <v>2304</v>
      </c>
      <c r="F1188" t="s">
        <v>8219</v>
      </c>
      <c r="G1188">
        <v>113</v>
      </c>
    </row>
    <row r="1189" spans="1:7" x14ac:dyDescent="0.2">
      <c r="A1189">
        <v>3111</v>
      </c>
      <c r="B1189" t="s">
        <v>8221</v>
      </c>
      <c r="C1189">
        <v>76</v>
      </c>
      <c r="E1189">
        <v>2305</v>
      </c>
      <c r="F1189" t="s">
        <v>8219</v>
      </c>
      <c r="G1189">
        <v>167</v>
      </c>
    </row>
    <row r="1190" spans="1:7" x14ac:dyDescent="0.2">
      <c r="A1190">
        <v>3112</v>
      </c>
      <c r="B1190" t="s">
        <v>8221</v>
      </c>
      <c r="C1190">
        <v>9</v>
      </c>
      <c r="E1190">
        <v>2306</v>
      </c>
      <c r="F1190" t="s">
        <v>8219</v>
      </c>
      <c r="G1190">
        <v>73</v>
      </c>
    </row>
    <row r="1191" spans="1:7" x14ac:dyDescent="0.2">
      <c r="A1191">
        <v>3113</v>
      </c>
      <c r="B1191" t="s">
        <v>8221</v>
      </c>
      <c r="C1191">
        <v>37</v>
      </c>
      <c r="E1191">
        <v>2307</v>
      </c>
      <c r="F1191" t="s">
        <v>8219</v>
      </c>
      <c r="G1191">
        <v>75</v>
      </c>
    </row>
    <row r="1192" spans="1:7" x14ac:dyDescent="0.2">
      <c r="A1192">
        <v>3114</v>
      </c>
      <c r="B1192" t="s">
        <v>8221</v>
      </c>
      <c r="C1192">
        <v>0</v>
      </c>
      <c r="E1192">
        <v>2308</v>
      </c>
      <c r="F1192" t="s">
        <v>8219</v>
      </c>
      <c r="G1192">
        <v>614</v>
      </c>
    </row>
    <row r="1193" spans="1:7" x14ac:dyDescent="0.2">
      <c r="A1193">
        <v>3115</v>
      </c>
      <c r="B1193" t="s">
        <v>8221</v>
      </c>
      <c r="C1193">
        <v>1</v>
      </c>
      <c r="E1193">
        <v>2309</v>
      </c>
      <c r="F1193" t="s">
        <v>8219</v>
      </c>
      <c r="G1193">
        <v>107</v>
      </c>
    </row>
    <row r="1194" spans="1:7" x14ac:dyDescent="0.2">
      <c r="A1194">
        <v>3116</v>
      </c>
      <c r="B1194" t="s">
        <v>8221</v>
      </c>
      <c r="C1194">
        <v>10</v>
      </c>
      <c r="E1194">
        <v>2310</v>
      </c>
      <c r="F1194" t="s">
        <v>8219</v>
      </c>
      <c r="G1194">
        <v>1224</v>
      </c>
    </row>
    <row r="1195" spans="1:7" x14ac:dyDescent="0.2">
      <c r="A1195">
        <v>3117</v>
      </c>
      <c r="B1195" t="s">
        <v>8221</v>
      </c>
      <c r="C1195">
        <v>1</v>
      </c>
      <c r="E1195">
        <v>2311</v>
      </c>
      <c r="F1195" t="s">
        <v>8219</v>
      </c>
      <c r="G1195">
        <v>104</v>
      </c>
    </row>
    <row r="1196" spans="1:7" x14ac:dyDescent="0.2">
      <c r="A1196">
        <v>3118</v>
      </c>
      <c r="B1196" t="s">
        <v>8221</v>
      </c>
      <c r="C1196">
        <v>2</v>
      </c>
      <c r="E1196">
        <v>2312</v>
      </c>
      <c r="F1196" t="s">
        <v>8219</v>
      </c>
      <c r="G1196">
        <v>79</v>
      </c>
    </row>
    <row r="1197" spans="1:7" x14ac:dyDescent="0.2">
      <c r="A1197">
        <v>3119</v>
      </c>
      <c r="B1197" t="s">
        <v>8221</v>
      </c>
      <c r="C1197">
        <v>1</v>
      </c>
      <c r="E1197">
        <v>2313</v>
      </c>
      <c r="F1197" t="s">
        <v>8219</v>
      </c>
      <c r="G1197">
        <v>157</v>
      </c>
    </row>
    <row r="1198" spans="1:7" x14ac:dyDescent="0.2">
      <c r="A1198">
        <v>3120</v>
      </c>
      <c r="B1198" t="s">
        <v>8221</v>
      </c>
      <c r="C1198">
        <v>10</v>
      </c>
      <c r="E1198">
        <v>2314</v>
      </c>
      <c r="F1198" t="s">
        <v>8219</v>
      </c>
      <c r="G1198">
        <v>50</v>
      </c>
    </row>
    <row r="1199" spans="1:7" x14ac:dyDescent="0.2">
      <c r="A1199">
        <v>3188</v>
      </c>
      <c r="B1199" t="s">
        <v>8221</v>
      </c>
      <c r="C1199">
        <v>9</v>
      </c>
      <c r="E1199">
        <v>2315</v>
      </c>
      <c r="F1199" t="s">
        <v>8219</v>
      </c>
      <c r="G1199">
        <v>64</v>
      </c>
    </row>
    <row r="1200" spans="1:7" x14ac:dyDescent="0.2">
      <c r="A1200">
        <v>3189</v>
      </c>
      <c r="B1200" t="s">
        <v>8221</v>
      </c>
      <c r="C1200">
        <v>19</v>
      </c>
      <c r="E1200">
        <v>2316</v>
      </c>
      <c r="F1200" t="s">
        <v>8219</v>
      </c>
      <c r="G1200">
        <v>200</v>
      </c>
    </row>
    <row r="1201" spans="1:7" x14ac:dyDescent="0.2">
      <c r="A1201">
        <v>3190</v>
      </c>
      <c r="B1201" t="s">
        <v>8221</v>
      </c>
      <c r="C1201">
        <v>0</v>
      </c>
      <c r="E1201">
        <v>2317</v>
      </c>
      <c r="F1201" t="s">
        <v>8219</v>
      </c>
      <c r="G1201">
        <v>22</v>
      </c>
    </row>
    <row r="1202" spans="1:7" x14ac:dyDescent="0.2">
      <c r="A1202">
        <v>3191</v>
      </c>
      <c r="B1202" t="s">
        <v>8221</v>
      </c>
      <c r="C1202">
        <v>4</v>
      </c>
      <c r="E1202">
        <v>2318</v>
      </c>
      <c r="F1202" t="s">
        <v>8219</v>
      </c>
      <c r="G1202">
        <v>163</v>
      </c>
    </row>
    <row r="1203" spans="1:7" x14ac:dyDescent="0.2">
      <c r="A1203">
        <v>3192</v>
      </c>
      <c r="B1203" t="s">
        <v>8221</v>
      </c>
      <c r="C1203">
        <v>8</v>
      </c>
      <c r="E1203">
        <v>2319</v>
      </c>
      <c r="F1203" t="s">
        <v>8219</v>
      </c>
      <c r="G1203">
        <v>77</v>
      </c>
    </row>
    <row r="1204" spans="1:7" x14ac:dyDescent="0.2">
      <c r="A1204">
        <v>3193</v>
      </c>
      <c r="B1204" t="s">
        <v>8221</v>
      </c>
      <c r="C1204">
        <v>24</v>
      </c>
      <c r="E1204">
        <v>2320</v>
      </c>
      <c r="F1204" t="s">
        <v>8219</v>
      </c>
      <c r="G1204">
        <v>89</v>
      </c>
    </row>
    <row r="1205" spans="1:7" x14ac:dyDescent="0.2">
      <c r="A1205">
        <v>3194</v>
      </c>
      <c r="B1205" t="s">
        <v>8221</v>
      </c>
      <c r="C1205">
        <v>0</v>
      </c>
      <c r="E1205">
        <v>2327</v>
      </c>
      <c r="F1205" t="s">
        <v>8219</v>
      </c>
      <c r="G1205">
        <v>3355</v>
      </c>
    </row>
    <row r="1206" spans="1:7" x14ac:dyDescent="0.2">
      <c r="A1206">
        <v>3195</v>
      </c>
      <c r="B1206" t="s">
        <v>8221</v>
      </c>
      <c r="C1206">
        <v>39</v>
      </c>
      <c r="E1206">
        <v>2328</v>
      </c>
      <c r="F1206" t="s">
        <v>8219</v>
      </c>
      <c r="G1206">
        <v>537</v>
      </c>
    </row>
    <row r="1207" spans="1:7" x14ac:dyDescent="0.2">
      <c r="A1207">
        <v>3196</v>
      </c>
      <c r="B1207" t="s">
        <v>8221</v>
      </c>
      <c r="C1207">
        <v>6</v>
      </c>
      <c r="E1207">
        <v>2329</v>
      </c>
      <c r="F1207" t="s">
        <v>8219</v>
      </c>
      <c r="G1207">
        <v>125</v>
      </c>
    </row>
    <row r="1208" spans="1:7" x14ac:dyDescent="0.2">
      <c r="A1208">
        <v>3197</v>
      </c>
      <c r="B1208" t="s">
        <v>8221</v>
      </c>
      <c r="C1208">
        <v>4</v>
      </c>
      <c r="E1208">
        <v>2330</v>
      </c>
      <c r="F1208" t="s">
        <v>8219</v>
      </c>
      <c r="G1208">
        <v>163</v>
      </c>
    </row>
    <row r="1209" spans="1:7" x14ac:dyDescent="0.2">
      <c r="A1209">
        <v>3198</v>
      </c>
      <c r="B1209" t="s">
        <v>8221</v>
      </c>
      <c r="C1209">
        <v>3</v>
      </c>
      <c r="E1209">
        <v>2331</v>
      </c>
      <c r="F1209" t="s">
        <v>8219</v>
      </c>
      <c r="G1209">
        <v>283</v>
      </c>
    </row>
    <row r="1210" spans="1:7" x14ac:dyDescent="0.2">
      <c r="A1210">
        <v>3199</v>
      </c>
      <c r="B1210" t="s">
        <v>8221</v>
      </c>
      <c r="C1210">
        <v>53</v>
      </c>
      <c r="E1210">
        <v>2332</v>
      </c>
      <c r="F1210" t="s">
        <v>8219</v>
      </c>
      <c r="G1210">
        <v>352</v>
      </c>
    </row>
    <row r="1211" spans="1:7" x14ac:dyDescent="0.2">
      <c r="A1211">
        <v>3200</v>
      </c>
      <c r="B1211" t="s">
        <v>8221</v>
      </c>
      <c r="C1211">
        <v>1</v>
      </c>
      <c r="E1211">
        <v>2333</v>
      </c>
      <c r="F1211" t="s">
        <v>8219</v>
      </c>
      <c r="G1211">
        <v>94</v>
      </c>
    </row>
    <row r="1212" spans="1:7" x14ac:dyDescent="0.2">
      <c r="A1212">
        <v>3201</v>
      </c>
      <c r="B1212" t="s">
        <v>8221</v>
      </c>
      <c r="C1212">
        <v>2</v>
      </c>
      <c r="E1212">
        <v>2334</v>
      </c>
      <c r="F1212" t="s">
        <v>8219</v>
      </c>
      <c r="G1212">
        <v>67</v>
      </c>
    </row>
    <row r="1213" spans="1:7" x14ac:dyDescent="0.2">
      <c r="A1213">
        <v>3202</v>
      </c>
      <c r="B1213" t="s">
        <v>8221</v>
      </c>
      <c r="C1213">
        <v>25</v>
      </c>
      <c r="E1213">
        <v>2335</v>
      </c>
      <c r="F1213" t="s">
        <v>8219</v>
      </c>
      <c r="G1213">
        <v>221</v>
      </c>
    </row>
    <row r="1214" spans="1:7" x14ac:dyDescent="0.2">
      <c r="A1214">
        <v>3203</v>
      </c>
      <c r="B1214" t="s">
        <v>8221</v>
      </c>
      <c r="C1214">
        <v>6</v>
      </c>
      <c r="E1214">
        <v>2336</v>
      </c>
      <c r="F1214" t="s">
        <v>8219</v>
      </c>
      <c r="G1214">
        <v>2165</v>
      </c>
    </row>
    <row r="1215" spans="1:7" x14ac:dyDescent="0.2">
      <c r="A1215">
        <v>3204</v>
      </c>
      <c r="B1215" t="s">
        <v>8221</v>
      </c>
      <c r="C1215">
        <v>0</v>
      </c>
      <c r="E1215">
        <v>2337</v>
      </c>
      <c r="F1215" t="s">
        <v>8219</v>
      </c>
      <c r="G1215">
        <v>179</v>
      </c>
    </row>
    <row r="1216" spans="1:7" x14ac:dyDescent="0.2">
      <c r="A1216">
        <v>3205</v>
      </c>
      <c r="B1216" t="s">
        <v>8221</v>
      </c>
      <c r="C1216">
        <v>12</v>
      </c>
      <c r="E1216">
        <v>2338</v>
      </c>
      <c r="F1216" t="s">
        <v>8219</v>
      </c>
      <c r="G1216">
        <v>123</v>
      </c>
    </row>
    <row r="1217" spans="1:7" x14ac:dyDescent="0.2">
      <c r="A1217">
        <v>3206</v>
      </c>
      <c r="B1217" t="s">
        <v>8221</v>
      </c>
      <c r="C1217">
        <v>0</v>
      </c>
      <c r="E1217">
        <v>2339</v>
      </c>
      <c r="F1217" t="s">
        <v>8219</v>
      </c>
      <c r="G1217">
        <v>1104</v>
      </c>
    </row>
    <row r="1218" spans="1:7" x14ac:dyDescent="0.2">
      <c r="A1218">
        <v>3207</v>
      </c>
      <c r="B1218" t="s">
        <v>8221</v>
      </c>
      <c r="C1218">
        <v>36</v>
      </c>
      <c r="E1218">
        <v>2340</v>
      </c>
      <c r="F1218" t="s">
        <v>8219</v>
      </c>
      <c r="G1218">
        <v>403</v>
      </c>
    </row>
    <row r="1219" spans="1:7" x14ac:dyDescent="0.2">
      <c r="A1219">
        <v>3628</v>
      </c>
      <c r="B1219" t="s">
        <v>8221</v>
      </c>
      <c r="C1219">
        <v>0</v>
      </c>
      <c r="E1219">
        <v>2441</v>
      </c>
      <c r="F1219" t="s">
        <v>8219</v>
      </c>
      <c r="G1219">
        <v>109</v>
      </c>
    </row>
    <row r="1220" spans="1:7" x14ac:dyDescent="0.2">
      <c r="A1220">
        <v>3629</v>
      </c>
      <c r="B1220" t="s">
        <v>8221</v>
      </c>
      <c r="C1220">
        <v>2</v>
      </c>
      <c r="E1220">
        <v>2442</v>
      </c>
      <c r="F1220" t="s">
        <v>8219</v>
      </c>
      <c r="G1220">
        <v>372</v>
      </c>
    </row>
    <row r="1221" spans="1:7" x14ac:dyDescent="0.2">
      <c r="A1221">
        <v>3630</v>
      </c>
      <c r="B1221" t="s">
        <v>8221</v>
      </c>
      <c r="C1221">
        <v>1</v>
      </c>
      <c r="E1221">
        <v>2443</v>
      </c>
      <c r="F1221" t="s">
        <v>8219</v>
      </c>
      <c r="G1221">
        <v>311</v>
      </c>
    </row>
    <row r="1222" spans="1:7" x14ac:dyDescent="0.2">
      <c r="A1222">
        <v>3631</v>
      </c>
      <c r="B1222" t="s">
        <v>8221</v>
      </c>
      <c r="C1222">
        <v>59</v>
      </c>
      <c r="E1222">
        <v>2444</v>
      </c>
      <c r="F1222" t="s">
        <v>8219</v>
      </c>
      <c r="G1222">
        <v>61</v>
      </c>
    </row>
    <row r="1223" spans="1:7" x14ac:dyDescent="0.2">
      <c r="A1223">
        <v>3632</v>
      </c>
      <c r="B1223" t="s">
        <v>8221</v>
      </c>
      <c r="C1223">
        <v>1</v>
      </c>
      <c r="E1223">
        <v>2445</v>
      </c>
      <c r="F1223" t="s">
        <v>8219</v>
      </c>
      <c r="G1223">
        <v>115</v>
      </c>
    </row>
    <row r="1224" spans="1:7" x14ac:dyDescent="0.2">
      <c r="A1224">
        <v>3633</v>
      </c>
      <c r="B1224" t="s">
        <v>8221</v>
      </c>
      <c r="C1224">
        <v>31</v>
      </c>
      <c r="E1224">
        <v>2446</v>
      </c>
      <c r="F1224" t="s">
        <v>8219</v>
      </c>
      <c r="G1224">
        <v>111</v>
      </c>
    </row>
    <row r="1225" spans="1:7" x14ac:dyDescent="0.2">
      <c r="A1225">
        <v>3634</v>
      </c>
      <c r="B1225" t="s">
        <v>8221</v>
      </c>
      <c r="C1225">
        <v>18</v>
      </c>
      <c r="E1225">
        <v>2447</v>
      </c>
      <c r="F1225" t="s">
        <v>8219</v>
      </c>
      <c r="G1225">
        <v>337</v>
      </c>
    </row>
    <row r="1226" spans="1:7" x14ac:dyDescent="0.2">
      <c r="A1226">
        <v>3635</v>
      </c>
      <c r="B1226" t="s">
        <v>8221</v>
      </c>
      <c r="C1226">
        <v>10</v>
      </c>
      <c r="E1226">
        <v>2448</v>
      </c>
      <c r="F1226" t="s">
        <v>8219</v>
      </c>
      <c r="G1226">
        <v>9</v>
      </c>
    </row>
    <row r="1227" spans="1:7" x14ac:dyDescent="0.2">
      <c r="A1227">
        <v>3636</v>
      </c>
      <c r="B1227" t="s">
        <v>8221</v>
      </c>
      <c r="C1227">
        <v>0</v>
      </c>
      <c r="E1227">
        <v>2449</v>
      </c>
      <c r="F1227" t="s">
        <v>8219</v>
      </c>
      <c r="G1227">
        <v>120</v>
      </c>
    </row>
    <row r="1228" spans="1:7" x14ac:dyDescent="0.2">
      <c r="A1228">
        <v>3637</v>
      </c>
      <c r="B1228" t="s">
        <v>8221</v>
      </c>
      <c r="C1228">
        <v>14</v>
      </c>
      <c r="E1228">
        <v>2450</v>
      </c>
      <c r="F1228" t="s">
        <v>8219</v>
      </c>
      <c r="G1228">
        <v>102</v>
      </c>
    </row>
    <row r="1229" spans="1:7" x14ac:dyDescent="0.2">
      <c r="A1229">
        <v>3638</v>
      </c>
      <c r="B1229" t="s">
        <v>8221</v>
      </c>
      <c r="C1229">
        <v>2</v>
      </c>
      <c r="E1229">
        <v>2451</v>
      </c>
      <c r="F1229" t="s">
        <v>8219</v>
      </c>
      <c r="G1229">
        <v>186</v>
      </c>
    </row>
    <row r="1230" spans="1:7" x14ac:dyDescent="0.2">
      <c r="A1230">
        <v>3639</v>
      </c>
      <c r="B1230" t="s">
        <v>8221</v>
      </c>
      <c r="C1230">
        <v>1</v>
      </c>
      <c r="E1230">
        <v>2452</v>
      </c>
      <c r="F1230" t="s">
        <v>8219</v>
      </c>
      <c r="G1230">
        <v>15</v>
      </c>
    </row>
    <row r="1231" spans="1:7" x14ac:dyDescent="0.2">
      <c r="A1231">
        <v>3640</v>
      </c>
      <c r="B1231" t="s">
        <v>8221</v>
      </c>
      <c r="C1231">
        <v>3</v>
      </c>
      <c r="E1231">
        <v>2453</v>
      </c>
      <c r="F1231" t="s">
        <v>8219</v>
      </c>
      <c r="G1231">
        <v>67</v>
      </c>
    </row>
    <row r="1232" spans="1:7" x14ac:dyDescent="0.2">
      <c r="A1232">
        <v>3641</v>
      </c>
      <c r="B1232" t="s">
        <v>8221</v>
      </c>
      <c r="C1232">
        <v>0</v>
      </c>
      <c r="E1232">
        <v>2454</v>
      </c>
      <c r="F1232" t="s">
        <v>8219</v>
      </c>
      <c r="G1232">
        <v>130</v>
      </c>
    </row>
    <row r="1233" spans="1:7" x14ac:dyDescent="0.2">
      <c r="A1233">
        <v>3642</v>
      </c>
      <c r="B1233" t="s">
        <v>8221</v>
      </c>
      <c r="C1233">
        <v>2</v>
      </c>
      <c r="E1233">
        <v>2455</v>
      </c>
      <c r="F1233" t="s">
        <v>8219</v>
      </c>
      <c r="G1233">
        <v>16</v>
      </c>
    </row>
    <row r="1234" spans="1:7" x14ac:dyDescent="0.2">
      <c r="A1234">
        <v>3643</v>
      </c>
      <c r="B1234" t="s">
        <v>8221</v>
      </c>
      <c r="C1234">
        <v>0</v>
      </c>
      <c r="E1234">
        <v>2456</v>
      </c>
      <c r="F1234" t="s">
        <v>8219</v>
      </c>
      <c r="G1234">
        <v>67</v>
      </c>
    </row>
    <row r="1235" spans="1:7" x14ac:dyDescent="0.2">
      <c r="A1235">
        <v>3644</v>
      </c>
      <c r="B1235" t="s">
        <v>8221</v>
      </c>
      <c r="C1235">
        <v>12</v>
      </c>
      <c r="E1235">
        <v>2457</v>
      </c>
      <c r="F1235" t="s">
        <v>8219</v>
      </c>
      <c r="G1235">
        <v>124</v>
      </c>
    </row>
    <row r="1236" spans="1:7" x14ac:dyDescent="0.2">
      <c r="A1236">
        <v>3645</v>
      </c>
      <c r="B1236" t="s">
        <v>8221</v>
      </c>
      <c r="C1236">
        <v>1</v>
      </c>
      <c r="E1236">
        <v>2458</v>
      </c>
      <c r="F1236" t="s">
        <v>8219</v>
      </c>
      <c r="G1236">
        <v>80</v>
      </c>
    </row>
    <row r="1237" spans="1:7" x14ac:dyDescent="0.2">
      <c r="A1237">
        <v>3646</v>
      </c>
      <c r="B1237" t="s">
        <v>8221</v>
      </c>
      <c r="C1237">
        <v>8</v>
      </c>
      <c r="E1237">
        <v>2459</v>
      </c>
      <c r="F1237" t="s">
        <v>8219</v>
      </c>
      <c r="G1237">
        <v>282</v>
      </c>
    </row>
    <row r="1238" spans="1:7" x14ac:dyDescent="0.2">
      <c r="A1238">
        <v>3647</v>
      </c>
      <c r="B1238" t="s">
        <v>8221</v>
      </c>
      <c r="C1238">
        <v>2</v>
      </c>
      <c r="E1238">
        <v>2460</v>
      </c>
      <c r="F1238" t="s">
        <v>8219</v>
      </c>
      <c r="G1238">
        <v>68</v>
      </c>
    </row>
    <row r="1239" spans="1:7" x14ac:dyDescent="0.2">
      <c r="A1239">
        <v>3728</v>
      </c>
      <c r="B1239" t="s">
        <v>8221</v>
      </c>
      <c r="C1239">
        <v>31</v>
      </c>
      <c r="E1239">
        <v>2461</v>
      </c>
      <c r="F1239" t="s">
        <v>8219</v>
      </c>
      <c r="G1239">
        <v>86</v>
      </c>
    </row>
    <row r="1240" spans="1:7" x14ac:dyDescent="0.2">
      <c r="A1240">
        <v>3729</v>
      </c>
      <c r="B1240" t="s">
        <v>8221</v>
      </c>
      <c r="C1240">
        <v>5</v>
      </c>
      <c r="E1240">
        <v>2462</v>
      </c>
      <c r="F1240" t="s">
        <v>8219</v>
      </c>
      <c r="G1240">
        <v>115</v>
      </c>
    </row>
    <row r="1241" spans="1:7" x14ac:dyDescent="0.2">
      <c r="A1241">
        <v>3730</v>
      </c>
      <c r="B1241" t="s">
        <v>8221</v>
      </c>
      <c r="C1241">
        <v>1</v>
      </c>
      <c r="E1241">
        <v>2463</v>
      </c>
      <c r="F1241" t="s">
        <v>8219</v>
      </c>
      <c r="G1241">
        <v>75</v>
      </c>
    </row>
    <row r="1242" spans="1:7" x14ac:dyDescent="0.2">
      <c r="A1242">
        <v>3731</v>
      </c>
      <c r="B1242" t="s">
        <v>8221</v>
      </c>
      <c r="C1242">
        <v>12</v>
      </c>
      <c r="E1242">
        <v>2464</v>
      </c>
      <c r="F1242" t="s">
        <v>8219</v>
      </c>
      <c r="G1242">
        <v>43</v>
      </c>
    </row>
    <row r="1243" spans="1:7" x14ac:dyDescent="0.2">
      <c r="A1243">
        <v>3732</v>
      </c>
      <c r="B1243" t="s">
        <v>8221</v>
      </c>
      <c r="C1243">
        <v>4</v>
      </c>
      <c r="E1243">
        <v>2465</v>
      </c>
      <c r="F1243" t="s">
        <v>8219</v>
      </c>
      <c r="G1243">
        <v>48</v>
      </c>
    </row>
    <row r="1244" spans="1:7" x14ac:dyDescent="0.2">
      <c r="A1244">
        <v>3733</v>
      </c>
      <c r="B1244" t="s">
        <v>8221</v>
      </c>
      <c r="C1244">
        <v>0</v>
      </c>
      <c r="E1244">
        <v>2466</v>
      </c>
      <c r="F1244" t="s">
        <v>8219</v>
      </c>
      <c r="G1244">
        <v>52</v>
      </c>
    </row>
    <row r="1245" spans="1:7" x14ac:dyDescent="0.2">
      <c r="A1245">
        <v>3734</v>
      </c>
      <c r="B1245" t="s">
        <v>8221</v>
      </c>
      <c r="C1245">
        <v>7</v>
      </c>
      <c r="E1245">
        <v>2467</v>
      </c>
      <c r="F1245" t="s">
        <v>8219</v>
      </c>
      <c r="G1245">
        <v>43</v>
      </c>
    </row>
    <row r="1246" spans="1:7" x14ac:dyDescent="0.2">
      <c r="A1246">
        <v>3735</v>
      </c>
      <c r="B1246" t="s">
        <v>8221</v>
      </c>
      <c r="C1246">
        <v>2</v>
      </c>
      <c r="E1246">
        <v>2468</v>
      </c>
      <c r="F1246" t="s">
        <v>8219</v>
      </c>
      <c r="G1246">
        <v>58</v>
      </c>
    </row>
    <row r="1247" spans="1:7" x14ac:dyDescent="0.2">
      <c r="A1247">
        <v>3736</v>
      </c>
      <c r="B1247" t="s">
        <v>8221</v>
      </c>
      <c r="C1247">
        <v>1</v>
      </c>
      <c r="E1247">
        <v>2469</v>
      </c>
      <c r="F1247" t="s">
        <v>8219</v>
      </c>
      <c r="G1247">
        <v>47</v>
      </c>
    </row>
    <row r="1248" spans="1:7" x14ac:dyDescent="0.2">
      <c r="A1248">
        <v>3737</v>
      </c>
      <c r="B1248" t="s">
        <v>8221</v>
      </c>
      <c r="C1248">
        <v>4</v>
      </c>
      <c r="E1248">
        <v>2470</v>
      </c>
      <c r="F1248" t="s">
        <v>8219</v>
      </c>
      <c r="G1248">
        <v>36</v>
      </c>
    </row>
    <row r="1249" spans="1:7" x14ac:dyDescent="0.2">
      <c r="A1249">
        <v>3738</v>
      </c>
      <c r="B1249" t="s">
        <v>8221</v>
      </c>
      <c r="C1249">
        <v>6</v>
      </c>
      <c r="E1249">
        <v>2471</v>
      </c>
      <c r="F1249" t="s">
        <v>8219</v>
      </c>
      <c r="G1249">
        <v>17</v>
      </c>
    </row>
    <row r="1250" spans="1:7" x14ac:dyDescent="0.2">
      <c r="A1250">
        <v>3739</v>
      </c>
      <c r="B1250" t="s">
        <v>8221</v>
      </c>
      <c r="C1250">
        <v>8</v>
      </c>
      <c r="E1250">
        <v>2472</v>
      </c>
      <c r="F1250" t="s">
        <v>8219</v>
      </c>
      <c r="G1250">
        <v>104</v>
      </c>
    </row>
    <row r="1251" spans="1:7" x14ac:dyDescent="0.2">
      <c r="A1251">
        <v>3740</v>
      </c>
      <c r="B1251" t="s">
        <v>8221</v>
      </c>
      <c r="C1251">
        <v>14</v>
      </c>
      <c r="E1251">
        <v>2473</v>
      </c>
      <c r="F1251" t="s">
        <v>8219</v>
      </c>
      <c r="G1251">
        <v>47</v>
      </c>
    </row>
    <row r="1252" spans="1:7" x14ac:dyDescent="0.2">
      <c r="A1252">
        <v>3741</v>
      </c>
      <c r="B1252" t="s">
        <v>8221</v>
      </c>
      <c r="C1252">
        <v>0</v>
      </c>
      <c r="E1252">
        <v>2474</v>
      </c>
      <c r="F1252" t="s">
        <v>8219</v>
      </c>
      <c r="G1252">
        <v>38</v>
      </c>
    </row>
    <row r="1253" spans="1:7" x14ac:dyDescent="0.2">
      <c r="A1253">
        <v>3742</v>
      </c>
      <c r="B1253" t="s">
        <v>8221</v>
      </c>
      <c r="C1253">
        <v>4</v>
      </c>
      <c r="E1253">
        <v>2475</v>
      </c>
      <c r="F1253" t="s">
        <v>8219</v>
      </c>
      <c r="G1253">
        <v>81</v>
      </c>
    </row>
    <row r="1254" spans="1:7" x14ac:dyDescent="0.2">
      <c r="A1254">
        <v>3743</v>
      </c>
      <c r="B1254" t="s">
        <v>8221</v>
      </c>
      <c r="C1254">
        <v>0</v>
      </c>
      <c r="E1254">
        <v>2476</v>
      </c>
      <c r="F1254" t="s">
        <v>8219</v>
      </c>
      <c r="G1254">
        <v>55</v>
      </c>
    </row>
    <row r="1255" spans="1:7" x14ac:dyDescent="0.2">
      <c r="A1255">
        <v>3744</v>
      </c>
      <c r="B1255" t="s">
        <v>8221</v>
      </c>
      <c r="C1255">
        <v>0</v>
      </c>
      <c r="E1255">
        <v>2477</v>
      </c>
      <c r="F1255" t="s">
        <v>8219</v>
      </c>
      <c r="G1255">
        <v>41</v>
      </c>
    </row>
    <row r="1256" spans="1:7" x14ac:dyDescent="0.2">
      <c r="A1256">
        <v>3745</v>
      </c>
      <c r="B1256" t="s">
        <v>8221</v>
      </c>
      <c r="C1256">
        <v>1</v>
      </c>
      <c r="E1256">
        <v>2478</v>
      </c>
      <c r="F1256" t="s">
        <v>8219</v>
      </c>
      <c r="G1256">
        <v>79</v>
      </c>
    </row>
    <row r="1257" spans="1:7" x14ac:dyDescent="0.2">
      <c r="A1257">
        <v>3746</v>
      </c>
      <c r="B1257" t="s">
        <v>8221</v>
      </c>
      <c r="C1257">
        <v>1</v>
      </c>
      <c r="E1257">
        <v>2479</v>
      </c>
      <c r="F1257" t="s">
        <v>8219</v>
      </c>
      <c r="G1257">
        <v>16</v>
      </c>
    </row>
    <row r="1258" spans="1:7" x14ac:dyDescent="0.2">
      <c r="A1258">
        <v>3747</v>
      </c>
      <c r="B1258" t="s">
        <v>8221</v>
      </c>
      <c r="C1258">
        <v>1</v>
      </c>
      <c r="E1258">
        <v>2480</v>
      </c>
      <c r="F1258" t="s">
        <v>8219</v>
      </c>
      <c r="G1258">
        <v>8</v>
      </c>
    </row>
    <row r="1259" spans="1:7" x14ac:dyDescent="0.2">
      <c r="A1259">
        <v>3788</v>
      </c>
      <c r="B1259" t="s">
        <v>8221</v>
      </c>
      <c r="C1259">
        <v>1</v>
      </c>
      <c r="E1259">
        <v>2481</v>
      </c>
      <c r="F1259" t="s">
        <v>8219</v>
      </c>
      <c r="G1259">
        <v>95</v>
      </c>
    </row>
    <row r="1260" spans="1:7" x14ac:dyDescent="0.2">
      <c r="A1260">
        <v>3789</v>
      </c>
      <c r="B1260" t="s">
        <v>8221</v>
      </c>
      <c r="C1260">
        <v>4</v>
      </c>
      <c r="E1260">
        <v>2482</v>
      </c>
      <c r="F1260" t="s">
        <v>8219</v>
      </c>
      <c r="G1260">
        <v>25</v>
      </c>
    </row>
    <row r="1261" spans="1:7" x14ac:dyDescent="0.2">
      <c r="A1261">
        <v>3790</v>
      </c>
      <c r="B1261" t="s">
        <v>8221</v>
      </c>
      <c r="C1261">
        <v>0</v>
      </c>
      <c r="E1261">
        <v>2483</v>
      </c>
      <c r="F1261" t="s">
        <v>8219</v>
      </c>
      <c r="G1261">
        <v>19</v>
      </c>
    </row>
    <row r="1262" spans="1:7" x14ac:dyDescent="0.2">
      <c r="A1262">
        <v>3791</v>
      </c>
      <c r="B1262" t="s">
        <v>8221</v>
      </c>
      <c r="C1262">
        <v>0</v>
      </c>
      <c r="E1262">
        <v>2484</v>
      </c>
      <c r="F1262" t="s">
        <v>8219</v>
      </c>
      <c r="G1262">
        <v>90</v>
      </c>
    </row>
    <row r="1263" spans="1:7" x14ac:dyDescent="0.2">
      <c r="A1263">
        <v>3792</v>
      </c>
      <c r="B1263" t="s">
        <v>8221</v>
      </c>
      <c r="C1263">
        <v>2</v>
      </c>
      <c r="E1263">
        <v>2485</v>
      </c>
      <c r="F1263" t="s">
        <v>8219</v>
      </c>
      <c r="G1263">
        <v>41</v>
      </c>
    </row>
    <row r="1264" spans="1:7" x14ac:dyDescent="0.2">
      <c r="A1264">
        <v>3793</v>
      </c>
      <c r="B1264" t="s">
        <v>8221</v>
      </c>
      <c r="C1264">
        <v>24</v>
      </c>
      <c r="E1264">
        <v>2486</v>
      </c>
      <c r="F1264" t="s">
        <v>8219</v>
      </c>
      <c r="G1264">
        <v>30</v>
      </c>
    </row>
    <row r="1265" spans="1:7" x14ac:dyDescent="0.2">
      <c r="A1265">
        <v>3794</v>
      </c>
      <c r="B1265" t="s">
        <v>8221</v>
      </c>
      <c r="C1265">
        <v>1</v>
      </c>
      <c r="E1265">
        <v>2487</v>
      </c>
      <c r="F1265" t="s">
        <v>8219</v>
      </c>
      <c r="G1265">
        <v>38</v>
      </c>
    </row>
    <row r="1266" spans="1:7" x14ac:dyDescent="0.2">
      <c r="A1266">
        <v>3795</v>
      </c>
      <c r="B1266" t="s">
        <v>8221</v>
      </c>
      <c r="C1266">
        <v>2</v>
      </c>
      <c r="E1266">
        <v>2488</v>
      </c>
      <c r="F1266" t="s">
        <v>8219</v>
      </c>
      <c r="G1266">
        <v>65</v>
      </c>
    </row>
    <row r="1267" spans="1:7" x14ac:dyDescent="0.2">
      <c r="A1267">
        <v>3796</v>
      </c>
      <c r="B1267" t="s">
        <v>8221</v>
      </c>
      <c r="C1267">
        <v>1</v>
      </c>
      <c r="E1267">
        <v>2489</v>
      </c>
      <c r="F1267" t="s">
        <v>8219</v>
      </c>
      <c r="G1267">
        <v>75</v>
      </c>
    </row>
    <row r="1268" spans="1:7" x14ac:dyDescent="0.2">
      <c r="A1268">
        <v>3797</v>
      </c>
      <c r="B1268" t="s">
        <v>8221</v>
      </c>
      <c r="C1268">
        <v>37</v>
      </c>
      <c r="E1268">
        <v>2490</v>
      </c>
      <c r="F1268" t="s">
        <v>8219</v>
      </c>
      <c r="G1268">
        <v>16</v>
      </c>
    </row>
    <row r="1269" spans="1:7" x14ac:dyDescent="0.2">
      <c r="A1269">
        <v>3798</v>
      </c>
      <c r="B1269" t="s">
        <v>8221</v>
      </c>
      <c r="C1269">
        <v>5</v>
      </c>
      <c r="E1269">
        <v>2491</v>
      </c>
      <c r="F1269" t="s">
        <v>8219</v>
      </c>
      <c r="G1269">
        <v>10</v>
      </c>
    </row>
    <row r="1270" spans="1:7" x14ac:dyDescent="0.2">
      <c r="A1270">
        <v>3799</v>
      </c>
      <c r="B1270" t="s">
        <v>8221</v>
      </c>
      <c r="C1270">
        <v>4</v>
      </c>
      <c r="E1270">
        <v>2492</v>
      </c>
      <c r="F1270" t="s">
        <v>8219</v>
      </c>
      <c r="G1270">
        <v>27</v>
      </c>
    </row>
    <row r="1271" spans="1:7" x14ac:dyDescent="0.2">
      <c r="A1271">
        <v>3800</v>
      </c>
      <c r="B1271" t="s">
        <v>8221</v>
      </c>
      <c r="C1271">
        <v>16</v>
      </c>
      <c r="E1271">
        <v>2493</v>
      </c>
      <c r="F1271" t="s">
        <v>8219</v>
      </c>
      <c r="G1271">
        <v>259</v>
      </c>
    </row>
    <row r="1272" spans="1:7" x14ac:dyDescent="0.2">
      <c r="A1272">
        <v>3801</v>
      </c>
      <c r="B1272" t="s">
        <v>8221</v>
      </c>
      <c r="C1272">
        <v>9</v>
      </c>
      <c r="E1272">
        <v>2494</v>
      </c>
      <c r="F1272" t="s">
        <v>8219</v>
      </c>
      <c r="G1272">
        <v>39</v>
      </c>
    </row>
    <row r="1273" spans="1:7" x14ac:dyDescent="0.2">
      <c r="A1273">
        <v>3802</v>
      </c>
      <c r="B1273" t="s">
        <v>8221</v>
      </c>
      <c r="C1273">
        <v>0</v>
      </c>
      <c r="E1273">
        <v>2495</v>
      </c>
      <c r="F1273" t="s">
        <v>8219</v>
      </c>
      <c r="G1273">
        <v>42</v>
      </c>
    </row>
    <row r="1274" spans="1:7" x14ac:dyDescent="0.2">
      <c r="A1274">
        <v>3803</v>
      </c>
      <c r="B1274" t="s">
        <v>8221</v>
      </c>
      <c r="C1274">
        <v>40</v>
      </c>
      <c r="E1274">
        <v>2496</v>
      </c>
      <c r="F1274" t="s">
        <v>8219</v>
      </c>
      <c r="G1274">
        <v>10</v>
      </c>
    </row>
    <row r="1275" spans="1:7" x14ac:dyDescent="0.2">
      <c r="A1275">
        <v>3804</v>
      </c>
      <c r="B1275" t="s">
        <v>8221</v>
      </c>
      <c r="C1275">
        <v>0</v>
      </c>
      <c r="E1275">
        <v>2497</v>
      </c>
      <c r="F1275" t="s">
        <v>8219</v>
      </c>
      <c r="G1275">
        <v>56</v>
      </c>
    </row>
    <row r="1276" spans="1:7" x14ac:dyDescent="0.2">
      <c r="A1276">
        <v>3805</v>
      </c>
      <c r="B1276" t="s">
        <v>8221</v>
      </c>
      <c r="C1276">
        <v>2</v>
      </c>
      <c r="E1276">
        <v>2498</v>
      </c>
      <c r="F1276" t="s">
        <v>8219</v>
      </c>
      <c r="G1276">
        <v>20</v>
      </c>
    </row>
    <row r="1277" spans="1:7" x14ac:dyDescent="0.2">
      <c r="A1277">
        <v>3806</v>
      </c>
      <c r="B1277" t="s">
        <v>8221</v>
      </c>
      <c r="C1277">
        <v>1</v>
      </c>
      <c r="E1277">
        <v>2499</v>
      </c>
      <c r="F1277" t="s">
        <v>8219</v>
      </c>
      <c r="G1277">
        <v>170</v>
      </c>
    </row>
    <row r="1278" spans="1:7" x14ac:dyDescent="0.2">
      <c r="A1278">
        <v>3807</v>
      </c>
      <c r="B1278" t="s">
        <v>8221</v>
      </c>
      <c r="C1278">
        <v>9</v>
      </c>
      <c r="E1278">
        <v>2500</v>
      </c>
      <c r="F1278" t="s">
        <v>8219</v>
      </c>
      <c r="G1278">
        <v>29</v>
      </c>
    </row>
    <row r="1279" spans="1:7" x14ac:dyDescent="0.2">
      <c r="A1279">
        <v>3841</v>
      </c>
      <c r="B1279" t="s">
        <v>8221</v>
      </c>
      <c r="C1279">
        <v>34</v>
      </c>
      <c r="E1279">
        <v>2521</v>
      </c>
      <c r="F1279" t="s">
        <v>8219</v>
      </c>
      <c r="G1279">
        <v>132</v>
      </c>
    </row>
    <row r="1280" spans="1:7" x14ac:dyDescent="0.2">
      <c r="A1280">
        <v>3842</v>
      </c>
      <c r="B1280" t="s">
        <v>8221</v>
      </c>
      <c r="C1280">
        <v>23</v>
      </c>
      <c r="E1280">
        <v>2522</v>
      </c>
      <c r="F1280" t="s">
        <v>8219</v>
      </c>
      <c r="G1280">
        <v>27</v>
      </c>
    </row>
    <row r="1281" spans="1:7" x14ac:dyDescent="0.2">
      <c r="A1281">
        <v>3843</v>
      </c>
      <c r="B1281" t="s">
        <v>8221</v>
      </c>
      <c r="C1281">
        <v>19</v>
      </c>
      <c r="E1281">
        <v>2523</v>
      </c>
      <c r="F1281" t="s">
        <v>8219</v>
      </c>
      <c r="G1281">
        <v>26</v>
      </c>
    </row>
    <row r="1282" spans="1:7" x14ac:dyDescent="0.2">
      <c r="A1282">
        <v>3844</v>
      </c>
      <c r="B1282" t="s">
        <v>8221</v>
      </c>
      <c r="C1282">
        <v>50</v>
      </c>
      <c r="E1282">
        <v>2524</v>
      </c>
      <c r="F1282" t="s">
        <v>8219</v>
      </c>
      <c r="G1282">
        <v>43</v>
      </c>
    </row>
    <row r="1283" spans="1:7" x14ac:dyDescent="0.2">
      <c r="A1283">
        <v>3845</v>
      </c>
      <c r="B1283" t="s">
        <v>8221</v>
      </c>
      <c r="C1283">
        <v>12</v>
      </c>
      <c r="E1283">
        <v>2525</v>
      </c>
      <c r="F1283" t="s">
        <v>8219</v>
      </c>
      <c r="G1283">
        <v>80</v>
      </c>
    </row>
    <row r="1284" spans="1:7" x14ac:dyDescent="0.2">
      <c r="A1284">
        <v>3846</v>
      </c>
      <c r="B1284" t="s">
        <v>8221</v>
      </c>
      <c r="C1284">
        <v>8</v>
      </c>
      <c r="E1284">
        <v>2526</v>
      </c>
      <c r="F1284" t="s">
        <v>8219</v>
      </c>
      <c r="G1284">
        <v>33</v>
      </c>
    </row>
    <row r="1285" spans="1:7" x14ac:dyDescent="0.2">
      <c r="A1285">
        <v>3847</v>
      </c>
      <c r="B1285" t="s">
        <v>8221</v>
      </c>
      <c r="C1285">
        <v>9</v>
      </c>
      <c r="E1285">
        <v>2527</v>
      </c>
      <c r="F1285" t="s">
        <v>8219</v>
      </c>
      <c r="G1285">
        <v>71</v>
      </c>
    </row>
    <row r="1286" spans="1:7" x14ac:dyDescent="0.2">
      <c r="A1286">
        <v>3848</v>
      </c>
      <c r="B1286" t="s">
        <v>8221</v>
      </c>
      <c r="C1286">
        <v>43</v>
      </c>
      <c r="E1286">
        <v>2528</v>
      </c>
      <c r="F1286" t="s">
        <v>8219</v>
      </c>
      <c r="G1286">
        <v>81</v>
      </c>
    </row>
    <row r="1287" spans="1:7" x14ac:dyDescent="0.2">
      <c r="A1287">
        <v>3849</v>
      </c>
      <c r="B1287" t="s">
        <v>8221</v>
      </c>
      <c r="C1287">
        <v>28</v>
      </c>
      <c r="E1287">
        <v>2529</v>
      </c>
      <c r="F1287" t="s">
        <v>8219</v>
      </c>
      <c r="G1287">
        <v>76</v>
      </c>
    </row>
    <row r="1288" spans="1:7" x14ac:dyDescent="0.2">
      <c r="A1288">
        <v>3850</v>
      </c>
      <c r="B1288" t="s">
        <v>8221</v>
      </c>
      <c r="C1288">
        <v>4</v>
      </c>
      <c r="E1288">
        <v>2530</v>
      </c>
      <c r="F1288" t="s">
        <v>8219</v>
      </c>
      <c r="G1288">
        <v>48</v>
      </c>
    </row>
    <row r="1289" spans="1:7" x14ac:dyDescent="0.2">
      <c r="A1289">
        <v>3851</v>
      </c>
      <c r="B1289" t="s">
        <v>8221</v>
      </c>
      <c r="C1289">
        <v>24</v>
      </c>
      <c r="E1289">
        <v>2531</v>
      </c>
      <c r="F1289" t="s">
        <v>8219</v>
      </c>
      <c r="G1289">
        <v>61</v>
      </c>
    </row>
    <row r="1290" spans="1:7" x14ac:dyDescent="0.2">
      <c r="A1290">
        <v>3852</v>
      </c>
      <c r="B1290" t="s">
        <v>8221</v>
      </c>
      <c r="C1290">
        <v>2</v>
      </c>
      <c r="E1290">
        <v>2532</v>
      </c>
      <c r="F1290" t="s">
        <v>8219</v>
      </c>
      <c r="G1290">
        <v>60</v>
      </c>
    </row>
    <row r="1291" spans="1:7" x14ac:dyDescent="0.2">
      <c r="A1291">
        <v>3853</v>
      </c>
      <c r="B1291" t="s">
        <v>8221</v>
      </c>
      <c r="C1291">
        <v>2</v>
      </c>
      <c r="E1291">
        <v>2533</v>
      </c>
      <c r="F1291" t="s">
        <v>8219</v>
      </c>
      <c r="G1291">
        <v>136</v>
      </c>
    </row>
    <row r="1292" spans="1:7" x14ac:dyDescent="0.2">
      <c r="A1292">
        <v>3854</v>
      </c>
      <c r="B1292" t="s">
        <v>8221</v>
      </c>
      <c r="C1292">
        <v>20</v>
      </c>
      <c r="E1292">
        <v>2534</v>
      </c>
      <c r="F1292" t="s">
        <v>8219</v>
      </c>
      <c r="G1292">
        <v>14</v>
      </c>
    </row>
    <row r="1293" spans="1:7" x14ac:dyDescent="0.2">
      <c r="A1293">
        <v>3855</v>
      </c>
      <c r="B1293" t="s">
        <v>8221</v>
      </c>
      <c r="C1293">
        <v>1</v>
      </c>
      <c r="E1293">
        <v>2535</v>
      </c>
      <c r="F1293" t="s">
        <v>8219</v>
      </c>
      <c r="G1293">
        <v>78</v>
      </c>
    </row>
    <row r="1294" spans="1:7" x14ac:dyDescent="0.2">
      <c r="A1294">
        <v>3856</v>
      </c>
      <c r="B1294" t="s">
        <v>8221</v>
      </c>
      <c r="C1294">
        <v>1</v>
      </c>
      <c r="E1294">
        <v>2536</v>
      </c>
      <c r="F1294" t="s">
        <v>8219</v>
      </c>
      <c r="G1294">
        <v>4</v>
      </c>
    </row>
    <row r="1295" spans="1:7" x14ac:dyDescent="0.2">
      <c r="A1295">
        <v>3857</v>
      </c>
      <c r="B1295" t="s">
        <v>8221</v>
      </c>
      <c r="C1295">
        <v>4</v>
      </c>
      <c r="E1295">
        <v>2537</v>
      </c>
      <c r="F1295" t="s">
        <v>8219</v>
      </c>
      <c r="G1295">
        <v>11</v>
      </c>
    </row>
    <row r="1296" spans="1:7" x14ac:dyDescent="0.2">
      <c r="A1296">
        <v>3858</v>
      </c>
      <c r="B1296" t="s">
        <v>8221</v>
      </c>
      <c r="C1296">
        <v>1</v>
      </c>
      <c r="E1296">
        <v>2538</v>
      </c>
      <c r="F1296" t="s">
        <v>8219</v>
      </c>
      <c r="G1296">
        <v>185</v>
      </c>
    </row>
    <row r="1297" spans="1:7" x14ac:dyDescent="0.2">
      <c r="A1297">
        <v>3859</v>
      </c>
      <c r="B1297" t="s">
        <v>8221</v>
      </c>
      <c r="C1297">
        <v>1</v>
      </c>
      <c r="E1297">
        <v>2539</v>
      </c>
      <c r="F1297" t="s">
        <v>8219</v>
      </c>
      <c r="G1297">
        <v>59</v>
      </c>
    </row>
    <row r="1298" spans="1:7" x14ac:dyDescent="0.2">
      <c r="A1298">
        <v>3860</v>
      </c>
      <c r="B1298" t="s">
        <v>8221</v>
      </c>
      <c r="C1298">
        <v>13</v>
      </c>
      <c r="E1298">
        <v>2540</v>
      </c>
      <c r="F1298" t="s">
        <v>8219</v>
      </c>
      <c r="G1298">
        <v>27</v>
      </c>
    </row>
    <row r="1299" spans="1:7" x14ac:dyDescent="0.2">
      <c r="A1299">
        <v>3861</v>
      </c>
      <c r="B1299" t="s">
        <v>8221</v>
      </c>
      <c r="C1299">
        <v>1</v>
      </c>
      <c r="E1299">
        <v>2541</v>
      </c>
      <c r="F1299" t="s">
        <v>8219</v>
      </c>
      <c r="G1299">
        <v>63</v>
      </c>
    </row>
    <row r="1300" spans="1:7" x14ac:dyDescent="0.2">
      <c r="A1300">
        <v>3862</v>
      </c>
      <c r="B1300" t="s">
        <v>8221</v>
      </c>
      <c r="C1300">
        <v>1</v>
      </c>
      <c r="E1300">
        <v>2542</v>
      </c>
      <c r="F1300" t="s">
        <v>8219</v>
      </c>
      <c r="G1300">
        <v>13</v>
      </c>
    </row>
    <row r="1301" spans="1:7" x14ac:dyDescent="0.2">
      <c r="A1301">
        <v>3863</v>
      </c>
      <c r="B1301" t="s">
        <v>8221</v>
      </c>
      <c r="C1301">
        <v>0</v>
      </c>
      <c r="E1301">
        <v>2543</v>
      </c>
      <c r="F1301" t="s">
        <v>8219</v>
      </c>
      <c r="G1301">
        <v>13</v>
      </c>
    </row>
    <row r="1302" spans="1:7" x14ac:dyDescent="0.2">
      <c r="A1302">
        <v>3864</v>
      </c>
      <c r="B1302" t="s">
        <v>8221</v>
      </c>
      <c r="C1302">
        <v>3</v>
      </c>
      <c r="E1302">
        <v>2544</v>
      </c>
      <c r="F1302" t="s">
        <v>8219</v>
      </c>
      <c r="G1302">
        <v>57</v>
      </c>
    </row>
    <row r="1303" spans="1:7" x14ac:dyDescent="0.2">
      <c r="A1303">
        <v>3865</v>
      </c>
      <c r="B1303" t="s">
        <v>8221</v>
      </c>
      <c r="C1303">
        <v>14</v>
      </c>
      <c r="E1303">
        <v>2545</v>
      </c>
      <c r="F1303" t="s">
        <v>8219</v>
      </c>
      <c r="G1303">
        <v>61</v>
      </c>
    </row>
    <row r="1304" spans="1:7" x14ac:dyDescent="0.2">
      <c r="A1304">
        <v>3866</v>
      </c>
      <c r="B1304" t="s">
        <v>8221</v>
      </c>
      <c r="C1304">
        <v>2</v>
      </c>
      <c r="E1304">
        <v>2546</v>
      </c>
      <c r="F1304" t="s">
        <v>8219</v>
      </c>
      <c r="G1304">
        <v>65</v>
      </c>
    </row>
    <row r="1305" spans="1:7" x14ac:dyDescent="0.2">
      <c r="A1305">
        <v>3867</v>
      </c>
      <c r="B1305" t="s">
        <v>8221</v>
      </c>
      <c r="C1305">
        <v>5</v>
      </c>
      <c r="E1305">
        <v>2547</v>
      </c>
      <c r="F1305" t="s">
        <v>8219</v>
      </c>
      <c r="G1305">
        <v>134</v>
      </c>
    </row>
    <row r="1306" spans="1:7" x14ac:dyDescent="0.2">
      <c r="A1306">
        <v>3888</v>
      </c>
      <c r="B1306" t="s">
        <v>8221</v>
      </c>
      <c r="C1306">
        <v>14</v>
      </c>
      <c r="E1306">
        <v>2548</v>
      </c>
      <c r="F1306" t="s">
        <v>8219</v>
      </c>
      <c r="G1306">
        <v>37</v>
      </c>
    </row>
    <row r="1307" spans="1:7" x14ac:dyDescent="0.2">
      <c r="A1307">
        <v>3889</v>
      </c>
      <c r="B1307" t="s">
        <v>8221</v>
      </c>
      <c r="C1307">
        <v>9</v>
      </c>
      <c r="E1307">
        <v>2549</v>
      </c>
      <c r="F1307" t="s">
        <v>8219</v>
      </c>
      <c r="G1307">
        <v>37</v>
      </c>
    </row>
    <row r="1308" spans="1:7" x14ac:dyDescent="0.2">
      <c r="A1308">
        <v>3890</v>
      </c>
      <c r="B1308" t="s">
        <v>8221</v>
      </c>
      <c r="C1308">
        <v>8</v>
      </c>
      <c r="E1308">
        <v>2550</v>
      </c>
      <c r="F1308" t="s">
        <v>8219</v>
      </c>
      <c r="G1308">
        <v>150</v>
      </c>
    </row>
    <row r="1309" spans="1:7" x14ac:dyDescent="0.2">
      <c r="A1309">
        <v>3891</v>
      </c>
      <c r="B1309" t="s">
        <v>8221</v>
      </c>
      <c r="C1309">
        <v>7</v>
      </c>
      <c r="E1309">
        <v>2551</v>
      </c>
      <c r="F1309" t="s">
        <v>8219</v>
      </c>
      <c r="G1309">
        <v>56</v>
      </c>
    </row>
    <row r="1310" spans="1:7" x14ac:dyDescent="0.2">
      <c r="A1310">
        <v>3892</v>
      </c>
      <c r="B1310" t="s">
        <v>8221</v>
      </c>
      <c r="C1310">
        <v>0</v>
      </c>
      <c r="E1310">
        <v>2552</v>
      </c>
      <c r="F1310" t="s">
        <v>8219</v>
      </c>
      <c r="G1310">
        <v>18</v>
      </c>
    </row>
    <row r="1311" spans="1:7" x14ac:dyDescent="0.2">
      <c r="A1311">
        <v>3893</v>
      </c>
      <c r="B1311" t="s">
        <v>8221</v>
      </c>
      <c r="C1311">
        <v>84</v>
      </c>
      <c r="E1311">
        <v>2553</v>
      </c>
      <c r="F1311" t="s">
        <v>8219</v>
      </c>
      <c r="G1311">
        <v>60</v>
      </c>
    </row>
    <row r="1312" spans="1:7" x14ac:dyDescent="0.2">
      <c r="A1312">
        <v>3894</v>
      </c>
      <c r="B1312" t="s">
        <v>8221</v>
      </c>
      <c r="C1312">
        <v>11</v>
      </c>
      <c r="E1312">
        <v>2554</v>
      </c>
      <c r="F1312" t="s">
        <v>8219</v>
      </c>
      <c r="G1312">
        <v>67</v>
      </c>
    </row>
    <row r="1313" spans="1:7" x14ac:dyDescent="0.2">
      <c r="A1313">
        <v>3895</v>
      </c>
      <c r="B1313" t="s">
        <v>8221</v>
      </c>
      <c r="C1313">
        <v>1</v>
      </c>
      <c r="E1313">
        <v>2555</v>
      </c>
      <c r="F1313" t="s">
        <v>8219</v>
      </c>
      <c r="G1313">
        <v>35</v>
      </c>
    </row>
    <row r="1314" spans="1:7" x14ac:dyDescent="0.2">
      <c r="A1314">
        <v>3896</v>
      </c>
      <c r="B1314" t="s">
        <v>8221</v>
      </c>
      <c r="C1314">
        <v>4</v>
      </c>
      <c r="E1314">
        <v>2556</v>
      </c>
      <c r="F1314" t="s">
        <v>8219</v>
      </c>
      <c r="G1314">
        <v>34</v>
      </c>
    </row>
    <row r="1315" spans="1:7" x14ac:dyDescent="0.2">
      <c r="A1315">
        <v>3897</v>
      </c>
      <c r="B1315" t="s">
        <v>8221</v>
      </c>
      <c r="C1315">
        <v>10</v>
      </c>
      <c r="E1315">
        <v>2557</v>
      </c>
      <c r="F1315" t="s">
        <v>8219</v>
      </c>
      <c r="G1315">
        <v>36</v>
      </c>
    </row>
    <row r="1316" spans="1:7" x14ac:dyDescent="0.2">
      <c r="A1316">
        <v>3898</v>
      </c>
      <c r="B1316" t="s">
        <v>8221</v>
      </c>
      <c r="C1316">
        <v>16</v>
      </c>
      <c r="E1316">
        <v>2558</v>
      </c>
      <c r="F1316" t="s">
        <v>8219</v>
      </c>
      <c r="G1316">
        <v>18</v>
      </c>
    </row>
    <row r="1317" spans="1:7" x14ac:dyDescent="0.2">
      <c r="A1317">
        <v>3899</v>
      </c>
      <c r="B1317" t="s">
        <v>8221</v>
      </c>
      <c r="C1317">
        <v>2</v>
      </c>
      <c r="E1317">
        <v>2559</v>
      </c>
      <c r="F1317" t="s">
        <v>8219</v>
      </c>
      <c r="G1317">
        <v>25</v>
      </c>
    </row>
    <row r="1318" spans="1:7" x14ac:dyDescent="0.2">
      <c r="A1318">
        <v>3900</v>
      </c>
      <c r="B1318" t="s">
        <v>8221</v>
      </c>
      <c r="C1318">
        <v>5</v>
      </c>
      <c r="E1318">
        <v>2560</v>
      </c>
      <c r="F1318" t="s">
        <v>8219</v>
      </c>
      <c r="G1318">
        <v>21</v>
      </c>
    </row>
    <row r="1319" spans="1:7" x14ac:dyDescent="0.2">
      <c r="A1319">
        <v>3901</v>
      </c>
      <c r="B1319" t="s">
        <v>8221</v>
      </c>
      <c r="C1319">
        <v>1</v>
      </c>
      <c r="E1319">
        <v>2601</v>
      </c>
      <c r="F1319" t="s">
        <v>8219</v>
      </c>
      <c r="G1319">
        <v>151</v>
      </c>
    </row>
    <row r="1320" spans="1:7" x14ac:dyDescent="0.2">
      <c r="A1320">
        <v>3902</v>
      </c>
      <c r="B1320" t="s">
        <v>8221</v>
      </c>
      <c r="C1320">
        <v>31</v>
      </c>
      <c r="E1320">
        <v>2602</v>
      </c>
      <c r="F1320" t="s">
        <v>8219</v>
      </c>
      <c r="G1320">
        <v>489</v>
      </c>
    </row>
    <row r="1321" spans="1:7" x14ac:dyDescent="0.2">
      <c r="A1321">
        <v>3903</v>
      </c>
      <c r="B1321" t="s">
        <v>8221</v>
      </c>
      <c r="C1321">
        <v>0</v>
      </c>
      <c r="E1321">
        <v>2603</v>
      </c>
      <c r="F1321" t="s">
        <v>8219</v>
      </c>
      <c r="G1321">
        <v>50</v>
      </c>
    </row>
    <row r="1322" spans="1:7" x14ac:dyDescent="0.2">
      <c r="A1322">
        <v>3904</v>
      </c>
      <c r="B1322" t="s">
        <v>8221</v>
      </c>
      <c r="C1322">
        <v>2</v>
      </c>
      <c r="E1322">
        <v>2604</v>
      </c>
      <c r="F1322" t="s">
        <v>8219</v>
      </c>
      <c r="G1322">
        <v>321</v>
      </c>
    </row>
    <row r="1323" spans="1:7" x14ac:dyDescent="0.2">
      <c r="A1323">
        <v>3905</v>
      </c>
      <c r="B1323" t="s">
        <v>8221</v>
      </c>
      <c r="C1323">
        <v>7</v>
      </c>
      <c r="E1323">
        <v>2605</v>
      </c>
      <c r="F1323" t="s">
        <v>8219</v>
      </c>
      <c r="G1323">
        <v>1762</v>
      </c>
    </row>
    <row r="1324" spans="1:7" x14ac:dyDescent="0.2">
      <c r="A1324">
        <v>3906</v>
      </c>
      <c r="B1324" t="s">
        <v>8221</v>
      </c>
      <c r="C1324">
        <v>16</v>
      </c>
      <c r="E1324">
        <v>2606</v>
      </c>
      <c r="F1324" t="s">
        <v>8219</v>
      </c>
      <c r="G1324">
        <v>385</v>
      </c>
    </row>
    <row r="1325" spans="1:7" x14ac:dyDescent="0.2">
      <c r="A1325">
        <v>3907</v>
      </c>
      <c r="B1325" t="s">
        <v>8221</v>
      </c>
      <c r="C1325">
        <v>4</v>
      </c>
      <c r="E1325">
        <v>2607</v>
      </c>
      <c r="F1325" t="s">
        <v>8219</v>
      </c>
      <c r="G1325">
        <v>398</v>
      </c>
    </row>
    <row r="1326" spans="1:7" x14ac:dyDescent="0.2">
      <c r="A1326">
        <v>3908</v>
      </c>
      <c r="B1326" t="s">
        <v>8221</v>
      </c>
      <c r="C1326">
        <v>4</v>
      </c>
      <c r="E1326">
        <v>2608</v>
      </c>
      <c r="F1326" t="s">
        <v>8219</v>
      </c>
      <c r="G1326">
        <v>304</v>
      </c>
    </row>
    <row r="1327" spans="1:7" x14ac:dyDescent="0.2">
      <c r="A1327">
        <v>3909</v>
      </c>
      <c r="B1327" t="s">
        <v>8221</v>
      </c>
      <c r="C1327">
        <v>4</v>
      </c>
      <c r="E1327">
        <v>2609</v>
      </c>
      <c r="F1327" t="s">
        <v>8219</v>
      </c>
      <c r="G1327">
        <v>676</v>
      </c>
    </row>
    <row r="1328" spans="1:7" x14ac:dyDescent="0.2">
      <c r="A1328">
        <v>3910</v>
      </c>
      <c r="B1328" t="s">
        <v>8221</v>
      </c>
      <c r="C1328">
        <v>3</v>
      </c>
      <c r="E1328">
        <v>2610</v>
      </c>
      <c r="F1328" t="s">
        <v>8219</v>
      </c>
      <c r="G1328">
        <v>577</v>
      </c>
    </row>
    <row r="1329" spans="1:7" x14ac:dyDescent="0.2">
      <c r="A1329">
        <v>3911</v>
      </c>
      <c r="B1329" t="s">
        <v>8221</v>
      </c>
      <c r="C1329">
        <v>36</v>
      </c>
      <c r="E1329">
        <v>2611</v>
      </c>
      <c r="F1329" t="s">
        <v>8219</v>
      </c>
      <c r="G1329">
        <v>3663</v>
      </c>
    </row>
    <row r="1330" spans="1:7" x14ac:dyDescent="0.2">
      <c r="A1330">
        <v>3912</v>
      </c>
      <c r="B1330" t="s">
        <v>8221</v>
      </c>
      <c r="C1330">
        <v>1</v>
      </c>
      <c r="E1330">
        <v>2612</v>
      </c>
      <c r="F1330" t="s">
        <v>8219</v>
      </c>
      <c r="G1330">
        <v>294</v>
      </c>
    </row>
    <row r="1331" spans="1:7" x14ac:dyDescent="0.2">
      <c r="A1331">
        <v>3913</v>
      </c>
      <c r="B1331" t="s">
        <v>8221</v>
      </c>
      <c r="C1331">
        <v>7</v>
      </c>
      <c r="E1331">
        <v>2613</v>
      </c>
      <c r="F1331" t="s">
        <v>8219</v>
      </c>
      <c r="G1331">
        <v>28</v>
      </c>
    </row>
    <row r="1332" spans="1:7" x14ac:dyDescent="0.2">
      <c r="A1332">
        <v>3914</v>
      </c>
      <c r="B1332" t="s">
        <v>8221</v>
      </c>
      <c r="C1332">
        <v>27</v>
      </c>
      <c r="E1332">
        <v>2614</v>
      </c>
      <c r="F1332" t="s">
        <v>8219</v>
      </c>
      <c r="G1332">
        <v>100</v>
      </c>
    </row>
    <row r="1333" spans="1:7" x14ac:dyDescent="0.2">
      <c r="A1333">
        <v>3915</v>
      </c>
      <c r="B1333" t="s">
        <v>8221</v>
      </c>
      <c r="C1333">
        <v>1</v>
      </c>
      <c r="E1333">
        <v>2615</v>
      </c>
      <c r="F1333" t="s">
        <v>8219</v>
      </c>
      <c r="G1333">
        <v>72</v>
      </c>
    </row>
    <row r="1334" spans="1:7" x14ac:dyDescent="0.2">
      <c r="A1334">
        <v>3916</v>
      </c>
      <c r="B1334" t="s">
        <v>8221</v>
      </c>
      <c r="C1334">
        <v>0</v>
      </c>
      <c r="E1334">
        <v>2616</v>
      </c>
      <c r="F1334" t="s">
        <v>8219</v>
      </c>
      <c r="G1334">
        <v>238</v>
      </c>
    </row>
    <row r="1335" spans="1:7" x14ac:dyDescent="0.2">
      <c r="A1335">
        <v>3917</v>
      </c>
      <c r="B1335" t="s">
        <v>8221</v>
      </c>
      <c r="C1335">
        <v>1</v>
      </c>
      <c r="E1335">
        <v>2617</v>
      </c>
      <c r="F1335" t="s">
        <v>8219</v>
      </c>
      <c r="G1335">
        <v>159</v>
      </c>
    </row>
    <row r="1336" spans="1:7" x14ac:dyDescent="0.2">
      <c r="A1336">
        <v>3918</v>
      </c>
      <c r="B1336" t="s">
        <v>8221</v>
      </c>
      <c r="C1336">
        <v>3</v>
      </c>
      <c r="E1336">
        <v>2618</v>
      </c>
      <c r="F1336" t="s">
        <v>8219</v>
      </c>
      <c r="G1336">
        <v>77</v>
      </c>
    </row>
    <row r="1337" spans="1:7" x14ac:dyDescent="0.2">
      <c r="A1337">
        <v>3919</v>
      </c>
      <c r="B1337" t="s">
        <v>8221</v>
      </c>
      <c r="C1337">
        <v>3</v>
      </c>
      <c r="E1337">
        <v>2619</v>
      </c>
      <c r="F1337" t="s">
        <v>8219</v>
      </c>
      <c r="G1337">
        <v>53</v>
      </c>
    </row>
    <row r="1338" spans="1:7" x14ac:dyDescent="0.2">
      <c r="A1338">
        <v>3920</v>
      </c>
      <c r="B1338" t="s">
        <v>8221</v>
      </c>
      <c r="C1338">
        <v>3</v>
      </c>
      <c r="E1338">
        <v>2620</v>
      </c>
      <c r="F1338" t="s">
        <v>8219</v>
      </c>
      <c r="G1338">
        <v>1251</v>
      </c>
    </row>
    <row r="1339" spans="1:7" x14ac:dyDescent="0.2">
      <c r="A1339">
        <v>3921</v>
      </c>
      <c r="B1339" t="s">
        <v>8221</v>
      </c>
      <c r="C1339">
        <v>0</v>
      </c>
      <c r="E1339">
        <v>2621</v>
      </c>
      <c r="F1339" t="s">
        <v>8219</v>
      </c>
      <c r="G1339">
        <v>465</v>
      </c>
    </row>
    <row r="1340" spans="1:7" x14ac:dyDescent="0.2">
      <c r="A1340">
        <v>3922</v>
      </c>
      <c r="B1340" t="s">
        <v>8221</v>
      </c>
      <c r="C1340">
        <v>6</v>
      </c>
      <c r="E1340">
        <v>2622</v>
      </c>
      <c r="F1340" t="s">
        <v>8219</v>
      </c>
      <c r="G1340">
        <v>74</v>
      </c>
    </row>
    <row r="1341" spans="1:7" x14ac:dyDescent="0.2">
      <c r="A1341">
        <v>3923</v>
      </c>
      <c r="B1341" t="s">
        <v>8221</v>
      </c>
      <c r="C1341">
        <v>17</v>
      </c>
      <c r="E1341">
        <v>2623</v>
      </c>
      <c r="F1341" t="s">
        <v>8219</v>
      </c>
      <c r="G1341">
        <v>62</v>
      </c>
    </row>
    <row r="1342" spans="1:7" x14ac:dyDescent="0.2">
      <c r="A1342">
        <v>3924</v>
      </c>
      <c r="B1342" t="s">
        <v>8221</v>
      </c>
      <c r="C1342">
        <v>40</v>
      </c>
      <c r="E1342">
        <v>2624</v>
      </c>
      <c r="F1342" t="s">
        <v>8219</v>
      </c>
      <c r="G1342">
        <v>3468</v>
      </c>
    </row>
    <row r="1343" spans="1:7" x14ac:dyDescent="0.2">
      <c r="A1343">
        <v>3925</v>
      </c>
      <c r="B1343" t="s">
        <v>8221</v>
      </c>
      <c r="C1343">
        <v>3</v>
      </c>
      <c r="E1343">
        <v>2625</v>
      </c>
      <c r="F1343" t="s">
        <v>8219</v>
      </c>
      <c r="G1343">
        <v>52</v>
      </c>
    </row>
    <row r="1344" spans="1:7" x14ac:dyDescent="0.2">
      <c r="A1344">
        <v>3926</v>
      </c>
      <c r="B1344" t="s">
        <v>8221</v>
      </c>
      <c r="C1344">
        <v>1</v>
      </c>
      <c r="E1344">
        <v>2626</v>
      </c>
      <c r="F1344" t="s">
        <v>8219</v>
      </c>
      <c r="G1344">
        <v>50</v>
      </c>
    </row>
    <row r="1345" spans="1:7" x14ac:dyDescent="0.2">
      <c r="A1345">
        <v>3927</v>
      </c>
      <c r="B1345" t="s">
        <v>8221</v>
      </c>
      <c r="C1345">
        <v>2</v>
      </c>
      <c r="E1345">
        <v>2627</v>
      </c>
      <c r="F1345" t="s">
        <v>8219</v>
      </c>
      <c r="G1345">
        <v>45</v>
      </c>
    </row>
    <row r="1346" spans="1:7" x14ac:dyDescent="0.2">
      <c r="A1346">
        <v>3928</v>
      </c>
      <c r="B1346" t="s">
        <v>8221</v>
      </c>
      <c r="C1346">
        <v>7</v>
      </c>
      <c r="E1346">
        <v>2628</v>
      </c>
      <c r="F1346" t="s">
        <v>8219</v>
      </c>
      <c r="G1346">
        <v>21</v>
      </c>
    </row>
    <row r="1347" spans="1:7" x14ac:dyDescent="0.2">
      <c r="A1347">
        <v>3929</v>
      </c>
      <c r="B1347" t="s">
        <v>8221</v>
      </c>
      <c r="C1347">
        <v>14</v>
      </c>
      <c r="E1347">
        <v>2629</v>
      </c>
      <c r="F1347" t="s">
        <v>8219</v>
      </c>
      <c r="G1347">
        <v>100</v>
      </c>
    </row>
    <row r="1348" spans="1:7" x14ac:dyDescent="0.2">
      <c r="A1348">
        <v>3930</v>
      </c>
      <c r="B1348" t="s">
        <v>8221</v>
      </c>
      <c r="C1348">
        <v>0</v>
      </c>
      <c r="E1348">
        <v>2630</v>
      </c>
      <c r="F1348" t="s">
        <v>8219</v>
      </c>
      <c r="G1348">
        <v>81</v>
      </c>
    </row>
    <row r="1349" spans="1:7" x14ac:dyDescent="0.2">
      <c r="A1349">
        <v>3931</v>
      </c>
      <c r="B1349" t="s">
        <v>8221</v>
      </c>
      <c r="C1349">
        <v>0</v>
      </c>
      <c r="E1349">
        <v>2631</v>
      </c>
      <c r="F1349" t="s">
        <v>8219</v>
      </c>
      <c r="G1349">
        <v>286</v>
      </c>
    </row>
    <row r="1350" spans="1:7" x14ac:dyDescent="0.2">
      <c r="A1350">
        <v>3932</v>
      </c>
      <c r="B1350" t="s">
        <v>8221</v>
      </c>
      <c r="C1350">
        <v>1</v>
      </c>
      <c r="E1350">
        <v>2632</v>
      </c>
      <c r="F1350" t="s">
        <v>8219</v>
      </c>
      <c r="G1350">
        <v>42</v>
      </c>
    </row>
    <row r="1351" spans="1:7" x14ac:dyDescent="0.2">
      <c r="A1351">
        <v>3933</v>
      </c>
      <c r="B1351" t="s">
        <v>8221</v>
      </c>
      <c r="C1351">
        <v>12</v>
      </c>
      <c r="E1351">
        <v>2633</v>
      </c>
      <c r="F1351" t="s">
        <v>8219</v>
      </c>
      <c r="G1351">
        <v>199</v>
      </c>
    </row>
    <row r="1352" spans="1:7" x14ac:dyDescent="0.2">
      <c r="A1352">
        <v>3934</v>
      </c>
      <c r="B1352" t="s">
        <v>8221</v>
      </c>
      <c r="C1352">
        <v>12</v>
      </c>
      <c r="E1352">
        <v>2634</v>
      </c>
      <c r="F1352" t="s">
        <v>8219</v>
      </c>
      <c r="G1352">
        <v>25</v>
      </c>
    </row>
    <row r="1353" spans="1:7" x14ac:dyDescent="0.2">
      <c r="A1353">
        <v>3935</v>
      </c>
      <c r="B1353" t="s">
        <v>8221</v>
      </c>
      <c r="C1353">
        <v>23</v>
      </c>
      <c r="E1353">
        <v>2635</v>
      </c>
      <c r="F1353" t="s">
        <v>8219</v>
      </c>
      <c r="G1353">
        <v>84</v>
      </c>
    </row>
    <row r="1354" spans="1:7" x14ac:dyDescent="0.2">
      <c r="A1354">
        <v>3936</v>
      </c>
      <c r="B1354" t="s">
        <v>8221</v>
      </c>
      <c r="C1354">
        <v>0</v>
      </c>
      <c r="E1354">
        <v>2636</v>
      </c>
      <c r="F1354" t="s">
        <v>8219</v>
      </c>
      <c r="G1354">
        <v>50</v>
      </c>
    </row>
    <row r="1355" spans="1:7" x14ac:dyDescent="0.2">
      <c r="A1355">
        <v>3937</v>
      </c>
      <c r="B1355" t="s">
        <v>8221</v>
      </c>
      <c r="C1355">
        <v>10</v>
      </c>
      <c r="E1355">
        <v>2637</v>
      </c>
      <c r="F1355" t="s">
        <v>8219</v>
      </c>
      <c r="G1355">
        <v>26</v>
      </c>
    </row>
    <row r="1356" spans="1:7" x14ac:dyDescent="0.2">
      <c r="A1356">
        <v>3938</v>
      </c>
      <c r="B1356" t="s">
        <v>8221</v>
      </c>
      <c r="C1356">
        <v>5</v>
      </c>
      <c r="E1356">
        <v>2638</v>
      </c>
      <c r="F1356" t="s">
        <v>8219</v>
      </c>
      <c r="G1356">
        <v>14</v>
      </c>
    </row>
    <row r="1357" spans="1:7" x14ac:dyDescent="0.2">
      <c r="A1357">
        <v>3939</v>
      </c>
      <c r="B1357" t="s">
        <v>8221</v>
      </c>
      <c r="C1357">
        <v>1</v>
      </c>
      <c r="E1357">
        <v>2639</v>
      </c>
      <c r="F1357" t="s">
        <v>8219</v>
      </c>
      <c r="G1357">
        <v>49</v>
      </c>
    </row>
    <row r="1358" spans="1:7" x14ac:dyDescent="0.2">
      <c r="A1358">
        <v>3940</v>
      </c>
      <c r="B1358" t="s">
        <v>8221</v>
      </c>
      <c r="C1358">
        <v>2</v>
      </c>
      <c r="E1358">
        <v>2640</v>
      </c>
      <c r="F1358" t="s">
        <v>8219</v>
      </c>
      <c r="G1358">
        <v>69</v>
      </c>
    </row>
    <row r="1359" spans="1:7" x14ac:dyDescent="0.2">
      <c r="A1359">
        <v>3941</v>
      </c>
      <c r="B1359" t="s">
        <v>8221</v>
      </c>
      <c r="C1359">
        <v>2</v>
      </c>
      <c r="E1359">
        <v>2661</v>
      </c>
      <c r="F1359" t="s">
        <v>8219</v>
      </c>
      <c r="G1359">
        <v>60</v>
      </c>
    </row>
    <row r="1360" spans="1:7" x14ac:dyDescent="0.2">
      <c r="A1360">
        <v>3942</v>
      </c>
      <c r="B1360" t="s">
        <v>8221</v>
      </c>
      <c r="C1360">
        <v>0</v>
      </c>
      <c r="E1360">
        <v>2662</v>
      </c>
      <c r="F1360" t="s">
        <v>8219</v>
      </c>
      <c r="G1360">
        <v>80</v>
      </c>
    </row>
    <row r="1361" spans="1:7" x14ac:dyDescent="0.2">
      <c r="A1361">
        <v>3943</v>
      </c>
      <c r="B1361" t="s">
        <v>8221</v>
      </c>
      <c r="C1361">
        <v>13</v>
      </c>
      <c r="E1361">
        <v>2663</v>
      </c>
      <c r="F1361" t="s">
        <v>8219</v>
      </c>
      <c r="G1361">
        <v>56</v>
      </c>
    </row>
    <row r="1362" spans="1:7" x14ac:dyDescent="0.2">
      <c r="A1362">
        <v>3944</v>
      </c>
      <c r="B1362" t="s">
        <v>8221</v>
      </c>
      <c r="C1362">
        <v>0</v>
      </c>
      <c r="E1362">
        <v>2664</v>
      </c>
      <c r="F1362" t="s">
        <v>8219</v>
      </c>
      <c r="G1362">
        <v>104</v>
      </c>
    </row>
    <row r="1363" spans="1:7" x14ac:dyDescent="0.2">
      <c r="A1363">
        <v>3945</v>
      </c>
      <c r="B1363" t="s">
        <v>8221</v>
      </c>
      <c r="C1363">
        <v>1</v>
      </c>
      <c r="E1363">
        <v>2665</v>
      </c>
      <c r="F1363" t="s">
        <v>8219</v>
      </c>
      <c r="G1363">
        <v>46</v>
      </c>
    </row>
    <row r="1364" spans="1:7" x14ac:dyDescent="0.2">
      <c r="A1364">
        <v>3946</v>
      </c>
      <c r="B1364" t="s">
        <v>8221</v>
      </c>
      <c r="C1364">
        <v>5</v>
      </c>
      <c r="E1364">
        <v>2666</v>
      </c>
      <c r="F1364" t="s">
        <v>8219</v>
      </c>
      <c r="G1364">
        <v>206</v>
      </c>
    </row>
    <row r="1365" spans="1:7" x14ac:dyDescent="0.2">
      <c r="A1365">
        <v>3947</v>
      </c>
      <c r="B1365" t="s">
        <v>8221</v>
      </c>
      <c r="C1365">
        <v>2</v>
      </c>
      <c r="E1365">
        <v>2667</v>
      </c>
      <c r="F1365" t="s">
        <v>8219</v>
      </c>
      <c r="G1365">
        <v>18</v>
      </c>
    </row>
    <row r="1366" spans="1:7" x14ac:dyDescent="0.2">
      <c r="A1366">
        <v>3948</v>
      </c>
      <c r="B1366" t="s">
        <v>8221</v>
      </c>
      <c r="C1366">
        <v>0</v>
      </c>
      <c r="E1366">
        <v>2668</v>
      </c>
      <c r="F1366" t="s">
        <v>8219</v>
      </c>
      <c r="G1366">
        <v>28</v>
      </c>
    </row>
    <row r="1367" spans="1:7" x14ac:dyDescent="0.2">
      <c r="A1367">
        <v>3949</v>
      </c>
      <c r="B1367" t="s">
        <v>8221</v>
      </c>
      <c r="C1367">
        <v>32</v>
      </c>
      <c r="E1367">
        <v>2669</v>
      </c>
      <c r="F1367" t="s">
        <v>8219</v>
      </c>
      <c r="G1367">
        <v>11</v>
      </c>
    </row>
    <row r="1368" spans="1:7" x14ac:dyDescent="0.2">
      <c r="A1368">
        <v>3950</v>
      </c>
      <c r="B1368" t="s">
        <v>8221</v>
      </c>
      <c r="C1368">
        <v>1</v>
      </c>
      <c r="E1368">
        <v>2706</v>
      </c>
      <c r="F1368" t="s">
        <v>8219</v>
      </c>
      <c r="G1368">
        <v>263</v>
      </c>
    </row>
    <row r="1369" spans="1:7" x14ac:dyDescent="0.2">
      <c r="A1369">
        <v>3951</v>
      </c>
      <c r="B1369" t="s">
        <v>8221</v>
      </c>
      <c r="C1369">
        <v>1</v>
      </c>
      <c r="E1369">
        <v>2707</v>
      </c>
      <c r="F1369" t="s">
        <v>8219</v>
      </c>
      <c r="G1369">
        <v>394</v>
      </c>
    </row>
    <row r="1370" spans="1:7" x14ac:dyDescent="0.2">
      <c r="A1370">
        <v>3952</v>
      </c>
      <c r="B1370" t="s">
        <v>8221</v>
      </c>
      <c r="C1370">
        <v>1</v>
      </c>
      <c r="E1370">
        <v>2708</v>
      </c>
      <c r="F1370" t="s">
        <v>8219</v>
      </c>
      <c r="G1370">
        <v>1049</v>
      </c>
    </row>
    <row r="1371" spans="1:7" x14ac:dyDescent="0.2">
      <c r="A1371">
        <v>3953</v>
      </c>
      <c r="B1371" t="s">
        <v>8221</v>
      </c>
      <c r="C1371">
        <v>0</v>
      </c>
      <c r="E1371">
        <v>2709</v>
      </c>
      <c r="F1371" t="s">
        <v>8219</v>
      </c>
      <c r="G1371">
        <v>308</v>
      </c>
    </row>
    <row r="1372" spans="1:7" x14ac:dyDescent="0.2">
      <c r="A1372">
        <v>3954</v>
      </c>
      <c r="B1372" t="s">
        <v>8221</v>
      </c>
      <c r="C1372">
        <v>0</v>
      </c>
      <c r="E1372">
        <v>2710</v>
      </c>
      <c r="F1372" t="s">
        <v>8219</v>
      </c>
      <c r="G1372">
        <v>1088</v>
      </c>
    </row>
    <row r="1373" spans="1:7" x14ac:dyDescent="0.2">
      <c r="A1373">
        <v>3955</v>
      </c>
      <c r="B1373" t="s">
        <v>8221</v>
      </c>
      <c r="C1373">
        <v>8</v>
      </c>
      <c r="E1373">
        <v>2711</v>
      </c>
      <c r="F1373" t="s">
        <v>8219</v>
      </c>
      <c r="G1373">
        <v>73</v>
      </c>
    </row>
    <row r="1374" spans="1:7" x14ac:dyDescent="0.2">
      <c r="A1374">
        <v>3956</v>
      </c>
      <c r="B1374" t="s">
        <v>8221</v>
      </c>
      <c r="C1374">
        <v>0</v>
      </c>
      <c r="E1374">
        <v>2712</v>
      </c>
      <c r="F1374" t="s">
        <v>8219</v>
      </c>
      <c r="G1374">
        <v>143</v>
      </c>
    </row>
    <row r="1375" spans="1:7" x14ac:dyDescent="0.2">
      <c r="A1375">
        <v>3957</v>
      </c>
      <c r="B1375" t="s">
        <v>8221</v>
      </c>
      <c r="C1375">
        <v>1</v>
      </c>
      <c r="E1375">
        <v>2713</v>
      </c>
      <c r="F1375" t="s">
        <v>8219</v>
      </c>
      <c r="G1375">
        <v>1420</v>
      </c>
    </row>
    <row r="1376" spans="1:7" x14ac:dyDescent="0.2">
      <c r="A1376">
        <v>3958</v>
      </c>
      <c r="B1376" t="s">
        <v>8221</v>
      </c>
      <c r="C1376">
        <v>16</v>
      </c>
      <c r="E1376">
        <v>2714</v>
      </c>
      <c r="F1376" t="s">
        <v>8219</v>
      </c>
      <c r="G1376">
        <v>305</v>
      </c>
    </row>
    <row r="1377" spans="1:7" x14ac:dyDescent="0.2">
      <c r="A1377">
        <v>3959</v>
      </c>
      <c r="B1377" t="s">
        <v>8221</v>
      </c>
      <c r="C1377">
        <v>12</v>
      </c>
      <c r="E1377">
        <v>2715</v>
      </c>
      <c r="F1377" t="s">
        <v>8219</v>
      </c>
      <c r="G1377">
        <v>551</v>
      </c>
    </row>
    <row r="1378" spans="1:7" x14ac:dyDescent="0.2">
      <c r="A1378">
        <v>3960</v>
      </c>
      <c r="B1378" t="s">
        <v>8221</v>
      </c>
      <c r="C1378">
        <v>4</v>
      </c>
      <c r="E1378">
        <v>2716</v>
      </c>
      <c r="F1378" t="s">
        <v>8219</v>
      </c>
      <c r="G1378">
        <v>187</v>
      </c>
    </row>
    <row r="1379" spans="1:7" x14ac:dyDescent="0.2">
      <c r="A1379">
        <v>3961</v>
      </c>
      <c r="B1379" t="s">
        <v>8221</v>
      </c>
      <c r="C1379">
        <v>2</v>
      </c>
      <c r="E1379">
        <v>2717</v>
      </c>
      <c r="F1379" t="s">
        <v>8219</v>
      </c>
      <c r="G1379">
        <v>325</v>
      </c>
    </row>
    <row r="1380" spans="1:7" x14ac:dyDescent="0.2">
      <c r="A1380">
        <v>3962</v>
      </c>
      <c r="B1380" t="s">
        <v>8221</v>
      </c>
      <c r="C1380">
        <v>3</v>
      </c>
      <c r="E1380">
        <v>2718</v>
      </c>
      <c r="F1380" t="s">
        <v>8219</v>
      </c>
      <c r="G1380">
        <v>148</v>
      </c>
    </row>
    <row r="1381" spans="1:7" x14ac:dyDescent="0.2">
      <c r="A1381">
        <v>3963</v>
      </c>
      <c r="B1381" t="s">
        <v>8221</v>
      </c>
      <c r="C1381">
        <v>0</v>
      </c>
      <c r="E1381">
        <v>2719</v>
      </c>
      <c r="F1381" t="s">
        <v>8219</v>
      </c>
      <c r="G1381">
        <v>69</v>
      </c>
    </row>
    <row r="1382" spans="1:7" x14ac:dyDescent="0.2">
      <c r="A1382">
        <v>3964</v>
      </c>
      <c r="B1382" t="s">
        <v>8221</v>
      </c>
      <c r="C1382">
        <v>3</v>
      </c>
      <c r="E1382">
        <v>2720</v>
      </c>
      <c r="F1382" t="s">
        <v>8219</v>
      </c>
      <c r="G1382">
        <v>173</v>
      </c>
    </row>
    <row r="1383" spans="1:7" x14ac:dyDescent="0.2">
      <c r="A1383">
        <v>3965</v>
      </c>
      <c r="B1383" t="s">
        <v>8221</v>
      </c>
      <c r="C1383">
        <v>4</v>
      </c>
      <c r="E1383">
        <v>2721</v>
      </c>
      <c r="F1383" t="s">
        <v>8219</v>
      </c>
      <c r="G1383">
        <v>269</v>
      </c>
    </row>
    <row r="1384" spans="1:7" x14ac:dyDescent="0.2">
      <c r="A1384">
        <v>3966</v>
      </c>
      <c r="B1384" t="s">
        <v>8221</v>
      </c>
      <c r="C1384">
        <v>2</v>
      </c>
      <c r="E1384">
        <v>2722</v>
      </c>
      <c r="F1384" t="s">
        <v>8219</v>
      </c>
      <c r="G1384">
        <v>185</v>
      </c>
    </row>
    <row r="1385" spans="1:7" x14ac:dyDescent="0.2">
      <c r="A1385">
        <v>3967</v>
      </c>
      <c r="B1385" t="s">
        <v>8221</v>
      </c>
      <c r="C1385">
        <v>10</v>
      </c>
      <c r="E1385">
        <v>2723</v>
      </c>
      <c r="F1385" t="s">
        <v>8219</v>
      </c>
      <c r="G1385">
        <v>176</v>
      </c>
    </row>
    <row r="1386" spans="1:7" x14ac:dyDescent="0.2">
      <c r="A1386">
        <v>3968</v>
      </c>
      <c r="B1386" t="s">
        <v>8221</v>
      </c>
      <c r="C1386">
        <v>11</v>
      </c>
      <c r="E1386">
        <v>2724</v>
      </c>
      <c r="F1386" t="s">
        <v>8219</v>
      </c>
      <c r="G1386">
        <v>1019</v>
      </c>
    </row>
    <row r="1387" spans="1:7" x14ac:dyDescent="0.2">
      <c r="A1387">
        <v>3969</v>
      </c>
      <c r="B1387" t="s">
        <v>8221</v>
      </c>
      <c r="C1387">
        <v>6</v>
      </c>
      <c r="E1387">
        <v>2725</v>
      </c>
      <c r="F1387" t="s">
        <v>8219</v>
      </c>
      <c r="G1387">
        <v>113</v>
      </c>
    </row>
    <row r="1388" spans="1:7" x14ac:dyDescent="0.2">
      <c r="A1388">
        <v>3970</v>
      </c>
      <c r="B1388" t="s">
        <v>8221</v>
      </c>
      <c r="C1388">
        <v>2</v>
      </c>
      <c r="E1388">
        <v>2726</v>
      </c>
      <c r="F1388" t="s">
        <v>8219</v>
      </c>
      <c r="G1388">
        <v>404</v>
      </c>
    </row>
    <row r="1389" spans="1:7" x14ac:dyDescent="0.2">
      <c r="A1389">
        <v>3971</v>
      </c>
      <c r="B1389" t="s">
        <v>8221</v>
      </c>
      <c r="C1389">
        <v>6</v>
      </c>
      <c r="E1389">
        <v>2727</v>
      </c>
      <c r="F1389" t="s">
        <v>8219</v>
      </c>
      <c r="G1389">
        <v>707</v>
      </c>
    </row>
    <row r="1390" spans="1:7" x14ac:dyDescent="0.2">
      <c r="A1390">
        <v>3972</v>
      </c>
      <c r="B1390" t="s">
        <v>8221</v>
      </c>
      <c r="C1390">
        <v>8</v>
      </c>
      <c r="E1390">
        <v>2728</v>
      </c>
      <c r="F1390" t="s">
        <v>8219</v>
      </c>
      <c r="G1390">
        <v>392</v>
      </c>
    </row>
    <row r="1391" spans="1:7" x14ac:dyDescent="0.2">
      <c r="A1391">
        <v>3973</v>
      </c>
      <c r="B1391" t="s">
        <v>8221</v>
      </c>
      <c r="C1391">
        <v>37</v>
      </c>
      <c r="E1391">
        <v>2729</v>
      </c>
      <c r="F1391" t="s">
        <v>8219</v>
      </c>
      <c r="G1391">
        <v>23</v>
      </c>
    </row>
    <row r="1392" spans="1:7" x14ac:dyDescent="0.2">
      <c r="A1392">
        <v>3974</v>
      </c>
      <c r="B1392" t="s">
        <v>8221</v>
      </c>
      <c r="C1392">
        <v>11</v>
      </c>
      <c r="E1392">
        <v>2730</v>
      </c>
      <c r="F1392" t="s">
        <v>8219</v>
      </c>
      <c r="G1392">
        <v>682</v>
      </c>
    </row>
    <row r="1393" spans="1:7" x14ac:dyDescent="0.2">
      <c r="A1393">
        <v>3975</v>
      </c>
      <c r="B1393" t="s">
        <v>8221</v>
      </c>
      <c r="C1393">
        <v>0</v>
      </c>
      <c r="E1393">
        <v>2731</v>
      </c>
      <c r="F1393" t="s">
        <v>8219</v>
      </c>
      <c r="G1393">
        <v>37</v>
      </c>
    </row>
    <row r="1394" spans="1:7" x14ac:dyDescent="0.2">
      <c r="A1394">
        <v>3976</v>
      </c>
      <c r="B1394" t="s">
        <v>8221</v>
      </c>
      <c r="C1394">
        <v>10</v>
      </c>
      <c r="E1394">
        <v>2732</v>
      </c>
      <c r="F1394" t="s">
        <v>8219</v>
      </c>
      <c r="G1394">
        <v>146</v>
      </c>
    </row>
    <row r="1395" spans="1:7" x14ac:dyDescent="0.2">
      <c r="A1395">
        <v>3977</v>
      </c>
      <c r="B1395" t="s">
        <v>8221</v>
      </c>
      <c r="C1395">
        <v>6</v>
      </c>
      <c r="E1395">
        <v>2733</v>
      </c>
      <c r="F1395" t="s">
        <v>8219</v>
      </c>
      <c r="G1395">
        <v>119</v>
      </c>
    </row>
    <row r="1396" spans="1:7" x14ac:dyDescent="0.2">
      <c r="A1396">
        <v>3978</v>
      </c>
      <c r="B1396" t="s">
        <v>8221</v>
      </c>
      <c r="C1396">
        <v>8</v>
      </c>
      <c r="E1396">
        <v>2734</v>
      </c>
      <c r="F1396" t="s">
        <v>8219</v>
      </c>
      <c r="G1396">
        <v>163</v>
      </c>
    </row>
    <row r="1397" spans="1:7" x14ac:dyDescent="0.2">
      <c r="A1397">
        <v>3979</v>
      </c>
      <c r="B1397" t="s">
        <v>8221</v>
      </c>
      <c r="C1397">
        <v>6</v>
      </c>
      <c r="E1397">
        <v>2735</v>
      </c>
      <c r="F1397" t="s">
        <v>8219</v>
      </c>
      <c r="G1397">
        <v>339</v>
      </c>
    </row>
    <row r="1398" spans="1:7" x14ac:dyDescent="0.2">
      <c r="A1398">
        <v>3980</v>
      </c>
      <c r="B1398" t="s">
        <v>8221</v>
      </c>
      <c r="C1398">
        <v>7</v>
      </c>
      <c r="E1398">
        <v>2736</v>
      </c>
      <c r="F1398" t="s">
        <v>8219</v>
      </c>
      <c r="G1398">
        <v>58</v>
      </c>
    </row>
    <row r="1399" spans="1:7" x14ac:dyDescent="0.2">
      <c r="A1399">
        <v>3981</v>
      </c>
      <c r="B1399" t="s">
        <v>8221</v>
      </c>
      <c r="C1399">
        <v>7</v>
      </c>
      <c r="E1399">
        <v>2737</v>
      </c>
      <c r="F1399" t="s">
        <v>8219</v>
      </c>
      <c r="G1399">
        <v>456</v>
      </c>
    </row>
    <row r="1400" spans="1:7" x14ac:dyDescent="0.2">
      <c r="A1400">
        <v>3982</v>
      </c>
      <c r="B1400" t="s">
        <v>8221</v>
      </c>
      <c r="C1400">
        <v>5</v>
      </c>
      <c r="E1400">
        <v>2738</v>
      </c>
      <c r="F1400" t="s">
        <v>8219</v>
      </c>
      <c r="G1400">
        <v>15</v>
      </c>
    </row>
    <row r="1401" spans="1:7" x14ac:dyDescent="0.2">
      <c r="A1401">
        <v>3983</v>
      </c>
      <c r="B1401" t="s">
        <v>8221</v>
      </c>
      <c r="C1401">
        <v>46</v>
      </c>
      <c r="E1401">
        <v>2739</v>
      </c>
      <c r="F1401" t="s">
        <v>8219</v>
      </c>
      <c r="G1401">
        <v>191</v>
      </c>
    </row>
    <row r="1402" spans="1:7" x14ac:dyDescent="0.2">
      <c r="A1402">
        <v>3984</v>
      </c>
      <c r="B1402" t="s">
        <v>8221</v>
      </c>
      <c r="C1402">
        <v>10</v>
      </c>
      <c r="E1402">
        <v>2740</v>
      </c>
      <c r="F1402" t="s">
        <v>8219</v>
      </c>
      <c r="G1402">
        <v>17</v>
      </c>
    </row>
    <row r="1403" spans="1:7" x14ac:dyDescent="0.2">
      <c r="A1403">
        <v>3985</v>
      </c>
      <c r="B1403" t="s">
        <v>8221</v>
      </c>
      <c r="C1403">
        <v>19</v>
      </c>
      <c r="E1403">
        <v>2781</v>
      </c>
      <c r="F1403" t="s">
        <v>8219</v>
      </c>
      <c r="G1403">
        <v>28</v>
      </c>
    </row>
    <row r="1404" spans="1:7" x14ac:dyDescent="0.2">
      <c r="A1404">
        <v>3986</v>
      </c>
      <c r="B1404" t="s">
        <v>8221</v>
      </c>
      <c r="C1404">
        <v>13</v>
      </c>
      <c r="E1404">
        <v>2782</v>
      </c>
      <c r="F1404" t="s">
        <v>8219</v>
      </c>
      <c r="G1404">
        <v>18</v>
      </c>
    </row>
    <row r="1405" spans="1:7" x14ac:dyDescent="0.2">
      <c r="A1405">
        <v>3987</v>
      </c>
      <c r="B1405" t="s">
        <v>8221</v>
      </c>
      <c r="C1405">
        <v>13</v>
      </c>
      <c r="E1405">
        <v>2783</v>
      </c>
      <c r="F1405" t="s">
        <v>8219</v>
      </c>
      <c r="G1405">
        <v>61</v>
      </c>
    </row>
    <row r="1406" spans="1:7" x14ac:dyDescent="0.2">
      <c r="A1406">
        <v>3988</v>
      </c>
      <c r="B1406" t="s">
        <v>8221</v>
      </c>
      <c r="C1406">
        <v>4</v>
      </c>
      <c r="E1406">
        <v>2784</v>
      </c>
      <c r="F1406" t="s">
        <v>8219</v>
      </c>
      <c r="G1406">
        <v>108</v>
      </c>
    </row>
    <row r="1407" spans="1:7" x14ac:dyDescent="0.2">
      <c r="A1407">
        <v>3989</v>
      </c>
      <c r="B1407" t="s">
        <v>8221</v>
      </c>
      <c r="C1407">
        <v>0</v>
      </c>
      <c r="E1407">
        <v>2785</v>
      </c>
      <c r="F1407" t="s">
        <v>8219</v>
      </c>
      <c r="G1407">
        <v>142</v>
      </c>
    </row>
    <row r="1408" spans="1:7" x14ac:dyDescent="0.2">
      <c r="A1408">
        <v>3990</v>
      </c>
      <c r="B1408" t="s">
        <v>8221</v>
      </c>
      <c r="C1408">
        <v>3</v>
      </c>
      <c r="E1408">
        <v>2786</v>
      </c>
      <c r="F1408" t="s">
        <v>8219</v>
      </c>
      <c r="G1408">
        <v>74</v>
      </c>
    </row>
    <row r="1409" spans="1:7" x14ac:dyDescent="0.2">
      <c r="A1409">
        <v>3991</v>
      </c>
      <c r="B1409" t="s">
        <v>8221</v>
      </c>
      <c r="C1409">
        <v>1</v>
      </c>
      <c r="E1409">
        <v>2787</v>
      </c>
      <c r="F1409" t="s">
        <v>8219</v>
      </c>
      <c r="G1409">
        <v>38</v>
      </c>
    </row>
    <row r="1410" spans="1:7" x14ac:dyDescent="0.2">
      <c r="A1410">
        <v>3992</v>
      </c>
      <c r="B1410" t="s">
        <v>8221</v>
      </c>
      <c r="C1410">
        <v>9</v>
      </c>
      <c r="E1410">
        <v>2788</v>
      </c>
      <c r="F1410" t="s">
        <v>8219</v>
      </c>
      <c r="G1410">
        <v>20</v>
      </c>
    </row>
    <row r="1411" spans="1:7" x14ac:dyDescent="0.2">
      <c r="A1411">
        <v>3993</v>
      </c>
      <c r="B1411" t="s">
        <v>8221</v>
      </c>
      <c r="C1411">
        <v>1</v>
      </c>
      <c r="E1411">
        <v>2789</v>
      </c>
      <c r="F1411" t="s">
        <v>8219</v>
      </c>
      <c r="G1411">
        <v>24</v>
      </c>
    </row>
    <row r="1412" spans="1:7" x14ac:dyDescent="0.2">
      <c r="A1412">
        <v>3994</v>
      </c>
      <c r="B1412" t="s">
        <v>8221</v>
      </c>
      <c r="C1412">
        <v>1</v>
      </c>
      <c r="E1412">
        <v>2790</v>
      </c>
      <c r="F1412" t="s">
        <v>8219</v>
      </c>
      <c r="G1412">
        <v>66</v>
      </c>
    </row>
    <row r="1413" spans="1:7" x14ac:dyDescent="0.2">
      <c r="A1413">
        <v>3995</v>
      </c>
      <c r="B1413" t="s">
        <v>8221</v>
      </c>
      <c r="C1413">
        <v>4</v>
      </c>
      <c r="E1413">
        <v>2791</v>
      </c>
      <c r="F1413" t="s">
        <v>8219</v>
      </c>
      <c r="G1413">
        <v>28</v>
      </c>
    </row>
    <row r="1414" spans="1:7" x14ac:dyDescent="0.2">
      <c r="A1414">
        <v>3996</v>
      </c>
      <c r="B1414" t="s">
        <v>8221</v>
      </c>
      <c r="C1414">
        <v>17</v>
      </c>
      <c r="E1414">
        <v>2792</v>
      </c>
      <c r="F1414" t="s">
        <v>8219</v>
      </c>
      <c r="G1414">
        <v>24</v>
      </c>
    </row>
    <row r="1415" spans="1:7" x14ac:dyDescent="0.2">
      <c r="A1415">
        <v>3997</v>
      </c>
      <c r="B1415" t="s">
        <v>8221</v>
      </c>
      <c r="C1415">
        <v>0</v>
      </c>
      <c r="E1415">
        <v>2793</v>
      </c>
      <c r="F1415" t="s">
        <v>8219</v>
      </c>
      <c r="G1415">
        <v>73</v>
      </c>
    </row>
    <row r="1416" spans="1:7" x14ac:dyDescent="0.2">
      <c r="A1416">
        <v>3998</v>
      </c>
      <c r="B1416" t="s">
        <v>8221</v>
      </c>
      <c r="C1416">
        <v>12</v>
      </c>
      <c r="E1416">
        <v>2794</v>
      </c>
      <c r="F1416" t="s">
        <v>8219</v>
      </c>
      <c r="G1416">
        <v>3</v>
      </c>
    </row>
    <row r="1417" spans="1:7" x14ac:dyDescent="0.2">
      <c r="A1417">
        <v>3999</v>
      </c>
      <c r="B1417" t="s">
        <v>8221</v>
      </c>
      <c r="C1417">
        <v>14</v>
      </c>
      <c r="E1417">
        <v>2795</v>
      </c>
      <c r="F1417" t="s">
        <v>8219</v>
      </c>
      <c r="G1417">
        <v>20</v>
      </c>
    </row>
    <row r="1418" spans="1:7" x14ac:dyDescent="0.2">
      <c r="A1418">
        <v>4000</v>
      </c>
      <c r="B1418" t="s">
        <v>8221</v>
      </c>
      <c r="C1418">
        <v>1</v>
      </c>
      <c r="E1418">
        <v>2796</v>
      </c>
      <c r="F1418" t="s">
        <v>8219</v>
      </c>
      <c r="G1418">
        <v>21</v>
      </c>
    </row>
    <row r="1419" spans="1:7" x14ac:dyDescent="0.2">
      <c r="A1419">
        <v>4001</v>
      </c>
      <c r="B1419" t="s">
        <v>8221</v>
      </c>
      <c r="C1419">
        <v>14</v>
      </c>
      <c r="E1419">
        <v>2797</v>
      </c>
      <c r="F1419" t="s">
        <v>8219</v>
      </c>
      <c r="G1419">
        <v>94</v>
      </c>
    </row>
    <row r="1420" spans="1:7" x14ac:dyDescent="0.2">
      <c r="A1420">
        <v>4002</v>
      </c>
      <c r="B1420" t="s">
        <v>8221</v>
      </c>
      <c r="C1420">
        <v>4</v>
      </c>
      <c r="E1420">
        <v>2798</v>
      </c>
      <c r="F1420" t="s">
        <v>8219</v>
      </c>
      <c r="G1420">
        <v>139</v>
      </c>
    </row>
    <row r="1421" spans="1:7" x14ac:dyDescent="0.2">
      <c r="A1421">
        <v>4003</v>
      </c>
      <c r="B1421" t="s">
        <v>8221</v>
      </c>
      <c r="C1421">
        <v>2</v>
      </c>
      <c r="E1421">
        <v>2799</v>
      </c>
      <c r="F1421" t="s">
        <v>8219</v>
      </c>
      <c r="G1421">
        <v>130</v>
      </c>
    </row>
    <row r="1422" spans="1:7" x14ac:dyDescent="0.2">
      <c r="A1422">
        <v>4004</v>
      </c>
      <c r="B1422" t="s">
        <v>8221</v>
      </c>
      <c r="C1422">
        <v>1</v>
      </c>
      <c r="E1422">
        <v>2800</v>
      </c>
      <c r="F1422" t="s">
        <v>8219</v>
      </c>
      <c r="G1422">
        <v>31</v>
      </c>
    </row>
    <row r="1423" spans="1:7" x14ac:dyDescent="0.2">
      <c r="A1423">
        <v>4005</v>
      </c>
      <c r="B1423" t="s">
        <v>8221</v>
      </c>
      <c r="C1423">
        <v>2</v>
      </c>
      <c r="E1423">
        <v>2801</v>
      </c>
      <c r="F1423" t="s">
        <v>8219</v>
      </c>
      <c r="G1423">
        <v>13</v>
      </c>
    </row>
    <row r="1424" spans="1:7" x14ac:dyDescent="0.2">
      <c r="A1424">
        <v>4006</v>
      </c>
      <c r="B1424" t="s">
        <v>8221</v>
      </c>
      <c r="C1424">
        <v>1</v>
      </c>
      <c r="E1424">
        <v>2802</v>
      </c>
      <c r="F1424" t="s">
        <v>8219</v>
      </c>
      <c r="G1424">
        <v>90</v>
      </c>
    </row>
    <row r="1425" spans="1:7" x14ac:dyDescent="0.2">
      <c r="A1425">
        <v>4007</v>
      </c>
      <c r="B1425" t="s">
        <v>8221</v>
      </c>
      <c r="C1425">
        <v>1</v>
      </c>
      <c r="E1425">
        <v>2803</v>
      </c>
      <c r="F1425" t="s">
        <v>8219</v>
      </c>
      <c r="G1425">
        <v>141</v>
      </c>
    </row>
    <row r="1426" spans="1:7" x14ac:dyDescent="0.2">
      <c r="A1426">
        <v>4008</v>
      </c>
      <c r="B1426" t="s">
        <v>8221</v>
      </c>
      <c r="C1426">
        <v>4</v>
      </c>
      <c r="E1426">
        <v>2804</v>
      </c>
      <c r="F1426" t="s">
        <v>8219</v>
      </c>
      <c r="G1426">
        <v>23</v>
      </c>
    </row>
    <row r="1427" spans="1:7" x14ac:dyDescent="0.2">
      <c r="A1427">
        <v>4009</v>
      </c>
      <c r="B1427" t="s">
        <v>8221</v>
      </c>
      <c r="C1427">
        <v>3</v>
      </c>
      <c r="E1427">
        <v>2805</v>
      </c>
      <c r="F1427" t="s">
        <v>8219</v>
      </c>
      <c r="G1427">
        <v>18</v>
      </c>
    </row>
    <row r="1428" spans="1:7" x14ac:dyDescent="0.2">
      <c r="A1428">
        <v>4010</v>
      </c>
      <c r="B1428" t="s">
        <v>8221</v>
      </c>
      <c r="C1428">
        <v>38</v>
      </c>
      <c r="E1428">
        <v>2806</v>
      </c>
      <c r="F1428" t="s">
        <v>8219</v>
      </c>
      <c r="G1428">
        <v>76</v>
      </c>
    </row>
    <row r="1429" spans="1:7" x14ac:dyDescent="0.2">
      <c r="A1429">
        <v>4011</v>
      </c>
      <c r="B1429" t="s">
        <v>8221</v>
      </c>
      <c r="C1429">
        <v>4</v>
      </c>
      <c r="E1429">
        <v>2807</v>
      </c>
      <c r="F1429" t="s">
        <v>8219</v>
      </c>
      <c r="G1429">
        <v>93</v>
      </c>
    </row>
    <row r="1430" spans="1:7" x14ac:dyDescent="0.2">
      <c r="A1430">
        <v>4012</v>
      </c>
      <c r="B1430" t="s">
        <v>8221</v>
      </c>
      <c r="C1430">
        <v>0</v>
      </c>
      <c r="E1430">
        <v>2808</v>
      </c>
      <c r="F1430" t="s">
        <v>8219</v>
      </c>
      <c r="G1430">
        <v>69</v>
      </c>
    </row>
    <row r="1431" spans="1:7" x14ac:dyDescent="0.2">
      <c r="A1431">
        <v>4013</v>
      </c>
      <c r="B1431" t="s">
        <v>8221</v>
      </c>
      <c r="C1431">
        <v>2</v>
      </c>
      <c r="E1431">
        <v>2809</v>
      </c>
      <c r="F1431" t="s">
        <v>8219</v>
      </c>
      <c r="G1431">
        <v>21</v>
      </c>
    </row>
    <row r="1432" spans="1:7" x14ac:dyDescent="0.2">
      <c r="A1432">
        <v>4014</v>
      </c>
      <c r="B1432" t="s">
        <v>8221</v>
      </c>
      <c r="C1432">
        <v>0</v>
      </c>
      <c r="E1432">
        <v>2810</v>
      </c>
      <c r="F1432" t="s">
        <v>8219</v>
      </c>
      <c r="G1432">
        <v>57</v>
      </c>
    </row>
    <row r="1433" spans="1:7" x14ac:dyDescent="0.2">
      <c r="A1433">
        <v>4015</v>
      </c>
      <c r="B1433" t="s">
        <v>8221</v>
      </c>
      <c r="C1433">
        <v>1</v>
      </c>
      <c r="E1433">
        <v>2811</v>
      </c>
      <c r="F1433" t="s">
        <v>8219</v>
      </c>
      <c r="G1433">
        <v>108</v>
      </c>
    </row>
    <row r="1434" spans="1:7" x14ac:dyDescent="0.2">
      <c r="A1434">
        <v>4016</v>
      </c>
      <c r="B1434" t="s">
        <v>8221</v>
      </c>
      <c r="C1434">
        <v>7</v>
      </c>
      <c r="E1434">
        <v>2812</v>
      </c>
      <c r="F1434" t="s">
        <v>8219</v>
      </c>
      <c r="G1434">
        <v>83</v>
      </c>
    </row>
    <row r="1435" spans="1:7" x14ac:dyDescent="0.2">
      <c r="A1435">
        <v>4017</v>
      </c>
      <c r="B1435" t="s">
        <v>8221</v>
      </c>
      <c r="C1435">
        <v>2</v>
      </c>
      <c r="E1435">
        <v>2813</v>
      </c>
      <c r="F1435" t="s">
        <v>8219</v>
      </c>
      <c r="G1435">
        <v>96</v>
      </c>
    </row>
    <row r="1436" spans="1:7" x14ac:dyDescent="0.2">
      <c r="A1436">
        <v>4018</v>
      </c>
      <c r="B1436" t="s">
        <v>8221</v>
      </c>
      <c r="C1436">
        <v>4</v>
      </c>
      <c r="E1436">
        <v>2814</v>
      </c>
      <c r="F1436" t="s">
        <v>8219</v>
      </c>
      <c r="G1436">
        <v>64</v>
      </c>
    </row>
    <row r="1437" spans="1:7" x14ac:dyDescent="0.2">
      <c r="A1437">
        <v>4019</v>
      </c>
      <c r="B1437" t="s">
        <v>8221</v>
      </c>
      <c r="C1437">
        <v>4</v>
      </c>
      <c r="E1437">
        <v>2815</v>
      </c>
      <c r="F1437" t="s">
        <v>8219</v>
      </c>
      <c r="G1437">
        <v>14</v>
      </c>
    </row>
    <row r="1438" spans="1:7" x14ac:dyDescent="0.2">
      <c r="A1438">
        <v>4020</v>
      </c>
      <c r="B1438" t="s">
        <v>8221</v>
      </c>
      <c r="C1438">
        <v>3</v>
      </c>
      <c r="E1438">
        <v>2816</v>
      </c>
      <c r="F1438" t="s">
        <v>8219</v>
      </c>
      <c r="G1438">
        <v>169</v>
      </c>
    </row>
    <row r="1439" spans="1:7" x14ac:dyDescent="0.2">
      <c r="A1439">
        <v>4021</v>
      </c>
      <c r="B1439" t="s">
        <v>8221</v>
      </c>
      <c r="C1439">
        <v>2</v>
      </c>
      <c r="E1439">
        <v>2817</v>
      </c>
      <c r="F1439" t="s">
        <v>8219</v>
      </c>
      <c r="G1439">
        <v>33</v>
      </c>
    </row>
    <row r="1440" spans="1:7" x14ac:dyDescent="0.2">
      <c r="A1440">
        <v>4022</v>
      </c>
      <c r="B1440" t="s">
        <v>8221</v>
      </c>
      <c r="C1440">
        <v>197</v>
      </c>
      <c r="E1440">
        <v>2818</v>
      </c>
      <c r="F1440" t="s">
        <v>8219</v>
      </c>
      <c r="G1440">
        <v>102</v>
      </c>
    </row>
    <row r="1441" spans="1:7" x14ac:dyDescent="0.2">
      <c r="A1441">
        <v>4023</v>
      </c>
      <c r="B1441" t="s">
        <v>8221</v>
      </c>
      <c r="C1441">
        <v>0</v>
      </c>
      <c r="E1441">
        <v>2819</v>
      </c>
      <c r="F1441" t="s">
        <v>8219</v>
      </c>
      <c r="G1441">
        <v>104</v>
      </c>
    </row>
    <row r="1442" spans="1:7" x14ac:dyDescent="0.2">
      <c r="A1442">
        <v>4024</v>
      </c>
      <c r="B1442" t="s">
        <v>8221</v>
      </c>
      <c r="C1442">
        <v>1</v>
      </c>
      <c r="E1442">
        <v>2820</v>
      </c>
      <c r="F1442" t="s">
        <v>8219</v>
      </c>
      <c r="G1442">
        <v>20</v>
      </c>
    </row>
    <row r="1443" spans="1:7" x14ac:dyDescent="0.2">
      <c r="A1443">
        <v>4025</v>
      </c>
      <c r="B1443" t="s">
        <v>8221</v>
      </c>
      <c r="C1443">
        <v>4</v>
      </c>
      <c r="E1443">
        <v>2821</v>
      </c>
      <c r="F1443" t="s">
        <v>8219</v>
      </c>
      <c r="G1443">
        <v>35</v>
      </c>
    </row>
    <row r="1444" spans="1:7" x14ac:dyDescent="0.2">
      <c r="A1444">
        <v>4026</v>
      </c>
      <c r="B1444" t="s">
        <v>8221</v>
      </c>
      <c r="C1444">
        <v>0</v>
      </c>
      <c r="E1444">
        <v>2822</v>
      </c>
      <c r="F1444" t="s">
        <v>8219</v>
      </c>
      <c r="G1444">
        <v>94</v>
      </c>
    </row>
    <row r="1445" spans="1:7" x14ac:dyDescent="0.2">
      <c r="A1445">
        <v>4027</v>
      </c>
      <c r="B1445" t="s">
        <v>8221</v>
      </c>
      <c r="C1445">
        <v>7</v>
      </c>
      <c r="E1445">
        <v>2823</v>
      </c>
      <c r="F1445" t="s">
        <v>8219</v>
      </c>
      <c r="G1445">
        <v>14</v>
      </c>
    </row>
    <row r="1446" spans="1:7" x14ac:dyDescent="0.2">
      <c r="A1446">
        <v>4028</v>
      </c>
      <c r="B1446" t="s">
        <v>8221</v>
      </c>
      <c r="C1446">
        <v>11</v>
      </c>
      <c r="E1446">
        <v>2824</v>
      </c>
      <c r="F1446" t="s">
        <v>8219</v>
      </c>
      <c r="G1446">
        <v>15</v>
      </c>
    </row>
    <row r="1447" spans="1:7" x14ac:dyDescent="0.2">
      <c r="A1447">
        <v>4029</v>
      </c>
      <c r="B1447" t="s">
        <v>8221</v>
      </c>
      <c r="C1447">
        <v>0</v>
      </c>
      <c r="E1447">
        <v>2825</v>
      </c>
      <c r="F1447" t="s">
        <v>8219</v>
      </c>
      <c r="G1447">
        <v>51</v>
      </c>
    </row>
    <row r="1448" spans="1:7" x14ac:dyDescent="0.2">
      <c r="A1448">
        <v>4030</v>
      </c>
      <c r="B1448" t="s">
        <v>8221</v>
      </c>
      <c r="C1448">
        <v>6</v>
      </c>
      <c r="E1448">
        <v>2826</v>
      </c>
      <c r="F1448" t="s">
        <v>8219</v>
      </c>
      <c r="G1448">
        <v>19</v>
      </c>
    </row>
    <row r="1449" spans="1:7" x14ac:dyDescent="0.2">
      <c r="A1449">
        <v>4031</v>
      </c>
      <c r="B1449" t="s">
        <v>8221</v>
      </c>
      <c r="C1449">
        <v>0</v>
      </c>
      <c r="E1449">
        <v>2827</v>
      </c>
      <c r="F1449" t="s">
        <v>8219</v>
      </c>
      <c r="G1449">
        <v>23</v>
      </c>
    </row>
    <row r="1450" spans="1:7" x14ac:dyDescent="0.2">
      <c r="A1450">
        <v>4032</v>
      </c>
      <c r="B1450" t="s">
        <v>8221</v>
      </c>
      <c r="C1450">
        <v>7</v>
      </c>
      <c r="E1450">
        <v>2828</v>
      </c>
      <c r="F1450" t="s">
        <v>8219</v>
      </c>
      <c r="G1450">
        <v>97</v>
      </c>
    </row>
    <row r="1451" spans="1:7" x14ac:dyDescent="0.2">
      <c r="A1451">
        <v>4033</v>
      </c>
      <c r="B1451" t="s">
        <v>8221</v>
      </c>
      <c r="C1451">
        <v>94</v>
      </c>
      <c r="E1451">
        <v>2829</v>
      </c>
      <c r="F1451" t="s">
        <v>8219</v>
      </c>
      <c r="G1451">
        <v>76</v>
      </c>
    </row>
    <row r="1452" spans="1:7" x14ac:dyDescent="0.2">
      <c r="A1452">
        <v>4034</v>
      </c>
      <c r="B1452" t="s">
        <v>8221</v>
      </c>
      <c r="C1452">
        <v>2</v>
      </c>
      <c r="E1452">
        <v>2830</v>
      </c>
      <c r="F1452" t="s">
        <v>8219</v>
      </c>
      <c r="G1452">
        <v>11</v>
      </c>
    </row>
    <row r="1453" spans="1:7" x14ac:dyDescent="0.2">
      <c r="A1453">
        <v>4035</v>
      </c>
      <c r="B1453" t="s">
        <v>8221</v>
      </c>
      <c r="C1453">
        <v>25</v>
      </c>
      <c r="E1453">
        <v>2831</v>
      </c>
      <c r="F1453" t="s">
        <v>8219</v>
      </c>
      <c r="G1453">
        <v>52</v>
      </c>
    </row>
    <row r="1454" spans="1:7" x14ac:dyDescent="0.2">
      <c r="A1454">
        <v>4036</v>
      </c>
      <c r="B1454" t="s">
        <v>8221</v>
      </c>
      <c r="C1454">
        <v>17</v>
      </c>
      <c r="E1454">
        <v>2832</v>
      </c>
      <c r="F1454" t="s">
        <v>8219</v>
      </c>
      <c r="G1454">
        <v>95</v>
      </c>
    </row>
    <row r="1455" spans="1:7" x14ac:dyDescent="0.2">
      <c r="A1455">
        <v>4037</v>
      </c>
      <c r="B1455" t="s">
        <v>8221</v>
      </c>
      <c r="C1455">
        <v>2</v>
      </c>
      <c r="E1455">
        <v>2833</v>
      </c>
      <c r="F1455" t="s">
        <v>8219</v>
      </c>
      <c r="G1455">
        <v>35</v>
      </c>
    </row>
    <row r="1456" spans="1:7" x14ac:dyDescent="0.2">
      <c r="A1456">
        <v>4038</v>
      </c>
      <c r="B1456" t="s">
        <v>8221</v>
      </c>
      <c r="C1456">
        <v>4</v>
      </c>
      <c r="E1456">
        <v>2834</v>
      </c>
      <c r="F1456" t="s">
        <v>8219</v>
      </c>
      <c r="G1456">
        <v>21</v>
      </c>
    </row>
    <row r="1457" spans="1:7" x14ac:dyDescent="0.2">
      <c r="A1457">
        <v>4039</v>
      </c>
      <c r="B1457" t="s">
        <v>8221</v>
      </c>
      <c r="C1457">
        <v>5</v>
      </c>
      <c r="E1457">
        <v>2835</v>
      </c>
      <c r="F1457" t="s">
        <v>8219</v>
      </c>
      <c r="G1457">
        <v>93</v>
      </c>
    </row>
    <row r="1458" spans="1:7" x14ac:dyDescent="0.2">
      <c r="A1458">
        <v>4040</v>
      </c>
      <c r="B1458" t="s">
        <v>8221</v>
      </c>
      <c r="C1458">
        <v>2</v>
      </c>
      <c r="E1458">
        <v>2836</v>
      </c>
      <c r="F1458" t="s">
        <v>8219</v>
      </c>
      <c r="G1458">
        <v>11</v>
      </c>
    </row>
    <row r="1459" spans="1:7" x14ac:dyDescent="0.2">
      <c r="A1459">
        <v>4041</v>
      </c>
      <c r="B1459" t="s">
        <v>8221</v>
      </c>
      <c r="C1459">
        <v>2</v>
      </c>
      <c r="E1459">
        <v>2837</v>
      </c>
      <c r="F1459" t="s">
        <v>8219</v>
      </c>
      <c r="G1459">
        <v>21</v>
      </c>
    </row>
    <row r="1460" spans="1:7" x14ac:dyDescent="0.2">
      <c r="A1460">
        <v>4042</v>
      </c>
      <c r="B1460" t="s">
        <v>8221</v>
      </c>
      <c r="C1460">
        <v>3</v>
      </c>
      <c r="E1460">
        <v>2838</v>
      </c>
      <c r="F1460" t="s">
        <v>8219</v>
      </c>
      <c r="G1460">
        <v>54</v>
      </c>
    </row>
    <row r="1461" spans="1:7" x14ac:dyDescent="0.2">
      <c r="A1461">
        <v>4043</v>
      </c>
      <c r="B1461" t="s">
        <v>8221</v>
      </c>
      <c r="C1461">
        <v>0</v>
      </c>
      <c r="E1461">
        <v>2839</v>
      </c>
      <c r="F1461" t="s">
        <v>8219</v>
      </c>
      <c r="G1461">
        <v>31</v>
      </c>
    </row>
    <row r="1462" spans="1:7" x14ac:dyDescent="0.2">
      <c r="A1462">
        <v>4044</v>
      </c>
      <c r="B1462" t="s">
        <v>8221</v>
      </c>
      <c r="C1462">
        <v>4</v>
      </c>
      <c r="E1462">
        <v>2840</v>
      </c>
      <c r="F1462" t="s">
        <v>8219</v>
      </c>
      <c r="G1462">
        <v>132</v>
      </c>
    </row>
    <row r="1463" spans="1:7" x14ac:dyDescent="0.2">
      <c r="A1463">
        <v>4045</v>
      </c>
      <c r="B1463" t="s">
        <v>8221</v>
      </c>
      <c r="C1463">
        <v>1</v>
      </c>
      <c r="E1463">
        <v>2921</v>
      </c>
      <c r="F1463" t="s">
        <v>8219</v>
      </c>
      <c r="G1463">
        <v>3</v>
      </c>
    </row>
    <row r="1464" spans="1:7" x14ac:dyDescent="0.2">
      <c r="A1464">
        <v>4046</v>
      </c>
      <c r="B1464" t="s">
        <v>8221</v>
      </c>
      <c r="C1464">
        <v>12</v>
      </c>
      <c r="E1464">
        <v>2922</v>
      </c>
      <c r="F1464" t="s">
        <v>8219</v>
      </c>
      <c r="G1464">
        <v>6</v>
      </c>
    </row>
    <row r="1465" spans="1:7" x14ac:dyDescent="0.2">
      <c r="A1465">
        <v>4047</v>
      </c>
      <c r="B1465" t="s">
        <v>8221</v>
      </c>
      <c r="C1465">
        <v>4</v>
      </c>
      <c r="E1465">
        <v>2923</v>
      </c>
      <c r="F1465" t="s">
        <v>8219</v>
      </c>
      <c r="G1465">
        <v>10</v>
      </c>
    </row>
    <row r="1466" spans="1:7" x14ac:dyDescent="0.2">
      <c r="A1466">
        <v>4048</v>
      </c>
      <c r="B1466" t="s">
        <v>8221</v>
      </c>
      <c r="C1466">
        <v>91</v>
      </c>
      <c r="E1466">
        <v>2924</v>
      </c>
      <c r="F1466" t="s">
        <v>8219</v>
      </c>
      <c r="G1466">
        <v>147</v>
      </c>
    </row>
    <row r="1467" spans="1:7" x14ac:dyDescent="0.2">
      <c r="A1467">
        <v>4049</v>
      </c>
      <c r="B1467" t="s">
        <v>8221</v>
      </c>
      <c r="C1467">
        <v>1</v>
      </c>
      <c r="E1467">
        <v>2925</v>
      </c>
      <c r="F1467" t="s">
        <v>8219</v>
      </c>
      <c r="G1467">
        <v>199</v>
      </c>
    </row>
    <row r="1468" spans="1:7" x14ac:dyDescent="0.2">
      <c r="A1468">
        <v>4050</v>
      </c>
      <c r="B1468" t="s">
        <v>8221</v>
      </c>
      <c r="C1468">
        <v>1</v>
      </c>
      <c r="E1468">
        <v>2926</v>
      </c>
      <c r="F1468" t="s">
        <v>8219</v>
      </c>
      <c r="G1468">
        <v>50</v>
      </c>
    </row>
    <row r="1469" spans="1:7" x14ac:dyDescent="0.2">
      <c r="A1469">
        <v>4051</v>
      </c>
      <c r="B1469" t="s">
        <v>8221</v>
      </c>
      <c r="C1469">
        <v>0</v>
      </c>
      <c r="E1469">
        <v>2927</v>
      </c>
      <c r="F1469" t="s">
        <v>8219</v>
      </c>
      <c r="G1469">
        <v>21</v>
      </c>
    </row>
    <row r="1470" spans="1:7" x14ac:dyDescent="0.2">
      <c r="A1470">
        <v>4052</v>
      </c>
      <c r="B1470" t="s">
        <v>8221</v>
      </c>
      <c r="C1470">
        <v>13</v>
      </c>
      <c r="E1470">
        <v>2928</v>
      </c>
      <c r="F1470" t="s">
        <v>8219</v>
      </c>
      <c r="G1470">
        <v>24</v>
      </c>
    </row>
    <row r="1471" spans="1:7" x14ac:dyDescent="0.2">
      <c r="A1471">
        <v>4053</v>
      </c>
      <c r="B1471" t="s">
        <v>8221</v>
      </c>
      <c r="C1471">
        <v>2</v>
      </c>
      <c r="E1471">
        <v>2929</v>
      </c>
      <c r="F1471" t="s">
        <v>8219</v>
      </c>
      <c r="G1471">
        <v>32</v>
      </c>
    </row>
    <row r="1472" spans="1:7" x14ac:dyDescent="0.2">
      <c r="A1472">
        <v>4054</v>
      </c>
      <c r="B1472" t="s">
        <v>8221</v>
      </c>
      <c r="C1472">
        <v>0</v>
      </c>
      <c r="E1472">
        <v>2930</v>
      </c>
      <c r="F1472" t="s">
        <v>8219</v>
      </c>
      <c r="G1472">
        <v>62</v>
      </c>
    </row>
    <row r="1473" spans="1:7" x14ac:dyDescent="0.2">
      <c r="A1473">
        <v>4055</v>
      </c>
      <c r="B1473" t="s">
        <v>8221</v>
      </c>
      <c r="C1473">
        <v>21</v>
      </c>
      <c r="E1473">
        <v>2931</v>
      </c>
      <c r="F1473" t="s">
        <v>8219</v>
      </c>
      <c r="G1473">
        <v>9</v>
      </c>
    </row>
    <row r="1474" spans="1:7" x14ac:dyDescent="0.2">
      <c r="A1474">
        <v>4056</v>
      </c>
      <c r="B1474" t="s">
        <v>8221</v>
      </c>
      <c r="C1474">
        <v>9</v>
      </c>
      <c r="E1474">
        <v>2932</v>
      </c>
      <c r="F1474" t="s">
        <v>8219</v>
      </c>
      <c r="G1474">
        <v>38</v>
      </c>
    </row>
    <row r="1475" spans="1:7" x14ac:dyDescent="0.2">
      <c r="A1475">
        <v>4057</v>
      </c>
      <c r="B1475" t="s">
        <v>8221</v>
      </c>
      <c r="C1475">
        <v>6</v>
      </c>
      <c r="E1475">
        <v>2933</v>
      </c>
      <c r="F1475" t="s">
        <v>8219</v>
      </c>
      <c r="G1475">
        <v>54</v>
      </c>
    </row>
    <row r="1476" spans="1:7" x14ac:dyDescent="0.2">
      <c r="A1476">
        <v>4058</v>
      </c>
      <c r="B1476" t="s">
        <v>8221</v>
      </c>
      <c r="C1476">
        <v>4</v>
      </c>
      <c r="E1476">
        <v>2934</v>
      </c>
      <c r="F1476" t="s">
        <v>8219</v>
      </c>
      <c r="G1476">
        <v>37</v>
      </c>
    </row>
    <row r="1477" spans="1:7" x14ac:dyDescent="0.2">
      <c r="A1477">
        <v>4059</v>
      </c>
      <c r="B1477" t="s">
        <v>8221</v>
      </c>
      <c r="C1477">
        <v>7</v>
      </c>
      <c r="E1477">
        <v>2935</v>
      </c>
      <c r="F1477" t="s">
        <v>8219</v>
      </c>
      <c r="G1477">
        <v>39</v>
      </c>
    </row>
    <row r="1478" spans="1:7" x14ac:dyDescent="0.2">
      <c r="A1478">
        <v>4060</v>
      </c>
      <c r="B1478" t="s">
        <v>8221</v>
      </c>
      <c r="C1478">
        <v>5</v>
      </c>
      <c r="E1478">
        <v>2936</v>
      </c>
      <c r="F1478" t="s">
        <v>8219</v>
      </c>
      <c r="G1478">
        <v>34</v>
      </c>
    </row>
    <row r="1479" spans="1:7" x14ac:dyDescent="0.2">
      <c r="A1479">
        <v>4061</v>
      </c>
      <c r="B1479" t="s">
        <v>8221</v>
      </c>
      <c r="C1479">
        <v>0</v>
      </c>
      <c r="E1479">
        <v>2937</v>
      </c>
      <c r="F1479" t="s">
        <v>8219</v>
      </c>
      <c r="G1479">
        <v>55</v>
      </c>
    </row>
    <row r="1480" spans="1:7" x14ac:dyDescent="0.2">
      <c r="A1480">
        <v>4062</v>
      </c>
      <c r="B1480" t="s">
        <v>8221</v>
      </c>
      <c r="C1480">
        <v>3</v>
      </c>
      <c r="E1480">
        <v>2938</v>
      </c>
      <c r="F1480" t="s">
        <v>8219</v>
      </c>
      <c r="G1480">
        <v>32</v>
      </c>
    </row>
    <row r="1481" spans="1:7" x14ac:dyDescent="0.2">
      <c r="A1481">
        <v>4063</v>
      </c>
      <c r="B1481" t="s">
        <v>8221</v>
      </c>
      <c r="C1481">
        <v>9</v>
      </c>
      <c r="E1481">
        <v>2939</v>
      </c>
      <c r="F1481" t="s">
        <v>8219</v>
      </c>
      <c r="G1481">
        <v>25</v>
      </c>
    </row>
    <row r="1482" spans="1:7" x14ac:dyDescent="0.2">
      <c r="A1482">
        <v>4064</v>
      </c>
      <c r="B1482" t="s">
        <v>8221</v>
      </c>
      <c r="C1482">
        <v>6</v>
      </c>
      <c r="E1482">
        <v>2940</v>
      </c>
      <c r="F1482" t="s">
        <v>8219</v>
      </c>
      <c r="G1482">
        <v>33</v>
      </c>
    </row>
    <row r="1483" spans="1:7" x14ac:dyDescent="0.2">
      <c r="A1483">
        <v>4065</v>
      </c>
      <c r="B1483" t="s">
        <v>8221</v>
      </c>
      <c r="C1483">
        <v>4</v>
      </c>
      <c r="E1483">
        <v>2961</v>
      </c>
      <c r="F1483" t="s">
        <v>8219</v>
      </c>
      <c r="G1483">
        <v>108</v>
      </c>
    </row>
    <row r="1484" spans="1:7" x14ac:dyDescent="0.2">
      <c r="A1484">
        <v>4066</v>
      </c>
      <c r="B1484" t="s">
        <v>8221</v>
      </c>
      <c r="C1484">
        <v>1</v>
      </c>
      <c r="E1484">
        <v>2962</v>
      </c>
      <c r="F1484" t="s">
        <v>8219</v>
      </c>
      <c r="G1484">
        <v>20</v>
      </c>
    </row>
    <row r="1485" spans="1:7" x14ac:dyDescent="0.2">
      <c r="A1485">
        <v>4067</v>
      </c>
      <c r="B1485" t="s">
        <v>8221</v>
      </c>
      <c r="C1485">
        <v>17</v>
      </c>
      <c r="E1485">
        <v>2963</v>
      </c>
      <c r="F1485" t="s">
        <v>8219</v>
      </c>
      <c r="G1485">
        <v>98</v>
      </c>
    </row>
    <row r="1486" spans="1:7" x14ac:dyDescent="0.2">
      <c r="A1486">
        <v>4068</v>
      </c>
      <c r="B1486" t="s">
        <v>8221</v>
      </c>
      <c r="C1486">
        <v>1</v>
      </c>
      <c r="E1486">
        <v>2964</v>
      </c>
      <c r="F1486" t="s">
        <v>8219</v>
      </c>
      <c r="G1486">
        <v>196</v>
      </c>
    </row>
    <row r="1487" spans="1:7" x14ac:dyDescent="0.2">
      <c r="A1487">
        <v>4069</v>
      </c>
      <c r="B1487" t="s">
        <v>8221</v>
      </c>
      <c r="C1487">
        <v>13</v>
      </c>
      <c r="E1487">
        <v>2965</v>
      </c>
      <c r="F1487" t="s">
        <v>8219</v>
      </c>
      <c r="G1487">
        <v>39</v>
      </c>
    </row>
    <row r="1488" spans="1:7" x14ac:dyDescent="0.2">
      <c r="A1488">
        <v>4070</v>
      </c>
      <c r="B1488" t="s">
        <v>8221</v>
      </c>
      <c r="C1488">
        <v>6</v>
      </c>
      <c r="E1488">
        <v>2966</v>
      </c>
      <c r="F1488" t="s">
        <v>8219</v>
      </c>
      <c r="G1488">
        <v>128</v>
      </c>
    </row>
    <row r="1489" spans="1:7" x14ac:dyDescent="0.2">
      <c r="A1489">
        <v>4071</v>
      </c>
      <c r="B1489" t="s">
        <v>8221</v>
      </c>
      <c r="C1489">
        <v>0</v>
      </c>
      <c r="E1489">
        <v>2967</v>
      </c>
      <c r="F1489" t="s">
        <v>8219</v>
      </c>
      <c r="G1489">
        <v>71</v>
      </c>
    </row>
    <row r="1490" spans="1:7" x14ac:dyDescent="0.2">
      <c r="A1490">
        <v>4072</v>
      </c>
      <c r="B1490" t="s">
        <v>8221</v>
      </c>
      <c r="C1490">
        <v>2</v>
      </c>
      <c r="E1490">
        <v>2968</v>
      </c>
      <c r="F1490" t="s">
        <v>8219</v>
      </c>
      <c r="G1490">
        <v>47</v>
      </c>
    </row>
    <row r="1491" spans="1:7" x14ac:dyDescent="0.2">
      <c r="A1491">
        <v>4073</v>
      </c>
      <c r="B1491" t="s">
        <v>8221</v>
      </c>
      <c r="C1491">
        <v>2</v>
      </c>
      <c r="E1491">
        <v>2969</v>
      </c>
      <c r="F1491" t="s">
        <v>8219</v>
      </c>
      <c r="G1491">
        <v>17</v>
      </c>
    </row>
    <row r="1492" spans="1:7" x14ac:dyDescent="0.2">
      <c r="A1492">
        <v>4074</v>
      </c>
      <c r="B1492" t="s">
        <v>8221</v>
      </c>
      <c r="C1492">
        <v>21</v>
      </c>
      <c r="E1492">
        <v>2970</v>
      </c>
      <c r="F1492" t="s">
        <v>8219</v>
      </c>
      <c r="G1492">
        <v>91</v>
      </c>
    </row>
    <row r="1493" spans="1:7" x14ac:dyDescent="0.2">
      <c r="A1493">
        <v>4075</v>
      </c>
      <c r="B1493" t="s">
        <v>8221</v>
      </c>
      <c r="C1493">
        <v>13</v>
      </c>
      <c r="E1493">
        <v>2971</v>
      </c>
      <c r="F1493" t="s">
        <v>8219</v>
      </c>
      <c r="G1493">
        <v>43</v>
      </c>
    </row>
    <row r="1494" spans="1:7" x14ac:dyDescent="0.2">
      <c r="A1494">
        <v>4076</v>
      </c>
      <c r="B1494" t="s">
        <v>8221</v>
      </c>
      <c r="C1494">
        <v>0</v>
      </c>
      <c r="E1494">
        <v>2972</v>
      </c>
      <c r="F1494" t="s">
        <v>8219</v>
      </c>
      <c r="G1494">
        <v>17</v>
      </c>
    </row>
    <row r="1495" spans="1:7" x14ac:dyDescent="0.2">
      <c r="A1495">
        <v>4077</v>
      </c>
      <c r="B1495" t="s">
        <v>8221</v>
      </c>
      <c r="C1495">
        <v>6</v>
      </c>
      <c r="E1495">
        <v>2973</v>
      </c>
      <c r="F1495" t="s">
        <v>8219</v>
      </c>
      <c r="G1495">
        <v>33</v>
      </c>
    </row>
    <row r="1496" spans="1:7" x14ac:dyDescent="0.2">
      <c r="A1496">
        <v>4078</v>
      </c>
      <c r="B1496" t="s">
        <v>8221</v>
      </c>
      <c r="C1496">
        <v>0</v>
      </c>
      <c r="E1496">
        <v>2974</v>
      </c>
      <c r="F1496" t="s">
        <v>8219</v>
      </c>
      <c r="G1496">
        <v>87</v>
      </c>
    </row>
    <row r="1497" spans="1:7" x14ac:dyDescent="0.2">
      <c r="A1497">
        <v>4079</v>
      </c>
      <c r="B1497" t="s">
        <v>8221</v>
      </c>
      <c r="C1497">
        <v>1</v>
      </c>
      <c r="E1497">
        <v>2975</v>
      </c>
      <c r="F1497" t="s">
        <v>8219</v>
      </c>
      <c r="G1497">
        <v>113</v>
      </c>
    </row>
    <row r="1498" spans="1:7" x14ac:dyDescent="0.2">
      <c r="A1498">
        <v>4080</v>
      </c>
      <c r="B1498" t="s">
        <v>8221</v>
      </c>
      <c r="C1498">
        <v>0</v>
      </c>
      <c r="E1498">
        <v>2976</v>
      </c>
      <c r="F1498" t="s">
        <v>8219</v>
      </c>
      <c r="G1498">
        <v>14</v>
      </c>
    </row>
    <row r="1499" spans="1:7" x14ac:dyDescent="0.2">
      <c r="A1499">
        <v>4081</v>
      </c>
      <c r="B1499" t="s">
        <v>8221</v>
      </c>
      <c r="C1499">
        <v>12</v>
      </c>
      <c r="E1499">
        <v>2977</v>
      </c>
      <c r="F1499" t="s">
        <v>8219</v>
      </c>
      <c r="G1499">
        <v>30</v>
      </c>
    </row>
    <row r="1500" spans="1:7" x14ac:dyDescent="0.2">
      <c r="A1500">
        <v>4082</v>
      </c>
      <c r="B1500" t="s">
        <v>8221</v>
      </c>
      <c r="C1500">
        <v>2</v>
      </c>
      <c r="E1500">
        <v>2978</v>
      </c>
      <c r="F1500" t="s">
        <v>8219</v>
      </c>
      <c r="G1500">
        <v>16</v>
      </c>
    </row>
    <row r="1501" spans="1:7" x14ac:dyDescent="0.2">
      <c r="A1501">
        <v>4083</v>
      </c>
      <c r="B1501" t="s">
        <v>8221</v>
      </c>
      <c r="C1501">
        <v>6</v>
      </c>
      <c r="E1501">
        <v>2979</v>
      </c>
      <c r="F1501" t="s">
        <v>8219</v>
      </c>
      <c r="G1501">
        <v>46</v>
      </c>
    </row>
    <row r="1502" spans="1:7" x14ac:dyDescent="0.2">
      <c r="A1502">
        <v>4084</v>
      </c>
      <c r="B1502" t="s">
        <v>8221</v>
      </c>
      <c r="C1502">
        <v>1</v>
      </c>
      <c r="E1502">
        <v>2980</v>
      </c>
      <c r="F1502" t="s">
        <v>8219</v>
      </c>
      <c r="G1502">
        <v>24</v>
      </c>
    </row>
    <row r="1503" spans="1:7" x14ac:dyDescent="0.2">
      <c r="A1503">
        <v>4085</v>
      </c>
      <c r="B1503" t="s">
        <v>8221</v>
      </c>
      <c r="C1503">
        <v>1</v>
      </c>
      <c r="E1503">
        <v>2981</v>
      </c>
      <c r="F1503" t="s">
        <v>8219</v>
      </c>
      <c r="G1503">
        <v>97</v>
      </c>
    </row>
    <row r="1504" spans="1:7" x14ac:dyDescent="0.2">
      <c r="A1504">
        <v>4086</v>
      </c>
      <c r="B1504" t="s">
        <v>8221</v>
      </c>
      <c r="C1504">
        <v>5</v>
      </c>
      <c r="E1504">
        <v>2982</v>
      </c>
      <c r="F1504" t="s">
        <v>8219</v>
      </c>
      <c r="G1504">
        <v>59</v>
      </c>
    </row>
    <row r="1505" spans="1:7" x14ac:dyDescent="0.2">
      <c r="A1505">
        <v>4087</v>
      </c>
      <c r="B1505" t="s">
        <v>8221</v>
      </c>
      <c r="C1505">
        <v>0</v>
      </c>
      <c r="E1505">
        <v>2983</v>
      </c>
      <c r="F1505" t="s">
        <v>8219</v>
      </c>
      <c r="G1505">
        <v>1095</v>
      </c>
    </row>
    <row r="1506" spans="1:7" x14ac:dyDescent="0.2">
      <c r="A1506">
        <v>4088</v>
      </c>
      <c r="B1506" t="s">
        <v>8221</v>
      </c>
      <c r="C1506">
        <v>3</v>
      </c>
      <c r="E1506">
        <v>2984</v>
      </c>
      <c r="F1506" t="s">
        <v>8219</v>
      </c>
      <c r="G1506">
        <v>218</v>
      </c>
    </row>
    <row r="1507" spans="1:7" x14ac:dyDescent="0.2">
      <c r="A1507">
        <v>4089</v>
      </c>
      <c r="B1507" t="s">
        <v>8221</v>
      </c>
      <c r="C1507">
        <v>8</v>
      </c>
      <c r="E1507">
        <v>2985</v>
      </c>
      <c r="F1507" t="s">
        <v>8219</v>
      </c>
      <c r="G1507">
        <v>111</v>
      </c>
    </row>
    <row r="1508" spans="1:7" x14ac:dyDescent="0.2">
      <c r="A1508">
        <v>4090</v>
      </c>
      <c r="B1508" t="s">
        <v>8221</v>
      </c>
      <c r="C1508">
        <v>3</v>
      </c>
      <c r="E1508">
        <v>2986</v>
      </c>
      <c r="F1508" t="s">
        <v>8219</v>
      </c>
      <c r="G1508">
        <v>56</v>
      </c>
    </row>
    <row r="1509" spans="1:7" x14ac:dyDescent="0.2">
      <c r="A1509">
        <v>4091</v>
      </c>
      <c r="B1509" t="s">
        <v>8221</v>
      </c>
      <c r="C1509">
        <v>8</v>
      </c>
      <c r="E1509">
        <v>2987</v>
      </c>
      <c r="F1509" t="s">
        <v>8219</v>
      </c>
      <c r="G1509">
        <v>265</v>
      </c>
    </row>
    <row r="1510" spans="1:7" x14ac:dyDescent="0.2">
      <c r="A1510">
        <v>4092</v>
      </c>
      <c r="B1510" t="s">
        <v>8221</v>
      </c>
      <c r="C1510">
        <v>1</v>
      </c>
      <c r="E1510">
        <v>2988</v>
      </c>
      <c r="F1510" t="s">
        <v>8219</v>
      </c>
      <c r="G1510">
        <v>28</v>
      </c>
    </row>
    <row r="1511" spans="1:7" x14ac:dyDescent="0.2">
      <c r="A1511">
        <v>4093</v>
      </c>
      <c r="B1511" t="s">
        <v>8221</v>
      </c>
      <c r="C1511">
        <v>4</v>
      </c>
      <c r="E1511">
        <v>2989</v>
      </c>
      <c r="F1511" t="s">
        <v>8219</v>
      </c>
      <c r="G1511">
        <v>364</v>
      </c>
    </row>
    <row r="1512" spans="1:7" x14ac:dyDescent="0.2">
      <c r="A1512">
        <v>4094</v>
      </c>
      <c r="B1512" t="s">
        <v>8221</v>
      </c>
      <c r="C1512">
        <v>8</v>
      </c>
      <c r="E1512">
        <v>2990</v>
      </c>
      <c r="F1512" t="s">
        <v>8219</v>
      </c>
      <c r="G1512">
        <v>27</v>
      </c>
    </row>
    <row r="1513" spans="1:7" x14ac:dyDescent="0.2">
      <c r="A1513">
        <v>4095</v>
      </c>
      <c r="B1513" t="s">
        <v>8221</v>
      </c>
      <c r="C1513">
        <v>1</v>
      </c>
      <c r="E1513">
        <v>2991</v>
      </c>
      <c r="F1513" t="s">
        <v>8219</v>
      </c>
      <c r="G1513">
        <v>93</v>
      </c>
    </row>
    <row r="1514" spans="1:7" x14ac:dyDescent="0.2">
      <c r="A1514">
        <v>4096</v>
      </c>
      <c r="B1514" t="s">
        <v>8221</v>
      </c>
      <c r="C1514">
        <v>5</v>
      </c>
      <c r="E1514">
        <v>2992</v>
      </c>
      <c r="F1514" t="s">
        <v>8219</v>
      </c>
      <c r="G1514">
        <v>64</v>
      </c>
    </row>
    <row r="1515" spans="1:7" x14ac:dyDescent="0.2">
      <c r="A1515">
        <v>4097</v>
      </c>
      <c r="B1515" t="s">
        <v>8221</v>
      </c>
      <c r="C1515">
        <v>0</v>
      </c>
      <c r="E1515">
        <v>2993</v>
      </c>
      <c r="F1515" t="s">
        <v>8219</v>
      </c>
      <c r="G1515">
        <v>22</v>
      </c>
    </row>
    <row r="1516" spans="1:7" x14ac:dyDescent="0.2">
      <c r="A1516">
        <v>4098</v>
      </c>
      <c r="B1516" t="s">
        <v>8221</v>
      </c>
      <c r="C1516">
        <v>0</v>
      </c>
      <c r="E1516">
        <v>2994</v>
      </c>
      <c r="F1516" t="s">
        <v>8219</v>
      </c>
      <c r="G1516">
        <v>59</v>
      </c>
    </row>
    <row r="1517" spans="1:7" x14ac:dyDescent="0.2">
      <c r="A1517">
        <v>4099</v>
      </c>
      <c r="B1517" t="s">
        <v>8221</v>
      </c>
      <c r="C1517">
        <v>1</v>
      </c>
      <c r="E1517">
        <v>2995</v>
      </c>
      <c r="F1517" t="s">
        <v>8219</v>
      </c>
      <c r="G1517">
        <v>249</v>
      </c>
    </row>
    <row r="1518" spans="1:7" x14ac:dyDescent="0.2">
      <c r="A1518">
        <v>4100</v>
      </c>
      <c r="B1518" t="s">
        <v>8221</v>
      </c>
      <c r="C1518">
        <v>0</v>
      </c>
      <c r="E1518">
        <v>2996</v>
      </c>
      <c r="F1518" t="s">
        <v>8219</v>
      </c>
      <c r="G1518">
        <v>392</v>
      </c>
    </row>
    <row r="1519" spans="1:7" x14ac:dyDescent="0.2">
      <c r="A1519">
        <v>4101</v>
      </c>
      <c r="B1519" t="s">
        <v>8221</v>
      </c>
      <c r="C1519">
        <v>0</v>
      </c>
      <c r="E1519">
        <v>2997</v>
      </c>
      <c r="F1519" t="s">
        <v>8219</v>
      </c>
      <c r="G1519">
        <v>115</v>
      </c>
    </row>
    <row r="1520" spans="1:7" x14ac:dyDescent="0.2">
      <c r="A1520">
        <v>4102</v>
      </c>
      <c r="B1520" t="s">
        <v>8221</v>
      </c>
      <c r="C1520">
        <v>6</v>
      </c>
      <c r="E1520">
        <v>2998</v>
      </c>
      <c r="F1520" t="s">
        <v>8219</v>
      </c>
      <c r="G1520">
        <v>433</v>
      </c>
    </row>
    <row r="1521" spans="1:7" x14ac:dyDescent="0.2">
      <c r="A1521">
        <v>4103</v>
      </c>
      <c r="B1521" t="s">
        <v>8221</v>
      </c>
      <c r="C1521">
        <v>6</v>
      </c>
      <c r="E1521">
        <v>2999</v>
      </c>
      <c r="F1521" t="s">
        <v>8219</v>
      </c>
      <c r="G1521">
        <v>20</v>
      </c>
    </row>
    <row r="1522" spans="1:7" x14ac:dyDescent="0.2">
      <c r="A1522">
        <v>4104</v>
      </c>
      <c r="B1522" t="s">
        <v>8221</v>
      </c>
      <c r="C1522">
        <v>14</v>
      </c>
      <c r="E1522">
        <v>3000</v>
      </c>
      <c r="F1522" t="s">
        <v>8219</v>
      </c>
      <c r="G1522">
        <v>8</v>
      </c>
    </row>
    <row r="1523" spans="1:7" x14ac:dyDescent="0.2">
      <c r="A1523">
        <v>4105</v>
      </c>
      <c r="B1523" t="s">
        <v>8221</v>
      </c>
      <c r="C1523">
        <v>6</v>
      </c>
      <c r="E1523">
        <v>3001</v>
      </c>
      <c r="F1523" t="s">
        <v>8219</v>
      </c>
      <c r="G1523">
        <v>175</v>
      </c>
    </row>
    <row r="1524" spans="1:7" x14ac:dyDescent="0.2">
      <c r="A1524">
        <v>4106</v>
      </c>
      <c r="B1524" t="s">
        <v>8221</v>
      </c>
      <c r="C1524">
        <v>33</v>
      </c>
      <c r="E1524">
        <v>3002</v>
      </c>
      <c r="F1524" t="s">
        <v>8219</v>
      </c>
      <c r="G1524">
        <v>104</v>
      </c>
    </row>
    <row r="1525" spans="1:7" x14ac:dyDescent="0.2">
      <c r="A1525">
        <v>4107</v>
      </c>
      <c r="B1525" t="s">
        <v>8221</v>
      </c>
      <c r="C1525">
        <v>4</v>
      </c>
      <c r="E1525">
        <v>3003</v>
      </c>
      <c r="F1525" t="s">
        <v>8219</v>
      </c>
      <c r="G1525">
        <v>17</v>
      </c>
    </row>
    <row r="1526" spans="1:7" x14ac:dyDescent="0.2">
      <c r="A1526">
        <v>4108</v>
      </c>
      <c r="B1526" t="s">
        <v>8221</v>
      </c>
      <c r="C1526">
        <v>1</v>
      </c>
      <c r="E1526">
        <v>3004</v>
      </c>
      <c r="F1526" t="s">
        <v>8219</v>
      </c>
      <c r="G1526">
        <v>277</v>
      </c>
    </row>
    <row r="1527" spans="1:7" x14ac:dyDescent="0.2">
      <c r="A1527">
        <v>4109</v>
      </c>
      <c r="B1527" t="s">
        <v>8221</v>
      </c>
      <c r="C1527">
        <v>0</v>
      </c>
      <c r="E1527">
        <v>3005</v>
      </c>
      <c r="F1527" t="s">
        <v>8219</v>
      </c>
      <c r="G1527">
        <v>118</v>
      </c>
    </row>
    <row r="1528" spans="1:7" x14ac:dyDescent="0.2">
      <c r="A1528">
        <v>4110</v>
      </c>
      <c r="B1528" t="s">
        <v>8221</v>
      </c>
      <c r="C1528">
        <v>6</v>
      </c>
      <c r="E1528">
        <v>3006</v>
      </c>
      <c r="F1528" t="s">
        <v>8219</v>
      </c>
      <c r="G1528">
        <v>97</v>
      </c>
    </row>
    <row r="1529" spans="1:7" x14ac:dyDescent="0.2">
      <c r="A1529">
        <v>4111</v>
      </c>
      <c r="B1529" t="s">
        <v>8221</v>
      </c>
      <c r="C1529">
        <v>6</v>
      </c>
      <c r="E1529">
        <v>3007</v>
      </c>
      <c r="F1529" t="s">
        <v>8219</v>
      </c>
      <c r="G1529">
        <v>20</v>
      </c>
    </row>
    <row r="1530" spans="1:7" x14ac:dyDescent="0.2">
      <c r="A1530">
        <v>4112</v>
      </c>
      <c r="B1530" t="s">
        <v>8221</v>
      </c>
      <c r="C1530">
        <v>1</v>
      </c>
      <c r="E1530">
        <v>3008</v>
      </c>
      <c r="F1530" t="s">
        <v>8219</v>
      </c>
      <c r="G1530">
        <v>26</v>
      </c>
    </row>
    <row r="1531" spans="1:7" x14ac:dyDescent="0.2">
      <c r="A1531">
        <v>4113</v>
      </c>
      <c r="B1531" t="s">
        <v>8221</v>
      </c>
      <c r="C1531">
        <v>3</v>
      </c>
      <c r="E1531">
        <v>3009</v>
      </c>
      <c r="F1531" t="s">
        <v>8219</v>
      </c>
      <c r="G1531">
        <v>128</v>
      </c>
    </row>
    <row r="1532" spans="1:7" x14ac:dyDescent="0.2">
      <c r="E1532">
        <v>3010</v>
      </c>
      <c r="F1532" t="s">
        <v>8219</v>
      </c>
      <c r="G1532">
        <v>15</v>
      </c>
    </row>
    <row r="1533" spans="1:7" x14ac:dyDescent="0.2">
      <c r="E1533">
        <v>3011</v>
      </c>
      <c r="F1533" t="s">
        <v>8219</v>
      </c>
      <c r="G1533">
        <v>25</v>
      </c>
    </row>
    <row r="1534" spans="1:7" x14ac:dyDescent="0.2">
      <c r="E1534">
        <v>3012</v>
      </c>
      <c r="F1534" t="s">
        <v>8219</v>
      </c>
      <c r="G1534">
        <v>55</v>
      </c>
    </row>
    <row r="1535" spans="1:7" x14ac:dyDescent="0.2">
      <c r="E1535">
        <v>3013</v>
      </c>
      <c r="F1535" t="s">
        <v>8219</v>
      </c>
      <c r="G1535">
        <v>107</v>
      </c>
    </row>
    <row r="1536" spans="1:7" x14ac:dyDescent="0.2">
      <c r="E1536">
        <v>3014</v>
      </c>
      <c r="F1536" t="s">
        <v>8219</v>
      </c>
      <c r="G1536">
        <v>557</v>
      </c>
    </row>
    <row r="1537" spans="5:7" x14ac:dyDescent="0.2">
      <c r="E1537">
        <v>3015</v>
      </c>
      <c r="F1537" t="s">
        <v>8219</v>
      </c>
      <c r="G1537">
        <v>40</v>
      </c>
    </row>
    <row r="1538" spans="5:7" x14ac:dyDescent="0.2">
      <c r="E1538">
        <v>3016</v>
      </c>
      <c r="F1538" t="s">
        <v>8219</v>
      </c>
      <c r="G1538">
        <v>36</v>
      </c>
    </row>
    <row r="1539" spans="5:7" x14ac:dyDescent="0.2">
      <c r="E1539">
        <v>3017</v>
      </c>
      <c r="F1539" t="s">
        <v>8219</v>
      </c>
      <c r="G1539">
        <v>159</v>
      </c>
    </row>
    <row r="1540" spans="5:7" x14ac:dyDescent="0.2">
      <c r="E1540">
        <v>3018</v>
      </c>
      <c r="F1540" t="s">
        <v>8219</v>
      </c>
      <c r="G1540">
        <v>41</v>
      </c>
    </row>
    <row r="1541" spans="5:7" x14ac:dyDescent="0.2">
      <c r="E1541">
        <v>3019</v>
      </c>
      <c r="F1541" t="s">
        <v>8219</v>
      </c>
      <c r="G1541">
        <v>226</v>
      </c>
    </row>
    <row r="1542" spans="5:7" x14ac:dyDescent="0.2">
      <c r="E1542">
        <v>3020</v>
      </c>
      <c r="F1542" t="s">
        <v>8219</v>
      </c>
      <c r="G1542">
        <v>30</v>
      </c>
    </row>
    <row r="1543" spans="5:7" x14ac:dyDescent="0.2">
      <c r="E1543">
        <v>3021</v>
      </c>
      <c r="F1543" t="s">
        <v>8219</v>
      </c>
      <c r="G1543">
        <v>103</v>
      </c>
    </row>
    <row r="1544" spans="5:7" x14ac:dyDescent="0.2">
      <c r="E1544">
        <v>3022</v>
      </c>
      <c r="F1544" t="s">
        <v>8219</v>
      </c>
      <c r="G1544">
        <v>62</v>
      </c>
    </row>
    <row r="1545" spans="5:7" x14ac:dyDescent="0.2">
      <c r="E1545">
        <v>3023</v>
      </c>
      <c r="F1545" t="s">
        <v>8219</v>
      </c>
      <c r="G1545">
        <v>6</v>
      </c>
    </row>
    <row r="1546" spans="5:7" x14ac:dyDescent="0.2">
      <c r="E1546">
        <v>3024</v>
      </c>
      <c r="F1546" t="s">
        <v>8219</v>
      </c>
      <c r="G1546">
        <v>182</v>
      </c>
    </row>
    <row r="1547" spans="5:7" x14ac:dyDescent="0.2">
      <c r="E1547">
        <v>3025</v>
      </c>
      <c r="F1547" t="s">
        <v>8219</v>
      </c>
      <c r="G1547">
        <v>145</v>
      </c>
    </row>
    <row r="1548" spans="5:7" x14ac:dyDescent="0.2">
      <c r="E1548">
        <v>3026</v>
      </c>
      <c r="F1548" t="s">
        <v>8219</v>
      </c>
      <c r="G1548">
        <v>25</v>
      </c>
    </row>
    <row r="1549" spans="5:7" x14ac:dyDescent="0.2">
      <c r="E1549">
        <v>3027</v>
      </c>
      <c r="F1549" t="s">
        <v>8219</v>
      </c>
      <c r="G1549">
        <v>320</v>
      </c>
    </row>
    <row r="1550" spans="5:7" x14ac:dyDescent="0.2">
      <c r="E1550">
        <v>3028</v>
      </c>
      <c r="F1550" t="s">
        <v>8219</v>
      </c>
      <c r="G1550">
        <v>99</v>
      </c>
    </row>
    <row r="1551" spans="5:7" x14ac:dyDescent="0.2">
      <c r="E1551">
        <v>3029</v>
      </c>
      <c r="F1551" t="s">
        <v>8219</v>
      </c>
      <c r="G1551">
        <v>348</v>
      </c>
    </row>
    <row r="1552" spans="5:7" x14ac:dyDescent="0.2">
      <c r="E1552">
        <v>3030</v>
      </c>
      <c r="F1552" t="s">
        <v>8219</v>
      </c>
      <c r="G1552">
        <v>41</v>
      </c>
    </row>
    <row r="1553" spans="5:7" x14ac:dyDescent="0.2">
      <c r="E1553">
        <v>3031</v>
      </c>
      <c r="F1553" t="s">
        <v>8219</v>
      </c>
      <c r="G1553">
        <v>29</v>
      </c>
    </row>
    <row r="1554" spans="5:7" x14ac:dyDescent="0.2">
      <c r="E1554">
        <v>3032</v>
      </c>
      <c r="F1554" t="s">
        <v>8219</v>
      </c>
      <c r="G1554">
        <v>25</v>
      </c>
    </row>
    <row r="1555" spans="5:7" x14ac:dyDescent="0.2">
      <c r="E1555">
        <v>3033</v>
      </c>
      <c r="F1555" t="s">
        <v>8219</v>
      </c>
      <c r="G1555">
        <v>23</v>
      </c>
    </row>
    <row r="1556" spans="5:7" x14ac:dyDescent="0.2">
      <c r="E1556">
        <v>3034</v>
      </c>
      <c r="F1556" t="s">
        <v>8219</v>
      </c>
      <c r="G1556">
        <v>1260</v>
      </c>
    </row>
    <row r="1557" spans="5:7" x14ac:dyDescent="0.2">
      <c r="E1557">
        <v>3035</v>
      </c>
      <c r="F1557" t="s">
        <v>8219</v>
      </c>
      <c r="G1557">
        <v>307</v>
      </c>
    </row>
    <row r="1558" spans="5:7" x14ac:dyDescent="0.2">
      <c r="E1558">
        <v>3036</v>
      </c>
      <c r="F1558" t="s">
        <v>8219</v>
      </c>
      <c r="G1558">
        <v>329</v>
      </c>
    </row>
    <row r="1559" spans="5:7" x14ac:dyDescent="0.2">
      <c r="E1559">
        <v>3037</v>
      </c>
      <c r="F1559" t="s">
        <v>8219</v>
      </c>
      <c r="G1559">
        <v>32</v>
      </c>
    </row>
    <row r="1560" spans="5:7" x14ac:dyDescent="0.2">
      <c r="E1560">
        <v>3038</v>
      </c>
      <c r="F1560" t="s">
        <v>8219</v>
      </c>
      <c r="G1560">
        <v>27</v>
      </c>
    </row>
    <row r="1561" spans="5:7" x14ac:dyDescent="0.2">
      <c r="E1561">
        <v>3039</v>
      </c>
      <c r="F1561" t="s">
        <v>8219</v>
      </c>
      <c r="G1561">
        <v>236</v>
      </c>
    </row>
    <row r="1562" spans="5:7" x14ac:dyDescent="0.2">
      <c r="E1562">
        <v>3040</v>
      </c>
      <c r="F1562" t="s">
        <v>8219</v>
      </c>
      <c r="G1562">
        <v>42</v>
      </c>
    </row>
    <row r="1563" spans="5:7" x14ac:dyDescent="0.2">
      <c r="E1563">
        <v>3041</v>
      </c>
      <c r="F1563" t="s">
        <v>8219</v>
      </c>
      <c r="G1563">
        <v>95</v>
      </c>
    </row>
    <row r="1564" spans="5:7" x14ac:dyDescent="0.2">
      <c r="E1564">
        <v>3042</v>
      </c>
      <c r="F1564" t="s">
        <v>8219</v>
      </c>
      <c r="G1564">
        <v>37</v>
      </c>
    </row>
    <row r="1565" spans="5:7" x14ac:dyDescent="0.2">
      <c r="E1565">
        <v>3043</v>
      </c>
      <c r="F1565" t="s">
        <v>8219</v>
      </c>
      <c r="G1565">
        <v>128</v>
      </c>
    </row>
    <row r="1566" spans="5:7" x14ac:dyDescent="0.2">
      <c r="E1566">
        <v>3044</v>
      </c>
      <c r="F1566" t="s">
        <v>8219</v>
      </c>
      <c r="G1566">
        <v>156</v>
      </c>
    </row>
    <row r="1567" spans="5:7" x14ac:dyDescent="0.2">
      <c r="E1567">
        <v>3045</v>
      </c>
      <c r="F1567" t="s">
        <v>8219</v>
      </c>
      <c r="G1567">
        <v>64</v>
      </c>
    </row>
    <row r="1568" spans="5:7" x14ac:dyDescent="0.2">
      <c r="E1568">
        <v>3046</v>
      </c>
      <c r="F1568" t="s">
        <v>8219</v>
      </c>
      <c r="G1568">
        <v>58</v>
      </c>
    </row>
    <row r="1569" spans="5:7" x14ac:dyDescent="0.2">
      <c r="E1569">
        <v>3047</v>
      </c>
      <c r="F1569" t="s">
        <v>8219</v>
      </c>
      <c r="G1569">
        <v>20</v>
      </c>
    </row>
    <row r="1570" spans="5:7" x14ac:dyDescent="0.2">
      <c r="E1570">
        <v>3048</v>
      </c>
      <c r="F1570" t="s">
        <v>8219</v>
      </c>
      <c r="G1570">
        <v>47</v>
      </c>
    </row>
    <row r="1571" spans="5:7" x14ac:dyDescent="0.2">
      <c r="E1571">
        <v>3049</v>
      </c>
      <c r="F1571" t="s">
        <v>8219</v>
      </c>
      <c r="G1571">
        <v>54</v>
      </c>
    </row>
    <row r="1572" spans="5:7" x14ac:dyDescent="0.2">
      <c r="E1572">
        <v>3050</v>
      </c>
      <c r="F1572" t="s">
        <v>8219</v>
      </c>
      <c r="G1572">
        <v>9</v>
      </c>
    </row>
    <row r="1573" spans="5:7" x14ac:dyDescent="0.2">
      <c r="E1573">
        <v>3147</v>
      </c>
      <c r="F1573" t="s">
        <v>8219</v>
      </c>
      <c r="G1573">
        <v>213</v>
      </c>
    </row>
    <row r="1574" spans="5:7" x14ac:dyDescent="0.2">
      <c r="E1574">
        <v>3148</v>
      </c>
      <c r="F1574" t="s">
        <v>8219</v>
      </c>
      <c r="G1574">
        <v>57</v>
      </c>
    </row>
    <row r="1575" spans="5:7" x14ac:dyDescent="0.2">
      <c r="E1575">
        <v>3149</v>
      </c>
      <c r="F1575" t="s">
        <v>8219</v>
      </c>
      <c r="G1575">
        <v>25</v>
      </c>
    </row>
    <row r="1576" spans="5:7" x14ac:dyDescent="0.2">
      <c r="E1576">
        <v>3150</v>
      </c>
      <c r="F1576" t="s">
        <v>8219</v>
      </c>
      <c r="G1576">
        <v>104</v>
      </c>
    </row>
    <row r="1577" spans="5:7" x14ac:dyDescent="0.2">
      <c r="E1577">
        <v>3151</v>
      </c>
      <c r="F1577" t="s">
        <v>8219</v>
      </c>
      <c r="G1577">
        <v>34</v>
      </c>
    </row>
    <row r="1578" spans="5:7" x14ac:dyDescent="0.2">
      <c r="E1578">
        <v>3152</v>
      </c>
      <c r="F1578" t="s">
        <v>8219</v>
      </c>
      <c r="G1578">
        <v>67</v>
      </c>
    </row>
    <row r="1579" spans="5:7" x14ac:dyDescent="0.2">
      <c r="E1579">
        <v>3153</v>
      </c>
      <c r="F1579" t="s">
        <v>8219</v>
      </c>
      <c r="G1579">
        <v>241</v>
      </c>
    </row>
    <row r="1580" spans="5:7" x14ac:dyDescent="0.2">
      <c r="E1580">
        <v>3154</v>
      </c>
      <c r="F1580" t="s">
        <v>8219</v>
      </c>
      <c r="G1580">
        <v>123</v>
      </c>
    </row>
    <row r="1581" spans="5:7" x14ac:dyDescent="0.2">
      <c r="E1581">
        <v>3155</v>
      </c>
      <c r="F1581" t="s">
        <v>8219</v>
      </c>
      <c r="G1581">
        <v>302</v>
      </c>
    </row>
    <row r="1582" spans="5:7" x14ac:dyDescent="0.2">
      <c r="E1582">
        <v>3156</v>
      </c>
      <c r="F1582" t="s">
        <v>8219</v>
      </c>
      <c r="G1582">
        <v>89</v>
      </c>
    </row>
    <row r="1583" spans="5:7" x14ac:dyDescent="0.2">
      <c r="E1583">
        <v>3157</v>
      </c>
      <c r="F1583" t="s">
        <v>8219</v>
      </c>
      <c r="G1583">
        <v>41</v>
      </c>
    </row>
    <row r="1584" spans="5:7" x14ac:dyDescent="0.2">
      <c r="E1584">
        <v>3158</v>
      </c>
      <c r="F1584" t="s">
        <v>8219</v>
      </c>
      <c r="G1584">
        <v>69</v>
      </c>
    </row>
    <row r="1585" spans="5:7" x14ac:dyDescent="0.2">
      <c r="E1585">
        <v>3159</v>
      </c>
      <c r="F1585" t="s">
        <v>8219</v>
      </c>
      <c r="G1585">
        <v>52</v>
      </c>
    </row>
    <row r="1586" spans="5:7" x14ac:dyDescent="0.2">
      <c r="E1586">
        <v>3160</v>
      </c>
      <c r="F1586" t="s">
        <v>8219</v>
      </c>
      <c r="G1586">
        <v>57</v>
      </c>
    </row>
    <row r="1587" spans="5:7" x14ac:dyDescent="0.2">
      <c r="E1587">
        <v>3161</v>
      </c>
      <c r="F1587" t="s">
        <v>8219</v>
      </c>
      <c r="G1587">
        <v>74</v>
      </c>
    </row>
    <row r="1588" spans="5:7" x14ac:dyDescent="0.2">
      <c r="E1588">
        <v>3162</v>
      </c>
      <c r="F1588" t="s">
        <v>8219</v>
      </c>
      <c r="G1588">
        <v>63</v>
      </c>
    </row>
    <row r="1589" spans="5:7" x14ac:dyDescent="0.2">
      <c r="E1589">
        <v>3163</v>
      </c>
      <c r="F1589" t="s">
        <v>8219</v>
      </c>
      <c r="G1589">
        <v>72</v>
      </c>
    </row>
    <row r="1590" spans="5:7" x14ac:dyDescent="0.2">
      <c r="E1590">
        <v>3164</v>
      </c>
      <c r="F1590" t="s">
        <v>8219</v>
      </c>
      <c r="G1590">
        <v>71</v>
      </c>
    </row>
    <row r="1591" spans="5:7" x14ac:dyDescent="0.2">
      <c r="E1591">
        <v>3165</v>
      </c>
      <c r="F1591" t="s">
        <v>8219</v>
      </c>
      <c r="G1591">
        <v>21</v>
      </c>
    </row>
    <row r="1592" spans="5:7" x14ac:dyDescent="0.2">
      <c r="E1592">
        <v>3166</v>
      </c>
      <c r="F1592" t="s">
        <v>8219</v>
      </c>
      <c r="G1592">
        <v>930</v>
      </c>
    </row>
    <row r="1593" spans="5:7" x14ac:dyDescent="0.2">
      <c r="E1593">
        <v>3167</v>
      </c>
      <c r="F1593" t="s">
        <v>8219</v>
      </c>
      <c r="G1593">
        <v>55</v>
      </c>
    </row>
    <row r="1594" spans="5:7" x14ac:dyDescent="0.2">
      <c r="E1594">
        <v>3168</v>
      </c>
      <c r="F1594" t="s">
        <v>8219</v>
      </c>
      <c r="G1594">
        <v>61</v>
      </c>
    </row>
    <row r="1595" spans="5:7" x14ac:dyDescent="0.2">
      <c r="E1595">
        <v>3169</v>
      </c>
      <c r="F1595" t="s">
        <v>8219</v>
      </c>
      <c r="G1595">
        <v>82</v>
      </c>
    </row>
    <row r="1596" spans="5:7" x14ac:dyDescent="0.2">
      <c r="E1596">
        <v>3170</v>
      </c>
      <c r="F1596" t="s">
        <v>8219</v>
      </c>
      <c r="G1596">
        <v>71</v>
      </c>
    </row>
    <row r="1597" spans="5:7" x14ac:dyDescent="0.2">
      <c r="E1597">
        <v>3171</v>
      </c>
      <c r="F1597" t="s">
        <v>8219</v>
      </c>
      <c r="G1597">
        <v>117</v>
      </c>
    </row>
    <row r="1598" spans="5:7" x14ac:dyDescent="0.2">
      <c r="E1598">
        <v>3172</v>
      </c>
      <c r="F1598" t="s">
        <v>8219</v>
      </c>
      <c r="G1598">
        <v>29</v>
      </c>
    </row>
    <row r="1599" spans="5:7" x14ac:dyDescent="0.2">
      <c r="E1599">
        <v>3173</v>
      </c>
      <c r="F1599" t="s">
        <v>8219</v>
      </c>
      <c r="G1599">
        <v>74</v>
      </c>
    </row>
    <row r="1600" spans="5:7" x14ac:dyDescent="0.2">
      <c r="E1600">
        <v>3174</v>
      </c>
      <c r="F1600" t="s">
        <v>8219</v>
      </c>
      <c r="G1600">
        <v>23</v>
      </c>
    </row>
    <row r="1601" spans="5:7" x14ac:dyDescent="0.2">
      <c r="E1601">
        <v>3175</v>
      </c>
      <c r="F1601" t="s">
        <v>8219</v>
      </c>
      <c r="G1601">
        <v>60</v>
      </c>
    </row>
    <row r="1602" spans="5:7" x14ac:dyDescent="0.2">
      <c r="E1602">
        <v>3176</v>
      </c>
      <c r="F1602" t="s">
        <v>8219</v>
      </c>
      <c r="G1602">
        <v>55</v>
      </c>
    </row>
    <row r="1603" spans="5:7" x14ac:dyDescent="0.2">
      <c r="E1603">
        <v>3177</v>
      </c>
      <c r="F1603" t="s">
        <v>8219</v>
      </c>
      <c r="G1603">
        <v>51</v>
      </c>
    </row>
    <row r="1604" spans="5:7" x14ac:dyDescent="0.2">
      <c r="E1604">
        <v>3178</v>
      </c>
      <c r="F1604" t="s">
        <v>8219</v>
      </c>
      <c r="G1604">
        <v>78</v>
      </c>
    </row>
    <row r="1605" spans="5:7" x14ac:dyDescent="0.2">
      <c r="E1605">
        <v>3179</v>
      </c>
      <c r="F1605" t="s">
        <v>8219</v>
      </c>
      <c r="G1605">
        <v>62</v>
      </c>
    </row>
    <row r="1606" spans="5:7" x14ac:dyDescent="0.2">
      <c r="E1606">
        <v>3180</v>
      </c>
      <c r="F1606" t="s">
        <v>8219</v>
      </c>
      <c r="G1606">
        <v>45</v>
      </c>
    </row>
    <row r="1607" spans="5:7" x14ac:dyDescent="0.2">
      <c r="E1607">
        <v>3181</v>
      </c>
      <c r="F1607" t="s">
        <v>8219</v>
      </c>
      <c r="G1607">
        <v>15</v>
      </c>
    </row>
    <row r="1608" spans="5:7" x14ac:dyDescent="0.2">
      <c r="E1608">
        <v>3182</v>
      </c>
      <c r="F1608" t="s">
        <v>8219</v>
      </c>
      <c r="G1608">
        <v>151</v>
      </c>
    </row>
    <row r="1609" spans="5:7" x14ac:dyDescent="0.2">
      <c r="E1609">
        <v>3183</v>
      </c>
      <c r="F1609" t="s">
        <v>8219</v>
      </c>
      <c r="G1609">
        <v>68</v>
      </c>
    </row>
    <row r="1610" spans="5:7" x14ac:dyDescent="0.2">
      <c r="E1610">
        <v>3184</v>
      </c>
      <c r="F1610" t="s">
        <v>8219</v>
      </c>
      <c r="G1610">
        <v>46</v>
      </c>
    </row>
    <row r="1611" spans="5:7" x14ac:dyDescent="0.2">
      <c r="E1611">
        <v>3185</v>
      </c>
      <c r="F1611" t="s">
        <v>8219</v>
      </c>
      <c r="G1611">
        <v>24</v>
      </c>
    </row>
    <row r="1612" spans="5:7" x14ac:dyDescent="0.2">
      <c r="E1612">
        <v>3186</v>
      </c>
      <c r="F1612" t="s">
        <v>8219</v>
      </c>
      <c r="G1612">
        <v>70</v>
      </c>
    </row>
    <row r="1613" spans="5:7" x14ac:dyDescent="0.2">
      <c r="E1613">
        <v>3187</v>
      </c>
      <c r="F1613" t="s">
        <v>8219</v>
      </c>
      <c r="G1613">
        <v>244</v>
      </c>
    </row>
    <row r="1614" spans="5:7" x14ac:dyDescent="0.2">
      <c r="E1614">
        <v>3208</v>
      </c>
      <c r="F1614" t="s">
        <v>8219</v>
      </c>
      <c r="G1614">
        <v>82</v>
      </c>
    </row>
    <row r="1615" spans="5:7" x14ac:dyDescent="0.2">
      <c r="E1615">
        <v>3209</v>
      </c>
      <c r="F1615" t="s">
        <v>8219</v>
      </c>
      <c r="G1615">
        <v>226</v>
      </c>
    </row>
    <row r="1616" spans="5:7" x14ac:dyDescent="0.2">
      <c r="E1616">
        <v>3210</v>
      </c>
      <c r="F1616" t="s">
        <v>8219</v>
      </c>
      <c r="G1616">
        <v>60</v>
      </c>
    </row>
    <row r="1617" spans="5:7" x14ac:dyDescent="0.2">
      <c r="E1617">
        <v>3211</v>
      </c>
      <c r="F1617" t="s">
        <v>8219</v>
      </c>
      <c r="G1617">
        <v>322</v>
      </c>
    </row>
    <row r="1618" spans="5:7" x14ac:dyDescent="0.2">
      <c r="E1618">
        <v>3212</v>
      </c>
      <c r="F1618" t="s">
        <v>8219</v>
      </c>
      <c r="G1618">
        <v>94</v>
      </c>
    </row>
    <row r="1619" spans="5:7" x14ac:dyDescent="0.2">
      <c r="E1619">
        <v>3213</v>
      </c>
      <c r="F1619" t="s">
        <v>8219</v>
      </c>
      <c r="G1619">
        <v>47</v>
      </c>
    </row>
    <row r="1620" spans="5:7" x14ac:dyDescent="0.2">
      <c r="E1620">
        <v>3214</v>
      </c>
      <c r="F1620" t="s">
        <v>8219</v>
      </c>
      <c r="G1620">
        <v>115</v>
      </c>
    </row>
    <row r="1621" spans="5:7" x14ac:dyDescent="0.2">
      <c r="E1621">
        <v>3215</v>
      </c>
      <c r="F1621" t="s">
        <v>8219</v>
      </c>
      <c r="G1621">
        <v>134</v>
      </c>
    </row>
    <row r="1622" spans="5:7" x14ac:dyDescent="0.2">
      <c r="E1622">
        <v>3216</v>
      </c>
      <c r="F1622" t="s">
        <v>8219</v>
      </c>
      <c r="G1622">
        <v>35</v>
      </c>
    </row>
    <row r="1623" spans="5:7" x14ac:dyDescent="0.2">
      <c r="E1623">
        <v>3217</v>
      </c>
      <c r="F1623" t="s">
        <v>8219</v>
      </c>
      <c r="G1623">
        <v>104</v>
      </c>
    </row>
    <row r="1624" spans="5:7" x14ac:dyDescent="0.2">
      <c r="E1624">
        <v>3218</v>
      </c>
      <c r="F1624" t="s">
        <v>8219</v>
      </c>
      <c r="G1624">
        <v>184</v>
      </c>
    </row>
    <row r="1625" spans="5:7" x14ac:dyDescent="0.2">
      <c r="E1625">
        <v>3219</v>
      </c>
      <c r="F1625" t="s">
        <v>8219</v>
      </c>
      <c r="G1625">
        <v>119</v>
      </c>
    </row>
    <row r="1626" spans="5:7" x14ac:dyDescent="0.2">
      <c r="E1626">
        <v>3220</v>
      </c>
      <c r="F1626" t="s">
        <v>8219</v>
      </c>
      <c r="G1626">
        <v>59</v>
      </c>
    </row>
    <row r="1627" spans="5:7" x14ac:dyDescent="0.2">
      <c r="E1627">
        <v>3221</v>
      </c>
      <c r="F1627" t="s">
        <v>8219</v>
      </c>
      <c r="G1627">
        <v>113</v>
      </c>
    </row>
    <row r="1628" spans="5:7" x14ac:dyDescent="0.2">
      <c r="E1628">
        <v>3222</v>
      </c>
      <c r="F1628" t="s">
        <v>8219</v>
      </c>
      <c r="G1628">
        <v>84</v>
      </c>
    </row>
    <row r="1629" spans="5:7" x14ac:dyDescent="0.2">
      <c r="E1629">
        <v>3223</v>
      </c>
      <c r="F1629" t="s">
        <v>8219</v>
      </c>
      <c r="G1629">
        <v>74</v>
      </c>
    </row>
    <row r="1630" spans="5:7" x14ac:dyDescent="0.2">
      <c r="E1630">
        <v>3224</v>
      </c>
      <c r="F1630" t="s">
        <v>8219</v>
      </c>
      <c r="G1630">
        <v>216</v>
      </c>
    </row>
    <row r="1631" spans="5:7" x14ac:dyDescent="0.2">
      <c r="E1631">
        <v>3225</v>
      </c>
      <c r="F1631" t="s">
        <v>8219</v>
      </c>
      <c r="G1631">
        <v>39</v>
      </c>
    </row>
    <row r="1632" spans="5:7" x14ac:dyDescent="0.2">
      <c r="E1632">
        <v>3226</v>
      </c>
      <c r="F1632" t="s">
        <v>8219</v>
      </c>
      <c r="G1632">
        <v>21</v>
      </c>
    </row>
    <row r="1633" spans="5:7" x14ac:dyDescent="0.2">
      <c r="E1633">
        <v>3227</v>
      </c>
      <c r="F1633" t="s">
        <v>8219</v>
      </c>
      <c r="G1633">
        <v>30</v>
      </c>
    </row>
    <row r="1634" spans="5:7" x14ac:dyDescent="0.2">
      <c r="E1634">
        <v>3228</v>
      </c>
      <c r="F1634" t="s">
        <v>8219</v>
      </c>
      <c r="G1634">
        <v>37</v>
      </c>
    </row>
    <row r="1635" spans="5:7" x14ac:dyDescent="0.2">
      <c r="E1635">
        <v>3229</v>
      </c>
      <c r="F1635" t="s">
        <v>8219</v>
      </c>
      <c r="G1635">
        <v>202</v>
      </c>
    </row>
    <row r="1636" spans="5:7" x14ac:dyDescent="0.2">
      <c r="E1636">
        <v>3230</v>
      </c>
      <c r="F1636" t="s">
        <v>8219</v>
      </c>
      <c r="G1636">
        <v>37</v>
      </c>
    </row>
    <row r="1637" spans="5:7" x14ac:dyDescent="0.2">
      <c r="E1637">
        <v>3231</v>
      </c>
      <c r="F1637" t="s">
        <v>8219</v>
      </c>
      <c r="G1637">
        <v>28</v>
      </c>
    </row>
    <row r="1638" spans="5:7" x14ac:dyDescent="0.2">
      <c r="E1638">
        <v>3232</v>
      </c>
      <c r="F1638" t="s">
        <v>8219</v>
      </c>
      <c r="G1638">
        <v>26</v>
      </c>
    </row>
    <row r="1639" spans="5:7" x14ac:dyDescent="0.2">
      <c r="E1639">
        <v>3233</v>
      </c>
      <c r="F1639" t="s">
        <v>8219</v>
      </c>
      <c r="G1639">
        <v>61</v>
      </c>
    </row>
    <row r="1640" spans="5:7" x14ac:dyDescent="0.2">
      <c r="E1640">
        <v>3234</v>
      </c>
      <c r="F1640" t="s">
        <v>8219</v>
      </c>
      <c r="G1640">
        <v>115</v>
      </c>
    </row>
    <row r="1641" spans="5:7" x14ac:dyDescent="0.2">
      <c r="E1641">
        <v>3235</v>
      </c>
      <c r="F1641" t="s">
        <v>8219</v>
      </c>
      <c r="G1641">
        <v>181</v>
      </c>
    </row>
    <row r="1642" spans="5:7" x14ac:dyDescent="0.2">
      <c r="E1642">
        <v>3236</v>
      </c>
      <c r="F1642" t="s">
        <v>8219</v>
      </c>
      <c r="G1642">
        <v>110</v>
      </c>
    </row>
    <row r="1643" spans="5:7" x14ac:dyDescent="0.2">
      <c r="E1643">
        <v>3237</v>
      </c>
      <c r="F1643" t="s">
        <v>8219</v>
      </c>
      <c r="G1643">
        <v>269</v>
      </c>
    </row>
    <row r="1644" spans="5:7" x14ac:dyDescent="0.2">
      <c r="E1644">
        <v>3238</v>
      </c>
      <c r="F1644" t="s">
        <v>8219</v>
      </c>
      <c r="G1644">
        <v>79</v>
      </c>
    </row>
    <row r="1645" spans="5:7" x14ac:dyDescent="0.2">
      <c r="E1645">
        <v>3239</v>
      </c>
      <c r="F1645" t="s">
        <v>8219</v>
      </c>
      <c r="G1645">
        <v>104</v>
      </c>
    </row>
    <row r="1646" spans="5:7" x14ac:dyDescent="0.2">
      <c r="E1646">
        <v>3240</v>
      </c>
      <c r="F1646" t="s">
        <v>8219</v>
      </c>
      <c r="G1646">
        <v>34</v>
      </c>
    </row>
    <row r="1647" spans="5:7" x14ac:dyDescent="0.2">
      <c r="E1647">
        <v>3241</v>
      </c>
      <c r="F1647" t="s">
        <v>8219</v>
      </c>
      <c r="G1647">
        <v>167</v>
      </c>
    </row>
    <row r="1648" spans="5:7" x14ac:dyDescent="0.2">
      <c r="E1648">
        <v>3242</v>
      </c>
      <c r="F1648" t="s">
        <v>8219</v>
      </c>
      <c r="G1648">
        <v>183</v>
      </c>
    </row>
    <row r="1649" spans="5:7" x14ac:dyDescent="0.2">
      <c r="E1649">
        <v>3243</v>
      </c>
      <c r="F1649" t="s">
        <v>8219</v>
      </c>
      <c r="G1649">
        <v>71</v>
      </c>
    </row>
    <row r="1650" spans="5:7" x14ac:dyDescent="0.2">
      <c r="E1650">
        <v>3244</v>
      </c>
      <c r="F1650" t="s">
        <v>8219</v>
      </c>
      <c r="G1650">
        <v>69</v>
      </c>
    </row>
    <row r="1651" spans="5:7" x14ac:dyDescent="0.2">
      <c r="E1651">
        <v>3245</v>
      </c>
      <c r="F1651" t="s">
        <v>8219</v>
      </c>
      <c r="G1651">
        <v>270</v>
      </c>
    </row>
    <row r="1652" spans="5:7" x14ac:dyDescent="0.2">
      <c r="E1652">
        <v>3246</v>
      </c>
      <c r="F1652" t="s">
        <v>8219</v>
      </c>
      <c r="G1652">
        <v>193</v>
      </c>
    </row>
    <row r="1653" spans="5:7" x14ac:dyDescent="0.2">
      <c r="E1653">
        <v>3247</v>
      </c>
      <c r="F1653" t="s">
        <v>8219</v>
      </c>
      <c r="G1653">
        <v>57</v>
      </c>
    </row>
    <row r="1654" spans="5:7" x14ac:dyDescent="0.2">
      <c r="E1654">
        <v>3248</v>
      </c>
      <c r="F1654" t="s">
        <v>8219</v>
      </c>
      <c r="G1654">
        <v>200</v>
      </c>
    </row>
    <row r="1655" spans="5:7" x14ac:dyDescent="0.2">
      <c r="E1655">
        <v>3249</v>
      </c>
      <c r="F1655" t="s">
        <v>8219</v>
      </c>
      <c r="G1655">
        <v>88</v>
      </c>
    </row>
    <row r="1656" spans="5:7" x14ac:dyDescent="0.2">
      <c r="E1656">
        <v>3250</v>
      </c>
      <c r="F1656" t="s">
        <v>8219</v>
      </c>
      <c r="G1656">
        <v>213</v>
      </c>
    </row>
    <row r="1657" spans="5:7" x14ac:dyDescent="0.2">
      <c r="E1657">
        <v>3251</v>
      </c>
      <c r="F1657" t="s">
        <v>8219</v>
      </c>
      <c r="G1657">
        <v>20</v>
      </c>
    </row>
    <row r="1658" spans="5:7" x14ac:dyDescent="0.2">
      <c r="E1658">
        <v>3252</v>
      </c>
      <c r="F1658" t="s">
        <v>8219</v>
      </c>
      <c r="G1658">
        <v>50</v>
      </c>
    </row>
    <row r="1659" spans="5:7" x14ac:dyDescent="0.2">
      <c r="E1659">
        <v>3253</v>
      </c>
      <c r="F1659" t="s">
        <v>8219</v>
      </c>
      <c r="G1659">
        <v>115</v>
      </c>
    </row>
    <row r="1660" spans="5:7" x14ac:dyDescent="0.2">
      <c r="E1660">
        <v>3254</v>
      </c>
      <c r="F1660" t="s">
        <v>8219</v>
      </c>
      <c r="G1660">
        <v>186</v>
      </c>
    </row>
    <row r="1661" spans="5:7" x14ac:dyDescent="0.2">
      <c r="E1661">
        <v>3255</v>
      </c>
      <c r="F1661" t="s">
        <v>8219</v>
      </c>
      <c r="G1661">
        <v>18</v>
      </c>
    </row>
    <row r="1662" spans="5:7" x14ac:dyDescent="0.2">
      <c r="E1662">
        <v>3256</v>
      </c>
      <c r="F1662" t="s">
        <v>8219</v>
      </c>
      <c r="G1662">
        <v>176</v>
      </c>
    </row>
    <row r="1663" spans="5:7" x14ac:dyDescent="0.2">
      <c r="E1663">
        <v>3257</v>
      </c>
      <c r="F1663" t="s">
        <v>8219</v>
      </c>
      <c r="G1663">
        <v>41</v>
      </c>
    </row>
    <row r="1664" spans="5:7" x14ac:dyDescent="0.2">
      <c r="E1664">
        <v>3258</v>
      </c>
      <c r="F1664" t="s">
        <v>8219</v>
      </c>
      <c r="G1664">
        <v>75</v>
      </c>
    </row>
    <row r="1665" spans="5:7" x14ac:dyDescent="0.2">
      <c r="E1665">
        <v>3259</v>
      </c>
      <c r="F1665" t="s">
        <v>8219</v>
      </c>
      <c r="G1665">
        <v>97</v>
      </c>
    </row>
    <row r="1666" spans="5:7" x14ac:dyDescent="0.2">
      <c r="E1666">
        <v>3260</v>
      </c>
      <c r="F1666" t="s">
        <v>8219</v>
      </c>
      <c r="G1666">
        <v>73</v>
      </c>
    </row>
    <row r="1667" spans="5:7" x14ac:dyDescent="0.2">
      <c r="E1667">
        <v>3261</v>
      </c>
      <c r="F1667" t="s">
        <v>8219</v>
      </c>
      <c r="G1667">
        <v>49</v>
      </c>
    </row>
    <row r="1668" spans="5:7" x14ac:dyDescent="0.2">
      <c r="E1668">
        <v>3262</v>
      </c>
      <c r="F1668" t="s">
        <v>8219</v>
      </c>
      <c r="G1668">
        <v>134</v>
      </c>
    </row>
    <row r="1669" spans="5:7" x14ac:dyDescent="0.2">
      <c r="E1669">
        <v>3263</v>
      </c>
      <c r="F1669" t="s">
        <v>8219</v>
      </c>
      <c r="G1669">
        <v>68</v>
      </c>
    </row>
    <row r="1670" spans="5:7" x14ac:dyDescent="0.2">
      <c r="E1670">
        <v>3264</v>
      </c>
      <c r="F1670" t="s">
        <v>8219</v>
      </c>
      <c r="G1670">
        <v>49</v>
      </c>
    </row>
    <row r="1671" spans="5:7" x14ac:dyDescent="0.2">
      <c r="E1671">
        <v>3265</v>
      </c>
      <c r="F1671" t="s">
        <v>8219</v>
      </c>
      <c r="G1671">
        <v>63</v>
      </c>
    </row>
    <row r="1672" spans="5:7" x14ac:dyDescent="0.2">
      <c r="E1672">
        <v>3266</v>
      </c>
      <c r="F1672" t="s">
        <v>8219</v>
      </c>
      <c r="G1672">
        <v>163</v>
      </c>
    </row>
    <row r="1673" spans="5:7" x14ac:dyDescent="0.2">
      <c r="E1673">
        <v>3267</v>
      </c>
      <c r="F1673" t="s">
        <v>8219</v>
      </c>
      <c r="G1673">
        <v>288</v>
      </c>
    </row>
    <row r="1674" spans="5:7" x14ac:dyDescent="0.2">
      <c r="E1674">
        <v>3268</v>
      </c>
      <c r="F1674" t="s">
        <v>8219</v>
      </c>
      <c r="G1674">
        <v>42</v>
      </c>
    </row>
    <row r="1675" spans="5:7" x14ac:dyDescent="0.2">
      <c r="E1675">
        <v>3269</v>
      </c>
      <c r="F1675" t="s">
        <v>8219</v>
      </c>
      <c r="G1675">
        <v>70</v>
      </c>
    </row>
    <row r="1676" spans="5:7" x14ac:dyDescent="0.2">
      <c r="E1676">
        <v>3270</v>
      </c>
      <c r="F1676" t="s">
        <v>8219</v>
      </c>
      <c r="G1676">
        <v>30</v>
      </c>
    </row>
    <row r="1677" spans="5:7" x14ac:dyDescent="0.2">
      <c r="E1677">
        <v>3271</v>
      </c>
      <c r="F1677" t="s">
        <v>8219</v>
      </c>
      <c r="G1677">
        <v>51</v>
      </c>
    </row>
    <row r="1678" spans="5:7" x14ac:dyDescent="0.2">
      <c r="E1678">
        <v>3272</v>
      </c>
      <c r="F1678" t="s">
        <v>8219</v>
      </c>
      <c r="G1678">
        <v>145</v>
      </c>
    </row>
    <row r="1679" spans="5:7" x14ac:dyDescent="0.2">
      <c r="E1679">
        <v>3273</v>
      </c>
      <c r="F1679" t="s">
        <v>8219</v>
      </c>
      <c r="G1679">
        <v>21</v>
      </c>
    </row>
    <row r="1680" spans="5:7" x14ac:dyDescent="0.2">
      <c r="E1680">
        <v>3274</v>
      </c>
      <c r="F1680" t="s">
        <v>8219</v>
      </c>
      <c r="G1680">
        <v>286</v>
      </c>
    </row>
    <row r="1681" spans="5:7" x14ac:dyDescent="0.2">
      <c r="E1681">
        <v>3275</v>
      </c>
      <c r="F1681" t="s">
        <v>8219</v>
      </c>
      <c r="G1681">
        <v>12</v>
      </c>
    </row>
    <row r="1682" spans="5:7" x14ac:dyDescent="0.2">
      <c r="E1682">
        <v>3276</v>
      </c>
      <c r="F1682" t="s">
        <v>8219</v>
      </c>
      <c r="G1682">
        <v>100</v>
      </c>
    </row>
    <row r="1683" spans="5:7" x14ac:dyDescent="0.2">
      <c r="E1683">
        <v>3277</v>
      </c>
      <c r="F1683" t="s">
        <v>8219</v>
      </c>
      <c r="G1683">
        <v>100</v>
      </c>
    </row>
    <row r="1684" spans="5:7" x14ac:dyDescent="0.2">
      <c r="E1684">
        <v>3278</v>
      </c>
      <c r="F1684" t="s">
        <v>8219</v>
      </c>
      <c r="G1684">
        <v>34</v>
      </c>
    </row>
    <row r="1685" spans="5:7" x14ac:dyDescent="0.2">
      <c r="E1685">
        <v>3279</v>
      </c>
      <c r="F1685" t="s">
        <v>8219</v>
      </c>
      <c r="G1685">
        <v>63</v>
      </c>
    </row>
    <row r="1686" spans="5:7" x14ac:dyDescent="0.2">
      <c r="E1686">
        <v>3280</v>
      </c>
      <c r="F1686" t="s">
        <v>8219</v>
      </c>
      <c r="G1686">
        <v>30</v>
      </c>
    </row>
    <row r="1687" spans="5:7" x14ac:dyDescent="0.2">
      <c r="E1687">
        <v>3281</v>
      </c>
      <c r="F1687" t="s">
        <v>8219</v>
      </c>
      <c r="G1687">
        <v>47</v>
      </c>
    </row>
    <row r="1688" spans="5:7" x14ac:dyDescent="0.2">
      <c r="E1688">
        <v>3282</v>
      </c>
      <c r="F1688" t="s">
        <v>8219</v>
      </c>
      <c r="G1688">
        <v>237</v>
      </c>
    </row>
    <row r="1689" spans="5:7" x14ac:dyDescent="0.2">
      <c r="E1689">
        <v>3283</v>
      </c>
      <c r="F1689" t="s">
        <v>8219</v>
      </c>
      <c r="G1689">
        <v>47</v>
      </c>
    </row>
    <row r="1690" spans="5:7" x14ac:dyDescent="0.2">
      <c r="E1690">
        <v>3284</v>
      </c>
      <c r="F1690" t="s">
        <v>8219</v>
      </c>
      <c r="G1690">
        <v>15</v>
      </c>
    </row>
    <row r="1691" spans="5:7" x14ac:dyDescent="0.2">
      <c r="E1691">
        <v>3285</v>
      </c>
      <c r="F1691" t="s">
        <v>8219</v>
      </c>
      <c r="G1691">
        <v>81</v>
      </c>
    </row>
    <row r="1692" spans="5:7" x14ac:dyDescent="0.2">
      <c r="E1692">
        <v>3286</v>
      </c>
      <c r="F1692" t="s">
        <v>8219</v>
      </c>
      <c r="G1692">
        <v>122</v>
      </c>
    </row>
    <row r="1693" spans="5:7" x14ac:dyDescent="0.2">
      <c r="E1693">
        <v>3287</v>
      </c>
      <c r="F1693" t="s">
        <v>8219</v>
      </c>
      <c r="G1693">
        <v>34</v>
      </c>
    </row>
    <row r="1694" spans="5:7" x14ac:dyDescent="0.2">
      <c r="E1694">
        <v>3288</v>
      </c>
      <c r="F1694" t="s">
        <v>8219</v>
      </c>
      <c r="G1694">
        <v>207</v>
      </c>
    </row>
    <row r="1695" spans="5:7" x14ac:dyDescent="0.2">
      <c r="E1695">
        <v>3289</v>
      </c>
      <c r="F1695" t="s">
        <v>8219</v>
      </c>
      <c r="G1695">
        <v>25</v>
      </c>
    </row>
    <row r="1696" spans="5:7" x14ac:dyDescent="0.2">
      <c r="E1696">
        <v>3290</v>
      </c>
      <c r="F1696" t="s">
        <v>8219</v>
      </c>
      <c r="G1696">
        <v>72</v>
      </c>
    </row>
    <row r="1697" spans="5:7" x14ac:dyDescent="0.2">
      <c r="E1697">
        <v>3291</v>
      </c>
      <c r="F1697" t="s">
        <v>8219</v>
      </c>
      <c r="G1697">
        <v>14</v>
      </c>
    </row>
    <row r="1698" spans="5:7" x14ac:dyDescent="0.2">
      <c r="E1698">
        <v>3292</v>
      </c>
      <c r="F1698" t="s">
        <v>8219</v>
      </c>
      <c r="G1698">
        <v>15</v>
      </c>
    </row>
    <row r="1699" spans="5:7" x14ac:dyDescent="0.2">
      <c r="E1699">
        <v>3293</v>
      </c>
      <c r="F1699" t="s">
        <v>8219</v>
      </c>
      <c r="G1699">
        <v>91</v>
      </c>
    </row>
    <row r="1700" spans="5:7" x14ac:dyDescent="0.2">
      <c r="E1700">
        <v>3294</v>
      </c>
      <c r="F1700" t="s">
        <v>8219</v>
      </c>
      <c r="G1700">
        <v>24</v>
      </c>
    </row>
    <row r="1701" spans="5:7" x14ac:dyDescent="0.2">
      <c r="E1701">
        <v>3295</v>
      </c>
      <c r="F1701" t="s">
        <v>8219</v>
      </c>
      <c r="G1701">
        <v>27</v>
      </c>
    </row>
    <row r="1702" spans="5:7" x14ac:dyDescent="0.2">
      <c r="E1702">
        <v>3296</v>
      </c>
      <c r="F1702" t="s">
        <v>8219</v>
      </c>
      <c r="G1702">
        <v>47</v>
      </c>
    </row>
    <row r="1703" spans="5:7" x14ac:dyDescent="0.2">
      <c r="E1703">
        <v>3297</v>
      </c>
      <c r="F1703" t="s">
        <v>8219</v>
      </c>
      <c r="G1703">
        <v>44</v>
      </c>
    </row>
    <row r="1704" spans="5:7" x14ac:dyDescent="0.2">
      <c r="E1704">
        <v>3298</v>
      </c>
      <c r="F1704" t="s">
        <v>8219</v>
      </c>
      <c r="G1704">
        <v>72</v>
      </c>
    </row>
    <row r="1705" spans="5:7" x14ac:dyDescent="0.2">
      <c r="E1705">
        <v>3299</v>
      </c>
      <c r="F1705" t="s">
        <v>8219</v>
      </c>
      <c r="G1705">
        <v>63</v>
      </c>
    </row>
    <row r="1706" spans="5:7" x14ac:dyDescent="0.2">
      <c r="E1706">
        <v>3300</v>
      </c>
      <c r="F1706" t="s">
        <v>8219</v>
      </c>
      <c r="G1706">
        <v>88</v>
      </c>
    </row>
    <row r="1707" spans="5:7" x14ac:dyDescent="0.2">
      <c r="E1707">
        <v>3301</v>
      </c>
      <c r="F1707" t="s">
        <v>8219</v>
      </c>
      <c r="G1707">
        <v>70</v>
      </c>
    </row>
    <row r="1708" spans="5:7" x14ac:dyDescent="0.2">
      <c r="E1708">
        <v>3302</v>
      </c>
      <c r="F1708" t="s">
        <v>8219</v>
      </c>
      <c r="G1708">
        <v>50</v>
      </c>
    </row>
    <row r="1709" spans="5:7" x14ac:dyDescent="0.2">
      <c r="E1709">
        <v>3303</v>
      </c>
      <c r="F1709" t="s">
        <v>8219</v>
      </c>
      <c r="G1709">
        <v>35</v>
      </c>
    </row>
    <row r="1710" spans="5:7" x14ac:dyDescent="0.2">
      <c r="E1710">
        <v>3304</v>
      </c>
      <c r="F1710" t="s">
        <v>8219</v>
      </c>
      <c r="G1710">
        <v>175</v>
      </c>
    </row>
    <row r="1711" spans="5:7" x14ac:dyDescent="0.2">
      <c r="E1711">
        <v>3305</v>
      </c>
      <c r="F1711" t="s">
        <v>8219</v>
      </c>
      <c r="G1711">
        <v>20</v>
      </c>
    </row>
    <row r="1712" spans="5:7" x14ac:dyDescent="0.2">
      <c r="E1712">
        <v>3306</v>
      </c>
      <c r="F1712" t="s">
        <v>8219</v>
      </c>
      <c r="G1712">
        <v>54</v>
      </c>
    </row>
    <row r="1713" spans="5:7" x14ac:dyDescent="0.2">
      <c r="E1713">
        <v>3307</v>
      </c>
      <c r="F1713" t="s">
        <v>8219</v>
      </c>
      <c r="G1713">
        <v>20</v>
      </c>
    </row>
    <row r="1714" spans="5:7" x14ac:dyDescent="0.2">
      <c r="E1714">
        <v>3308</v>
      </c>
      <c r="F1714" t="s">
        <v>8219</v>
      </c>
      <c r="G1714">
        <v>57</v>
      </c>
    </row>
    <row r="1715" spans="5:7" x14ac:dyDescent="0.2">
      <c r="E1715">
        <v>3309</v>
      </c>
      <c r="F1715" t="s">
        <v>8219</v>
      </c>
      <c r="G1715">
        <v>31</v>
      </c>
    </row>
    <row r="1716" spans="5:7" x14ac:dyDescent="0.2">
      <c r="E1716">
        <v>3310</v>
      </c>
      <c r="F1716" t="s">
        <v>8219</v>
      </c>
      <c r="G1716">
        <v>31</v>
      </c>
    </row>
    <row r="1717" spans="5:7" x14ac:dyDescent="0.2">
      <c r="E1717">
        <v>3311</v>
      </c>
      <c r="F1717" t="s">
        <v>8219</v>
      </c>
      <c r="G1717">
        <v>45</v>
      </c>
    </row>
    <row r="1718" spans="5:7" x14ac:dyDescent="0.2">
      <c r="E1718">
        <v>3312</v>
      </c>
      <c r="F1718" t="s">
        <v>8219</v>
      </c>
      <c r="G1718">
        <v>41</v>
      </c>
    </row>
    <row r="1719" spans="5:7" x14ac:dyDescent="0.2">
      <c r="E1719">
        <v>3313</v>
      </c>
      <c r="F1719" t="s">
        <v>8219</v>
      </c>
      <c r="G1719">
        <v>29</v>
      </c>
    </row>
    <row r="1720" spans="5:7" x14ac:dyDescent="0.2">
      <c r="E1720">
        <v>3314</v>
      </c>
      <c r="F1720" t="s">
        <v>8219</v>
      </c>
      <c r="G1720">
        <v>58</v>
      </c>
    </row>
    <row r="1721" spans="5:7" x14ac:dyDescent="0.2">
      <c r="E1721">
        <v>3315</v>
      </c>
      <c r="F1721" t="s">
        <v>8219</v>
      </c>
      <c r="G1721">
        <v>89</v>
      </c>
    </row>
    <row r="1722" spans="5:7" x14ac:dyDescent="0.2">
      <c r="E1722">
        <v>3316</v>
      </c>
      <c r="F1722" t="s">
        <v>8219</v>
      </c>
      <c r="G1722">
        <v>125</v>
      </c>
    </row>
    <row r="1723" spans="5:7" x14ac:dyDescent="0.2">
      <c r="E1723">
        <v>3317</v>
      </c>
      <c r="F1723" t="s">
        <v>8219</v>
      </c>
      <c r="G1723">
        <v>18</v>
      </c>
    </row>
    <row r="1724" spans="5:7" x14ac:dyDescent="0.2">
      <c r="E1724">
        <v>3318</v>
      </c>
      <c r="F1724" t="s">
        <v>8219</v>
      </c>
      <c r="G1724">
        <v>32</v>
      </c>
    </row>
    <row r="1725" spans="5:7" x14ac:dyDescent="0.2">
      <c r="E1725">
        <v>3319</v>
      </c>
      <c r="F1725" t="s">
        <v>8219</v>
      </c>
      <c r="G1725">
        <v>16</v>
      </c>
    </row>
    <row r="1726" spans="5:7" x14ac:dyDescent="0.2">
      <c r="E1726">
        <v>3320</v>
      </c>
      <c r="F1726" t="s">
        <v>8219</v>
      </c>
      <c r="G1726">
        <v>38</v>
      </c>
    </row>
    <row r="1727" spans="5:7" x14ac:dyDescent="0.2">
      <c r="E1727">
        <v>3321</v>
      </c>
      <c r="F1727" t="s">
        <v>8219</v>
      </c>
      <c r="G1727">
        <v>15</v>
      </c>
    </row>
    <row r="1728" spans="5:7" x14ac:dyDescent="0.2">
      <c r="E1728">
        <v>3322</v>
      </c>
      <c r="F1728" t="s">
        <v>8219</v>
      </c>
      <c r="G1728">
        <v>23</v>
      </c>
    </row>
    <row r="1729" spans="5:7" x14ac:dyDescent="0.2">
      <c r="E1729">
        <v>3323</v>
      </c>
      <c r="F1729" t="s">
        <v>8219</v>
      </c>
      <c r="G1729">
        <v>49</v>
      </c>
    </row>
    <row r="1730" spans="5:7" x14ac:dyDescent="0.2">
      <c r="E1730">
        <v>3324</v>
      </c>
      <c r="F1730" t="s">
        <v>8219</v>
      </c>
      <c r="G1730">
        <v>10</v>
      </c>
    </row>
    <row r="1731" spans="5:7" x14ac:dyDescent="0.2">
      <c r="E1731">
        <v>3325</v>
      </c>
      <c r="F1731" t="s">
        <v>8219</v>
      </c>
      <c r="G1731">
        <v>15</v>
      </c>
    </row>
    <row r="1732" spans="5:7" x14ac:dyDescent="0.2">
      <c r="E1732">
        <v>3326</v>
      </c>
      <c r="F1732" t="s">
        <v>8219</v>
      </c>
      <c r="G1732">
        <v>57</v>
      </c>
    </row>
    <row r="1733" spans="5:7" x14ac:dyDescent="0.2">
      <c r="E1733">
        <v>3327</v>
      </c>
      <c r="F1733" t="s">
        <v>8219</v>
      </c>
      <c r="G1733">
        <v>33</v>
      </c>
    </row>
    <row r="1734" spans="5:7" x14ac:dyDescent="0.2">
      <c r="E1734">
        <v>3328</v>
      </c>
      <c r="F1734" t="s">
        <v>8219</v>
      </c>
      <c r="G1734">
        <v>9</v>
      </c>
    </row>
    <row r="1735" spans="5:7" x14ac:dyDescent="0.2">
      <c r="E1735">
        <v>3329</v>
      </c>
      <c r="F1735" t="s">
        <v>8219</v>
      </c>
      <c r="G1735">
        <v>26</v>
      </c>
    </row>
    <row r="1736" spans="5:7" x14ac:dyDescent="0.2">
      <c r="E1736">
        <v>3330</v>
      </c>
      <c r="F1736" t="s">
        <v>8219</v>
      </c>
      <c r="G1736">
        <v>69</v>
      </c>
    </row>
    <row r="1737" spans="5:7" x14ac:dyDescent="0.2">
      <c r="E1737">
        <v>3331</v>
      </c>
      <c r="F1737" t="s">
        <v>8219</v>
      </c>
      <c r="G1737">
        <v>65</v>
      </c>
    </row>
    <row r="1738" spans="5:7" x14ac:dyDescent="0.2">
      <c r="E1738">
        <v>3332</v>
      </c>
      <c r="F1738" t="s">
        <v>8219</v>
      </c>
      <c r="G1738">
        <v>83</v>
      </c>
    </row>
    <row r="1739" spans="5:7" x14ac:dyDescent="0.2">
      <c r="E1739">
        <v>3333</v>
      </c>
      <c r="F1739" t="s">
        <v>8219</v>
      </c>
      <c r="G1739">
        <v>111</v>
      </c>
    </row>
    <row r="1740" spans="5:7" x14ac:dyDescent="0.2">
      <c r="E1740">
        <v>3334</v>
      </c>
      <c r="F1740" t="s">
        <v>8219</v>
      </c>
      <c r="G1740">
        <v>46</v>
      </c>
    </row>
    <row r="1741" spans="5:7" x14ac:dyDescent="0.2">
      <c r="E1741">
        <v>3335</v>
      </c>
      <c r="F1741" t="s">
        <v>8219</v>
      </c>
      <c r="G1741">
        <v>63</v>
      </c>
    </row>
    <row r="1742" spans="5:7" x14ac:dyDescent="0.2">
      <c r="E1742">
        <v>3336</v>
      </c>
      <c r="F1742" t="s">
        <v>8219</v>
      </c>
      <c r="G1742">
        <v>9</v>
      </c>
    </row>
    <row r="1743" spans="5:7" x14ac:dyDescent="0.2">
      <c r="E1743">
        <v>3337</v>
      </c>
      <c r="F1743" t="s">
        <v>8219</v>
      </c>
      <c r="G1743">
        <v>34</v>
      </c>
    </row>
    <row r="1744" spans="5:7" x14ac:dyDescent="0.2">
      <c r="E1744">
        <v>3338</v>
      </c>
      <c r="F1744" t="s">
        <v>8219</v>
      </c>
      <c r="G1744">
        <v>112</v>
      </c>
    </row>
    <row r="1745" spans="5:7" x14ac:dyDescent="0.2">
      <c r="E1745">
        <v>3339</v>
      </c>
      <c r="F1745" t="s">
        <v>8219</v>
      </c>
      <c r="G1745">
        <v>47</v>
      </c>
    </row>
    <row r="1746" spans="5:7" x14ac:dyDescent="0.2">
      <c r="E1746">
        <v>3340</v>
      </c>
      <c r="F1746" t="s">
        <v>8219</v>
      </c>
      <c r="G1746">
        <v>38</v>
      </c>
    </row>
    <row r="1747" spans="5:7" x14ac:dyDescent="0.2">
      <c r="E1747">
        <v>3341</v>
      </c>
      <c r="F1747" t="s">
        <v>8219</v>
      </c>
      <c r="G1747">
        <v>28</v>
      </c>
    </row>
    <row r="1748" spans="5:7" x14ac:dyDescent="0.2">
      <c r="E1748">
        <v>3342</v>
      </c>
      <c r="F1748" t="s">
        <v>8219</v>
      </c>
      <c r="G1748">
        <v>78</v>
      </c>
    </row>
    <row r="1749" spans="5:7" x14ac:dyDescent="0.2">
      <c r="E1749">
        <v>3343</v>
      </c>
      <c r="F1749" t="s">
        <v>8219</v>
      </c>
      <c r="G1749">
        <v>23</v>
      </c>
    </row>
    <row r="1750" spans="5:7" x14ac:dyDescent="0.2">
      <c r="E1750">
        <v>3344</v>
      </c>
      <c r="F1750" t="s">
        <v>8219</v>
      </c>
      <c r="G1750">
        <v>40</v>
      </c>
    </row>
    <row r="1751" spans="5:7" x14ac:dyDescent="0.2">
      <c r="E1751">
        <v>3345</v>
      </c>
      <c r="F1751" t="s">
        <v>8219</v>
      </c>
      <c r="G1751">
        <v>13</v>
      </c>
    </row>
    <row r="1752" spans="5:7" x14ac:dyDescent="0.2">
      <c r="E1752">
        <v>3346</v>
      </c>
      <c r="F1752" t="s">
        <v>8219</v>
      </c>
      <c r="G1752">
        <v>18</v>
      </c>
    </row>
    <row r="1753" spans="5:7" x14ac:dyDescent="0.2">
      <c r="E1753">
        <v>3347</v>
      </c>
      <c r="F1753" t="s">
        <v>8219</v>
      </c>
      <c r="G1753">
        <v>22</v>
      </c>
    </row>
    <row r="1754" spans="5:7" x14ac:dyDescent="0.2">
      <c r="E1754">
        <v>3348</v>
      </c>
      <c r="F1754" t="s">
        <v>8219</v>
      </c>
      <c r="G1754">
        <v>79</v>
      </c>
    </row>
    <row r="1755" spans="5:7" x14ac:dyDescent="0.2">
      <c r="E1755">
        <v>3349</v>
      </c>
      <c r="F1755" t="s">
        <v>8219</v>
      </c>
      <c r="G1755">
        <v>14</v>
      </c>
    </row>
    <row r="1756" spans="5:7" x14ac:dyDescent="0.2">
      <c r="E1756">
        <v>3350</v>
      </c>
      <c r="F1756" t="s">
        <v>8219</v>
      </c>
      <c r="G1756">
        <v>51</v>
      </c>
    </row>
    <row r="1757" spans="5:7" x14ac:dyDescent="0.2">
      <c r="E1757">
        <v>3351</v>
      </c>
      <c r="F1757" t="s">
        <v>8219</v>
      </c>
      <c r="G1757">
        <v>54</v>
      </c>
    </row>
    <row r="1758" spans="5:7" x14ac:dyDescent="0.2">
      <c r="E1758">
        <v>3352</v>
      </c>
      <c r="F1758" t="s">
        <v>8219</v>
      </c>
      <c r="G1758">
        <v>70</v>
      </c>
    </row>
    <row r="1759" spans="5:7" x14ac:dyDescent="0.2">
      <c r="E1759">
        <v>3353</v>
      </c>
      <c r="F1759" t="s">
        <v>8219</v>
      </c>
      <c r="G1759">
        <v>44</v>
      </c>
    </row>
    <row r="1760" spans="5:7" x14ac:dyDescent="0.2">
      <c r="E1760">
        <v>3354</v>
      </c>
      <c r="F1760" t="s">
        <v>8219</v>
      </c>
      <c r="G1760">
        <v>55</v>
      </c>
    </row>
    <row r="1761" spans="5:7" x14ac:dyDescent="0.2">
      <c r="E1761">
        <v>3355</v>
      </c>
      <c r="F1761" t="s">
        <v>8219</v>
      </c>
      <c r="G1761">
        <v>15</v>
      </c>
    </row>
    <row r="1762" spans="5:7" x14ac:dyDescent="0.2">
      <c r="E1762">
        <v>3356</v>
      </c>
      <c r="F1762" t="s">
        <v>8219</v>
      </c>
      <c r="G1762">
        <v>27</v>
      </c>
    </row>
    <row r="1763" spans="5:7" x14ac:dyDescent="0.2">
      <c r="E1763">
        <v>3357</v>
      </c>
      <c r="F1763" t="s">
        <v>8219</v>
      </c>
      <c r="G1763">
        <v>21</v>
      </c>
    </row>
    <row r="1764" spans="5:7" x14ac:dyDescent="0.2">
      <c r="E1764">
        <v>3358</v>
      </c>
      <c r="F1764" t="s">
        <v>8219</v>
      </c>
      <c r="G1764">
        <v>162</v>
      </c>
    </row>
    <row r="1765" spans="5:7" x14ac:dyDescent="0.2">
      <c r="E1765">
        <v>3359</v>
      </c>
      <c r="F1765" t="s">
        <v>8219</v>
      </c>
      <c r="G1765">
        <v>23</v>
      </c>
    </row>
    <row r="1766" spans="5:7" x14ac:dyDescent="0.2">
      <c r="E1766">
        <v>3360</v>
      </c>
      <c r="F1766" t="s">
        <v>8219</v>
      </c>
      <c r="G1766">
        <v>72</v>
      </c>
    </row>
    <row r="1767" spans="5:7" x14ac:dyDescent="0.2">
      <c r="E1767">
        <v>3361</v>
      </c>
      <c r="F1767" t="s">
        <v>8219</v>
      </c>
      <c r="G1767">
        <v>68</v>
      </c>
    </row>
    <row r="1768" spans="5:7" x14ac:dyDescent="0.2">
      <c r="E1768">
        <v>3362</v>
      </c>
      <c r="F1768" t="s">
        <v>8219</v>
      </c>
      <c r="G1768">
        <v>20</v>
      </c>
    </row>
    <row r="1769" spans="5:7" x14ac:dyDescent="0.2">
      <c r="E1769">
        <v>3363</v>
      </c>
      <c r="F1769" t="s">
        <v>8219</v>
      </c>
      <c r="G1769">
        <v>26</v>
      </c>
    </row>
    <row r="1770" spans="5:7" x14ac:dyDescent="0.2">
      <c r="E1770">
        <v>3364</v>
      </c>
      <c r="F1770" t="s">
        <v>8219</v>
      </c>
      <c r="G1770">
        <v>72</v>
      </c>
    </row>
    <row r="1771" spans="5:7" x14ac:dyDescent="0.2">
      <c r="E1771">
        <v>3365</v>
      </c>
      <c r="F1771" t="s">
        <v>8219</v>
      </c>
      <c r="G1771">
        <v>3</v>
      </c>
    </row>
    <row r="1772" spans="5:7" x14ac:dyDescent="0.2">
      <c r="E1772">
        <v>3366</v>
      </c>
      <c r="F1772" t="s">
        <v>8219</v>
      </c>
      <c r="G1772">
        <v>18</v>
      </c>
    </row>
    <row r="1773" spans="5:7" x14ac:dyDescent="0.2">
      <c r="E1773">
        <v>3367</v>
      </c>
      <c r="F1773" t="s">
        <v>8219</v>
      </c>
      <c r="G1773">
        <v>30</v>
      </c>
    </row>
    <row r="1774" spans="5:7" x14ac:dyDescent="0.2">
      <c r="E1774">
        <v>3368</v>
      </c>
      <c r="F1774" t="s">
        <v>8219</v>
      </c>
      <c r="G1774">
        <v>23</v>
      </c>
    </row>
    <row r="1775" spans="5:7" x14ac:dyDescent="0.2">
      <c r="E1775">
        <v>3369</v>
      </c>
      <c r="F1775" t="s">
        <v>8219</v>
      </c>
      <c r="G1775">
        <v>54</v>
      </c>
    </row>
    <row r="1776" spans="5:7" x14ac:dyDescent="0.2">
      <c r="E1776">
        <v>3370</v>
      </c>
      <c r="F1776" t="s">
        <v>8219</v>
      </c>
      <c r="G1776">
        <v>26</v>
      </c>
    </row>
    <row r="1777" spans="5:7" x14ac:dyDescent="0.2">
      <c r="E1777">
        <v>3371</v>
      </c>
      <c r="F1777" t="s">
        <v>8219</v>
      </c>
      <c r="G1777">
        <v>9</v>
      </c>
    </row>
    <row r="1778" spans="5:7" x14ac:dyDescent="0.2">
      <c r="E1778">
        <v>3372</v>
      </c>
      <c r="F1778" t="s">
        <v>8219</v>
      </c>
      <c r="G1778">
        <v>27</v>
      </c>
    </row>
    <row r="1779" spans="5:7" x14ac:dyDescent="0.2">
      <c r="E1779">
        <v>3373</v>
      </c>
      <c r="F1779" t="s">
        <v>8219</v>
      </c>
      <c r="G1779">
        <v>30</v>
      </c>
    </row>
    <row r="1780" spans="5:7" x14ac:dyDescent="0.2">
      <c r="E1780">
        <v>3374</v>
      </c>
      <c r="F1780" t="s">
        <v>8219</v>
      </c>
      <c r="G1780">
        <v>52</v>
      </c>
    </row>
    <row r="1781" spans="5:7" x14ac:dyDescent="0.2">
      <c r="E1781">
        <v>3375</v>
      </c>
      <c r="F1781" t="s">
        <v>8219</v>
      </c>
      <c r="G1781">
        <v>17</v>
      </c>
    </row>
    <row r="1782" spans="5:7" x14ac:dyDescent="0.2">
      <c r="E1782">
        <v>3376</v>
      </c>
      <c r="F1782" t="s">
        <v>8219</v>
      </c>
      <c r="G1782">
        <v>19</v>
      </c>
    </row>
    <row r="1783" spans="5:7" x14ac:dyDescent="0.2">
      <c r="E1783">
        <v>3377</v>
      </c>
      <c r="F1783" t="s">
        <v>8219</v>
      </c>
      <c r="G1783">
        <v>77</v>
      </c>
    </row>
    <row r="1784" spans="5:7" x14ac:dyDescent="0.2">
      <c r="E1784">
        <v>3378</v>
      </c>
      <c r="F1784" t="s">
        <v>8219</v>
      </c>
      <c r="G1784">
        <v>21</v>
      </c>
    </row>
    <row r="1785" spans="5:7" x14ac:dyDescent="0.2">
      <c r="E1785">
        <v>3379</v>
      </c>
      <c r="F1785" t="s">
        <v>8219</v>
      </c>
      <c r="G1785">
        <v>38</v>
      </c>
    </row>
    <row r="1786" spans="5:7" x14ac:dyDescent="0.2">
      <c r="E1786">
        <v>3380</v>
      </c>
      <c r="F1786" t="s">
        <v>8219</v>
      </c>
      <c r="G1786">
        <v>28</v>
      </c>
    </row>
    <row r="1787" spans="5:7" x14ac:dyDescent="0.2">
      <c r="E1787">
        <v>3381</v>
      </c>
      <c r="F1787" t="s">
        <v>8219</v>
      </c>
      <c r="G1787">
        <v>48</v>
      </c>
    </row>
    <row r="1788" spans="5:7" x14ac:dyDescent="0.2">
      <c r="E1788">
        <v>3382</v>
      </c>
      <c r="F1788" t="s">
        <v>8219</v>
      </c>
      <c r="G1788">
        <v>46</v>
      </c>
    </row>
    <row r="1789" spans="5:7" x14ac:dyDescent="0.2">
      <c r="E1789">
        <v>3383</v>
      </c>
      <c r="F1789" t="s">
        <v>8219</v>
      </c>
      <c r="G1789">
        <v>30</v>
      </c>
    </row>
    <row r="1790" spans="5:7" x14ac:dyDescent="0.2">
      <c r="E1790">
        <v>3384</v>
      </c>
      <c r="F1790" t="s">
        <v>8219</v>
      </c>
      <c r="G1790">
        <v>64</v>
      </c>
    </row>
    <row r="1791" spans="5:7" x14ac:dyDescent="0.2">
      <c r="E1791">
        <v>3385</v>
      </c>
      <c r="F1791" t="s">
        <v>8219</v>
      </c>
      <c r="G1791">
        <v>15</v>
      </c>
    </row>
    <row r="1792" spans="5:7" x14ac:dyDescent="0.2">
      <c r="E1792">
        <v>3386</v>
      </c>
      <c r="F1792" t="s">
        <v>8219</v>
      </c>
      <c r="G1792">
        <v>41</v>
      </c>
    </row>
    <row r="1793" spans="5:7" x14ac:dyDescent="0.2">
      <c r="E1793">
        <v>3387</v>
      </c>
      <c r="F1793" t="s">
        <v>8219</v>
      </c>
      <c r="G1793">
        <v>35</v>
      </c>
    </row>
    <row r="1794" spans="5:7" x14ac:dyDescent="0.2">
      <c r="E1794">
        <v>3388</v>
      </c>
      <c r="F1794" t="s">
        <v>8219</v>
      </c>
      <c r="G1794">
        <v>45</v>
      </c>
    </row>
    <row r="1795" spans="5:7" x14ac:dyDescent="0.2">
      <c r="E1795">
        <v>3389</v>
      </c>
      <c r="F1795" t="s">
        <v>8219</v>
      </c>
      <c r="G1795">
        <v>62</v>
      </c>
    </row>
    <row r="1796" spans="5:7" x14ac:dyDescent="0.2">
      <c r="E1796">
        <v>3390</v>
      </c>
      <c r="F1796" t="s">
        <v>8219</v>
      </c>
      <c r="G1796">
        <v>22</v>
      </c>
    </row>
    <row r="1797" spans="5:7" x14ac:dyDescent="0.2">
      <c r="E1797">
        <v>3391</v>
      </c>
      <c r="F1797" t="s">
        <v>8219</v>
      </c>
      <c r="G1797">
        <v>18</v>
      </c>
    </row>
    <row r="1798" spans="5:7" x14ac:dyDescent="0.2">
      <c r="E1798">
        <v>3392</v>
      </c>
      <c r="F1798" t="s">
        <v>8219</v>
      </c>
      <c r="G1798">
        <v>12</v>
      </c>
    </row>
    <row r="1799" spans="5:7" x14ac:dyDescent="0.2">
      <c r="E1799">
        <v>3393</v>
      </c>
      <c r="F1799" t="s">
        <v>8219</v>
      </c>
      <c r="G1799">
        <v>44</v>
      </c>
    </row>
    <row r="1800" spans="5:7" x14ac:dyDescent="0.2">
      <c r="E1800">
        <v>3394</v>
      </c>
      <c r="F1800" t="s">
        <v>8219</v>
      </c>
      <c r="G1800">
        <v>27</v>
      </c>
    </row>
    <row r="1801" spans="5:7" x14ac:dyDescent="0.2">
      <c r="E1801">
        <v>3395</v>
      </c>
      <c r="F1801" t="s">
        <v>8219</v>
      </c>
      <c r="G1801">
        <v>38</v>
      </c>
    </row>
    <row r="1802" spans="5:7" x14ac:dyDescent="0.2">
      <c r="E1802">
        <v>3396</v>
      </c>
      <c r="F1802" t="s">
        <v>8219</v>
      </c>
      <c r="G1802">
        <v>28</v>
      </c>
    </row>
    <row r="1803" spans="5:7" x14ac:dyDescent="0.2">
      <c r="E1803">
        <v>3397</v>
      </c>
      <c r="F1803" t="s">
        <v>8219</v>
      </c>
      <c r="G1803">
        <v>24</v>
      </c>
    </row>
    <row r="1804" spans="5:7" x14ac:dyDescent="0.2">
      <c r="E1804">
        <v>3398</v>
      </c>
      <c r="F1804" t="s">
        <v>8219</v>
      </c>
      <c r="G1804">
        <v>65</v>
      </c>
    </row>
    <row r="1805" spans="5:7" x14ac:dyDescent="0.2">
      <c r="E1805">
        <v>3399</v>
      </c>
      <c r="F1805" t="s">
        <v>8219</v>
      </c>
      <c r="G1805">
        <v>46</v>
      </c>
    </row>
    <row r="1806" spans="5:7" x14ac:dyDescent="0.2">
      <c r="E1806">
        <v>3400</v>
      </c>
      <c r="F1806" t="s">
        <v>8219</v>
      </c>
      <c r="G1806">
        <v>85</v>
      </c>
    </row>
    <row r="1807" spans="5:7" x14ac:dyDescent="0.2">
      <c r="E1807">
        <v>3401</v>
      </c>
      <c r="F1807" t="s">
        <v>8219</v>
      </c>
      <c r="G1807">
        <v>66</v>
      </c>
    </row>
    <row r="1808" spans="5:7" x14ac:dyDescent="0.2">
      <c r="E1808">
        <v>3402</v>
      </c>
      <c r="F1808" t="s">
        <v>8219</v>
      </c>
      <c r="G1808">
        <v>165</v>
      </c>
    </row>
    <row r="1809" spans="5:7" x14ac:dyDescent="0.2">
      <c r="E1809">
        <v>3403</v>
      </c>
      <c r="F1809" t="s">
        <v>8219</v>
      </c>
      <c r="G1809">
        <v>17</v>
      </c>
    </row>
    <row r="1810" spans="5:7" x14ac:dyDescent="0.2">
      <c r="E1810">
        <v>3404</v>
      </c>
      <c r="F1810" t="s">
        <v>8219</v>
      </c>
      <c r="G1810">
        <v>3</v>
      </c>
    </row>
    <row r="1811" spans="5:7" x14ac:dyDescent="0.2">
      <c r="E1811">
        <v>3405</v>
      </c>
      <c r="F1811" t="s">
        <v>8219</v>
      </c>
      <c r="G1811">
        <v>17</v>
      </c>
    </row>
    <row r="1812" spans="5:7" x14ac:dyDescent="0.2">
      <c r="E1812">
        <v>3406</v>
      </c>
      <c r="F1812" t="s">
        <v>8219</v>
      </c>
      <c r="G1812">
        <v>91</v>
      </c>
    </row>
    <row r="1813" spans="5:7" x14ac:dyDescent="0.2">
      <c r="E1813">
        <v>3407</v>
      </c>
      <c r="F1813" t="s">
        <v>8219</v>
      </c>
      <c r="G1813">
        <v>67</v>
      </c>
    </row>
    <row r="1814" spans="5:7" x14ac:dyDescent="0.2">
      <c r="E1814">
        <v>3408</v>
      </c>
      <c r="F1814" t="s">
        <v>8219</v>
      </c>
      <c r="G1814">
        <v>18</v>
      </c>
    </row>
    <row r="1815" spans="5:7" x14ac:dyDescent="0.2">
      <c r="E1815">
        <v>3409</v>
      </c>
      <c r="F1815" t="s">
        <v>8219</v>
      </c>
      <c r="G1815">
        <v>21</v>
      </c>
    </row>
    <row r="1816" spans="5:7" x14ac:dyDescent="0.2">
      <c r="E1816">
        <v>3410</v>
      </c>
      <c r="F1816" t="s">
        <v>8219</v>
      </c>
      <c r="G1816">
        <v>40</v>
      </c>
    </row>
    <row r="1817" spans="5:7" x14ac:dyDescent="0.2">
      <c r="E1817">
        <v>3411</v>
      </c>
      <c r="F1817" t="s">
        <v>8219</v>
      </c>
      <c r="G1817">
        <v>78</v>
      </c>
    </row>
    <row r="1818" spans="5:7" x14ac:dyDescent="0.2">
      <c r="E1818">
        <v>3412</v>
      </c>
      <c r="F1818" t="s">
        <v>8219</v>
      </c>
      <c r="G1818">
        <v>26</v>
      </c>
    </row>
    <row r="1819" spans="5:7" x14ac:dyDescent="0.2">
      <c r="E1819">
        <v>3413</v>
      </c>
      <c r="F1819" t="s">
        <v>8219</v>
      </c>
      <c r="G1819">
        <v>14</v>
      </c>
    </row>
    <row r="1820" spans="5:7" x14ac:dyDescent="0.2">
      <c r="E1820">
        <v>3414</v>
      </c>
      <c r="F1820" t="s">
        <v>8219</v>
      </c>
      <c r="G1820">
        <v>44</v>
      </c>
    </row>
    <row r="1821" spans="5:7" x14ac:dyDescent="0.2">
      <c r="E1821">
        <v>3415</v>
      </c>
      <c r="F1821" t="s">
        <v>8219</v>
      </c>
      <c r="G1821">
        <v>9</v>
      </c>
    </row>
    <row r="1822" spans="5:7" x14ac:dyDescent="0.2">
      <c r="E1822">
        <v>3416</v>
      </c>
      <c r="F1822" t="s">
        <v>8219</v>
      </c>
      <c r="G1822">
        <v>30</v>
      </c>
    </row>
    <row r="1823" spans="5:7" x14ac:dyDescent="0.2">
      <c r="E1823">
        <v>3417</v>
      </c>
      <c r="F1823" t="s">
        <v>8219</v>
      </c>
      <c r="G1823">
        <v>45</v>
      </c>
    </row>
    <row r="1824" spans="5:7" x14ac:dyDescent="0.2">
      <c r="E1824">
        <v>3418</v>
      </c>
      <c r="F1824" t="s">
        <v>8219</v>
      </c>
      <c r="G1824">
        <v>56</v>
      </c>
    </row>
    <row r="1825" spans="5:7" x14ac:dyDescent="0.2">
      <c r="E1825">
        <v>3419</v>
      </c>
      <c r="F1825" t="s">
        <v>8219</v>
      </c>
      <c r="G1825">
        <v>46</v>
      </c>
    </row>
    <row r="1826" spans="5:7" x14ac:dyDescent="0.2">
      <c r="E1826">
        <v>3420</v>
      </c>
      <c r="F1826" t="s">
        <v>8219</v>
      </c>
      <c r="G1826">
        <v>34</v>
      </c>
    </row>
    <row r="1827" spans="5:7" x14ac:dyDescent="0.2">
      <c r="E1827">
        <v>3421</v>
      </c>
      <c r="F1827" t="s">
        <v>8219</v>
      </c>
      <c r="G1827">
        <v>98</v>
      </c>
    </row>
    <row r="1828" spans="5:7" x14ac:dyDescent="0.2">
      <c r="E1828">
        <v>3422</v>
      </c>
      <c r="F1828" t="s">
        <v>8219</v>
      </c>
      <c r="G1828">
        <v>46</v>
      </c>
    </row>
    <row r="1829" spans="5:7" x14ac:dyDescent="0.2">
      <c r="E1829">
        <v>3423</v>
      </c>
      <c r="F1829" t="s">
        <v>8219</v>
      </c>
      <c r="G1829">
        <v>10</v>
      </c>
    </row>
    <row r="1830" spans="5:7" x14ac:dyDescent="0.2">
      <c r="E1830">
        <v>3424</v>
      </c>
      <c r="F1830" t="s">
        <v>8219</v>
      </c>
      <c r="G1830">
        <v>76</v>
      </c>
    </row>
    <row r="1831" spans="5:7" x14ac:dyDescent="0.2">
      <c r="E1831">
        <v>3425</v>
      </c>
      <c r="F1831" t="s">
        <v>8219</v>
      </c>
      <c r="G1831">
        <v>104</v>
      </c>
    </row>
    <row r="1832" spans="5:7" x14ac:dyDescent="0.2">
      <c r="E1832">
        <v>3426</v>
      </c>
      <c r="F1832" t="s">
        <v>8219</v>
      </c>
      <c r="G1832">
        <v>87</v>
      </c>
    </row>
    <row r="1833" spans="5:7" x14ac:dyDescent="0.2">
      <c r="E1833">
        <v>3427</v>
      </c>
      <c r="F1833" t="s">
        <v>8219</v>
      </c>
      <c r="G1833">
        <v>29</v>
      </c>
    </row>
    <row r="1834" spans="5:7" x14ac:dyDescent="0.2">
      <c r="E1834">
        <v>3428</v>
      </c>
      <c r="F1834" t="s">
        <v>8219</v>
      </c>
      <c r="G1834">
        <v>51</v>
      </c>
    </row>
    <row r="1835" spans="5:7" x14ac:dyDescent="0.2">
      <c r="E1835">
        <v>3429</v>
      </c>
      <c r="F1835" t="s">
        <v>8219</v>
      </c>
      <c r="G1835">
        <v>12</v>
      </c>
    </row>
    <row r="1836" spans="5:7" x14ac:dyDescent="0.2">
      <c r="E1836">
        <v>3430</v>
      </c>
      <c r="F1836" t="s">
        <v>8219</v>
      </c>
      <c r="G1836">
        <v>72</v>
      </c>
    </row>
    <row r="1837" spans="5:7" x14ac:dyDescent="0.2">
      <c r="E1837">
        <v>3431</v>
      </c>
      <c r="F1837" t="s">
        <v>8219</v>
      </c>
      <c r="G1837">
        <v>21</v>
      </c>
    </row>
    <row r="1838" spans="5:7" x14ac:dyDescent="0.2">
      <c r="E1838">
        <v>3432</v>
      </c>
      <c r="F1838" t="s">
        <v>8219</v>
      </c>
      <c r="G1838">
        <v>42</v>
      </c>
    </row>
    <row r="1839" spans="5:7" x14ac:dyDescent="0.2">
      <c r="E1839">
        <v>3433</v>
      </c>
      <c r="F1839" t="s">
        <v>8219</v>
      </c>
      <c r="G1839">
        <v>71</v>
      </c>
    </row>
    <row r="1840" spans="5:7" x14ac:dyDescent="0.2">
      <c r="E1840">
        <v>3434</v>
      </c>
      <c r="F1840" t="s">
        <v>8219</v>
      </c>
      <c r="G1840">
        <v>168</v>
      </c>
    </row>
    <row r="1841" spans="5:7" x14ac:dyDescent="0.2">
      <c r="E1841">
        <v>3435</v>
      </c>
      <c r="F1841" t="s">
        <v>8219</v>
      </c>
      <c r="G1841">
        <v>19</v>
      </c>
    </row>
    <row r="1842" spans="5:7" x14ac:dyDescent="0.2">
      <c r="E1842">
        <v>3436</v>
      </c>
      <c r="F1842" t="s">
        <v>8219</v>
      </c>
      <c r="G1842">
        <v>37</v>
      </c>
    </row>
    <row r="1843" spans="5:7" x14ac:dyDescent="0.2">
      <c r="E1843">
        <v>3437</v>
      </c>
      <c r="F1843" t="s">
        <v>8219</v>
      </c>
      <c r="G1843">
        <v>36</v>
      </c>
    </row>
    <row r="1844" spans="5:7" x14ac:dyDescent="0.2">
      <c r="E1844">
        <v>3438</v>
      </c>
      <c r="F1844" t="s">
        <v>8219</v>
      </c>
      <c r="G1844">
        <v>14</v>
      </c>
    </row>
    <row r="1845" spans="5:7" x14ac:dyDescent="0.2">
      <c r="E1845">
        <v>3439</v>
      </c>
      <c r="F1845" t="s">
        <v>8219</v>
      </c>
      <c r="G1845">
        <v>18</v>
      </c>
    </row>
    <row r="1846" spans="5:7" x14ac:dyDescent="0.2">
      <c r="E1846">
        <v>3440</v>
      </c>
      <c r="F1846" t="s">
        <v>8219</v>
      </c>
      <c r="G1846">
        <v>82</v>
      </c>
    </row>
    <row r="1847" spans="5:7" x14ac:dyDescent="0.2">
      <c r="E1847">
        <v>3441</v>
      </c>
      <c r="F1847" t="s">
        <v>8219</v>
      </c>
      <c r="G1847">
        <v>43</v>
      </c>
    </row>
    <row r="1848" spans="5:7" x14ac:dyDescent="0.2">
      <c r="E1848">
        <v>3442</v>
      </c>
      <c r="F1848" t="s">
        <v>8219</v>
      </c>
      <c r="G1848">
        <v>8</v>
      </c>
    </row>
    <row r="1849" spans="5:7" x14ac:dyDescent="0.2">
      <c r="E1849">
        <v>3443</v>
      </c>
      <c r="F1849" t="s">
        <v>8219</v>
      </c>
      <c r="G1849">
        <v>45</v>
      </c>
    </row>
    <row r="1850" spans="5:7" x14ac:dyDescent="0.2">
      <c r="E1850">
        <v>3444</v>
      </c>
      <c r="F1850" t="s">
        <v>8219</v>
      </c>
      <c r="G1850">
        <v>20</v>
      </c>
    </row>
    <row r="1851" spans="5:7" x14ac:dyDescent="0.2">
      <c r="E1851">
        <v>3445</v>
      </c>
      <c r="F1851" t="s">
        <v>8219</v>
      </c>
      <c r="G1851">
        <v>31</v>
      </c>
    </row>
    <row r="1852" spans="5:7" x14ac:dyDescent="0.2">
      <c r="E1852">
        <v>3446</v>
      </c>
      <c r="F1852" t="s">
        <v>8219</v>
      </c>
      <c r="G1852">
        <v>25</v>
      </c>
    </row>
    <row r="1853" spans="5:7" x14ac:dyDescent="0.2">
      <c r="E1853">
        <v>3447</v>
      </c>
      <c r="F1853" t="s">
        <v>8219</v>
      </c>
      <c r="G1853">
        <v>14</v>
      </c>
    </row>
    <row r="1854" spans="5:7" x14ac:dyDescent="0.2">
      <c r="E1854">
        <v>3448</v>
      </c>
      <c r="F1854" t="s">
        <v>8219</v>
      </c>
      <c r="G1854">
        <v>45</v>
      </c>
    </row>
    <row r="1855" spans="5:7" x14ac:dyDescent="0.2">
      <c r="E1855">
        <v>3449</v>
      </c>
      <c r="F1855" t="s">
        <v>8219</v>
      </c>
      <c r="G1855">
        <v>20</v>
      </c>
    </row>
    <row r="1856" spans="5:7" x14ac:dyDescent="0.2">
      <c r="E1856">
        <v>3450</v>
      </c>
      <c r="F1856" t="s">
        <v>8219</v>
      </c>
      <c r="G1856">
        <v>39</v>
      </c>
    </row>
    <row r="1857" spans="5:7" x14ac:dyDescent="0.2">
      <c r="E1857">
        <v>3451</v>
      </c>
      <c r="F1857" t="s">
        <v>8219</v>
      </c>
      <c r="G1857">
        <v>16</v>
      </c>
    </row>
    <row r="1858" spans="5:7" x14ac:dyDescent="0.2">
      <c r="E1858">
        <v>3452</v>
      </c>
      <c r="F1858" t="s">
        <v>8219</v>
      </c>
      <c r="G1858">
        <v>37</v>
      </c>
    </row>
    <row r="1859" spans="5:7" x14ac:dyDescent="0.2">
      <c r="E1859">
        <v>3453</v>
      </c>
      <c r="F1859" t="s">
        <v>8219</v>
      </c>
      <c r="G1859">
        <v>14</v>
      </c>
    </row>
    <row r="1860" spans="5:7" x14ac:dyDescent="0.2">
      <c r="E1860">
        <v>3454</v>
      </c>
      <c r="F1860" t="s">
        <v>8219</v>
      </c>
      <c r="G1860">
        <v>21</v>
      </c>
    </row>
    <row r="1861" spans="5:7" x14ac:dyDescent="0.2">
      <c r="E1861">
        <v>3455</v>
      </c>
      <c r="F1861" t="s">
        <v>8219</v>
      </c>
      <c r="G1861">
        <v>69</v>
      </c>
    </row>
    <row r="1862" spans="5:7" x14ac:dyDescent="0.2">
      <c r="E1862">
        <v>3456</v>
      </c>
      <c r="F1862" t="s">
        <v>8219</v>
      </c>
      <c r="G1862">
        <v>16</v>
      </c>
    </row>
    <row r="1863" spans="5:7" x14ac:dyDescent="0.2">
      <c r="E1863">
        <v>3457</v>
      </c>
      <c r="F1863" t="s">
        <v>8219</v>
      </c>
      <c r="G1863">
        <v>55</v>
      </c>
    </row>
    <row r="1864" spans="5:7" x14ac:dyDescent="0.2">
      <c r="E1864">
        <v>3458</v>
      </c>
      <c r="F1864" t="s">
        <v>8219</v>
      </c>
      <c r="G1864">
        <v>27</v>
      </c>
    </row>
    <row r="1865" spans="5:7" x14ac:dyDescent="0.2">
      <c r="E1865">
        <v>3459</v>
      </c>
      <c r="F1865" t="s">
        <v>8219</v>
      </c>
      <c r="G1865">
        <v>36</v>
      </c>
    </row>
    <row r="1866" spans="5:7" x14ac:dyDescent="0.2">
      <c r="E1866">
        <v>3460</v>
      </c>
      <c r="F1866" t="s">
        <v>8219</v>
      </c>
      <c r="G1866">
        <v>19</v>
      </c>
    </row>
    <row r="1867" spans="5:7" x14ac:dyDescent="0.2">
      <c r="E1867">
        <v>3461</v>
      </c>
      <c r="F1867" t="s">
        <v>8219</v>
      </c>
      <c r="G1867">
        <v>12</v>
      </c>
    </row>
    <row r="1868" spans="5:7" x14ac:dyDescent="0.2">
      <c r="E1868">
        <v>3462</v>
      </c>
      <c r="F1868" t="s">
        <v>8219</v>
      </c>
      <c r="G1868">
        <v>17</v>
      </c>
    </row>
    <row r="1869" spans="5:7" x14ac:dyDescent="0.2">
      <c r="E1869">
        <v>3463</v>
      </c>
      <c r="F1869" t="s">
        <v>8219</v>
      </c>
      <c r="G1869">
        <v>114</v>
      </c>
    </row>
    <row r="1870" spans="5:7" x14ac:dyDescent="0.2">
      <c r="E1870">
        <v>3464</v>
      </c>
      <c r="F1870" t="s">
        <v>8219</v>
      </c>
      <c r="G1870">
        <v>93</v>
      </c>
    </row>
    <row r="1871" spans="5:7" x14ac:dyDescent="0.2">
      <c r="E1871">
        <v>3465</v>
      </c>
      <c r="F1871" t="s">
        <v>8219</v>
      </c>
      <c r="G1871">
        <v>36</v>
      </c>
    </row>
    <row r="1872" spans="5:7" x14ac:dyDescent="0.2">
      <c r="E1872">
        <v>3466</v>
      </c>
      <c r="F1872" t="s">
        <v>8219</v>
      </c>
      <c r="G1872">
        <v>61</v>
      </c>
    </row>
    <row r="1873" spans="5:7" x14ac:dyDescent="0.2">
      <c r="E1873">
        <v>3467</v>
      </c>
      <c r="F1873" t="s">
        <v>8219</v>
      </c>
      <c r="G1873">
        <v>47</v>
      </c>
    </row>
    <row r="1874" spans="5:7" x14ac:dyDescent="0.2">
      <c r="E1874">
        <v>3468</v>
      </c>
      <c r="F1874" t="s">
        <v>8219</v>
      </c>
      <c r="G1874">
        <v>17</v>
      </c>
    </row>
    <row r="1875" spans="5:7" x14ac:dyDescent="0.2">
      <c r="E1875">
        <v>3469</v>
      </c>
      <c r="F1875" t="s">
        <v>8219</v>
      </c>
      <c r="G1875">
        <v>63</v>
      </c>
    </row>
    <row r="1876" spans="5:7" x14ac:dyDescent="0.2">
      <c r="E1876">
        <v>3470</v>
      </c>
      <c r="F1876" t="s">
        <v>8219</v>
      </c>
      <c r="G1876">
        <v>9</v>
      </c>
    </row>
    <row r="1877" spans="5:7" x14ac:dyDescent="0.2">
      <c r="E1877">
        <v>3471</v>
      </c>
      <c r="F1877" t="s">
        <v>8219</v>
      </c>
      <c r="G1877">
        <v>30</v>
      </c>
    </row>
    <row r="1878" spans="5:7" x14ac:dyDescent="0.2">
      <c r="E1878">
        <v>3472</v>
      </c>
      <c r="F1878" t="s">
        <v>8219</v>
      </c>
      <c r="G1878">
        <v>23</v>
      </c>
    </row>
    <row r="1879" spans="5:7" x14ac:dyDescent="0.2">
      <c r="E1879">
        <v>3473</v>
      </c>
      <c r="F1879" t="s">
        <v>8219</v>
      </c>
      <c r="G1879">
        <v>33</v>
      </c>
    </row>
    <row r="1880" spans="5:7" x14ac:dyDescent="0.2">
      <c r="E1880">
        <v>3474</v>
      </c>
      <c r="F1880" t="s">
        <v>8219</v>
      </c>
      <c r="G1880">
        <v>39</v>
      </c>
    </row>
    <row r="1881" spans="5:7" x14ac:dyDescent="0.2">
      <c r="E1881">
        <v>3475</v>
      </c>
      <c r="F1881" t="s">
        <v>8219</v>
      </c>
      <c r="G1881">
        <v>17</v>
      </c>
    </row>
    <row r="1882" spans="5:7" x14ac:dyDescent="0.2">
      <c r="E1882">
        <v>3476</v>
      </c>
      <c r="F1882" t="s">
        <v>8219</v>
      </c>
      <c r="G1882">
        <v>6</v>
      </c>
    </row>
    <row r="1883" spans="5:7" x14ac:dyDescent="0.2">
      <c r="E1883">
        <v>3477</v>
      </c>
      <c r="F1883" t="s">
        <v>8219</v>
      </c>
      <c r="G1883">
        <v>39</v>
      </c>
    </row>
    <row r="1884" spans="5:7" x14ac:dyDescent="0.2">
      <c r="E1884">
        <v>3478</v>
      </c>
      <c r="F1884" t="s">
        <v>8219</v>
      </c>
      <c r="G1884">
        <v>57</v>
      </c>
    </row>
    <row r="1885" spans="5:7" x14ac:dyDescent="0.2">
      <c r="E1885">
        <v>3479</v>
      </c>
      <c r="F1885" t="s">
        <v>8219</v>
      </c>
      <c r="G1885">
        <v>56</v>
      </c>
    </row>
    <row r="1886" spans="5:7" x14ac:dyDescent="0.2">
      <c r="E1886">
        <v>3480</v>
      </c>
      <c r="F1886" t="s">
        <v>8219</v>
      </c>
      <c r="G1886">
        <v>13</v>
      </c>
    </row>
    <row r="1887" spans="5:7" x14ac:dyDescent="0.2">
      <c r="E1887">
        <v>3481</v>
      </c>
      <c r="F1887" t="s">
        <v>8219</v>
      </c>
      <c r="G1887">
        <v>95</v>
      </c>
    </row>
    <row r="1888" spans="5:7" x14ac:dyDescent="0.2">
      <c r="E1888">
        <v>3482</v>
      </c>
      <c r="F1888" t="s">
        <v>8219</v>
      </c>
      <c r="G1888">
        <v>80</v>
      </c>
    </row>
    <row r="1889" spans="5:7" x14ac:dyDescent="0.2">
      <c r="E1889">
        <v>3483</v>
      </c>
      <c r="F1889" t="s">
        <v>8219</v>
      </c>
      <c r="G1889">
        <v>133</v>
      </c>
    </row>
    <row r="1890" spans="5:7" x14ac:dyDescent="0.2">
      <c r="E1890">
        <v>3484</v>
      </c>
      <c r="F1890" t="s">
        <v>8219</v>
      </c>
      <c r="G1890">
        <v>44</v>
      </c>
    </row>
    <row r="1891" spans="5:7" x14ac:dyDescent="0.2">
      <c r="E1891">
        <v>3485</v>
      </c>
      <c r="F1891" t="s">
        <v>8219</v>
      </c>
      <c r="G1891">
        <v>30</v>
      </c>
    </row>
    <row r="1892" spans="5:7" x14ac:dyDescent="0.2">
      <c r="E1892">
        <v>3486</v>
      </c>
      <c r="F1892" t="s">
        <v>8219</v>
      </c>
      <c r="G1892">
        <v>56</v>
      </c>
    </row>
    <row r="1893" spans="5:7" x14ac:dyDescent="0.2">
      <c r="E1893">
        <v>3487</v>
      </c>
      <c r="F1893" t="s">
        <v>8219</v>
      </c>
      <c r="G1893">
        <v>66</v>
      </c>
    </row>
    <row r="1894" spans="5:7" x14ac:dyDescent="0.2">
      <c r="E1894">
        <v>3488</v>
      </c>
      <c r="F1894" t="s">
        <v>8219</v>
      </c>
      <c r="G1894">
        <v>29</v>
      </c>
    </row>
    <row r="1895" spans="5:7" x14ac:dyDescent="0.2">
      <c r="E1895">
        <v>3489</v>
      </c>
      <c r="F1895" t="s">
        <v>8219</v>
      </c>
      <c r="G1895">
        <v>72</v>
      </c>
    </row>
    <row r="1896" spans="5:7" x14ac:dyDescent="0.2">
      <c r="E1896">
        <v>3490</v>
      </c>
      <c r="F1896" t="s">
        <v>8219</v>
      </c>
      <c r="G1896">
        <v>27</v>
      </c>
    </row>
    <row r="1897" spans="5:7" x14ac:dyDescent="0.2">
      <c r="E1897">
        <v>3491</v>
      </c>
      <c r="F1897" t="s">
        <v>8219</v>
      </c>
      <c r="G1897">
        <v>10</v>
      </c>
    </row>
    <row r="1898" spans="5:7" x14ac:dyDescent="0.2">
      <c r="E1898">
        <v>3492</v>
      </c>
      <c r="F1898" t="s">
        <v>8219</v>
      </c>
      <c r="G1898">
        <v>35</v>
      </c>
    </row>
    <row r="1899" spans="5:7" x14ac:dyDescent="0.2">
      <c r="E1899">
        <v>3493</v>
      </c>
      <c r="F1899" t="s">
        <v>8219</v>
      </c>
      <c r="G1899">
        <v>29</v>
      </c>
    </row>
    <row r="1900" spans="5:7" x14ac:dyDescent="0.2">
      <c r="E1900">
        <v>3494</v>
      </c>
      <c r="F1900" t="s">
        <v>8219</v>
      </c>
      <c r="G1900">
        <v>13</v>
      </c>
    </row>
    <row r="1901" spans="5:7" x14ac:dyDescent="0.2">
      <c r="E1901">
        <v>3495</v>
      </c>
      <c r="F1901" t="s">
        <v>8219</v>
      </c>
      <c r="G1901">
        <v>72</v>
      </c>
    </row>
    <row r="1902" spans="5:7" x14ac:dyDescent="0.2">
      <c r="E1902">
        <v>3496</v>
      </c>
      <c r="F1902" t="s">
        <v>8219</v>
      </c>
      <c r="G1902">
        <v>78</v>
      </c>
    </row>
    <row r="1903" spans="5:7" x14ac:dyDescent="0.2">
      <c r="E1903">
        <v>3497</v>
      </c>
      <c r="F1903" t="s">
        <v>8219</v>
      </c>
      <c r="G1903">
        <v>49</v>
      </c>
    </row>
    <row r="1904" spans="5:7" x14ac:dyDescent="0.2">
      <c r="E1904">
        <v>3498</v>
      </c>
      <c r="F1904" t="s">
        <v>8219</v>
      </c>
      <c r="G1904">
        <v>42</v>
      </c>
    </row>
    <row r="1905" spans="5:7" x14ac:dyDescent="0.2">
      <c r="E1905">
        <v>3499</v>
      </c>
      <c r="F1905" t="s">
        <v>8219</v>
      </c>
      <c r="G1905">
        <v>35</v>
      </c>
    </row>
    <row r="1906" spans="5:7" x14ac:dyDescent="0.2">
      <c r="E1906">
        <v>3500</v>
      </c>
      <c r="F1906" t="s">
        <v>8219</v>
      </c>
      <c r="G1906">
        <v>42</v>
      </c>
    </row>
    <row r="1907" spans="5:7" x14ac:dyDescent="0.2">
      <c r="E1907">
        <v>3501</v>
      </c>
      <c r="F1907" t="s">
        <v>8219</v>
      </c>
      <c r="G1907">
        <v>42</v>
      </c>
    </row>
    <row r="1908" spans="5:7" x14ac:dyDescent="0.2">
      <c r="E1908">
        <v>3502</v>
      </c>
      <c r="F1908" t="s">
        <v>8219</v>
      </c>
      <c r="G1908">
        <v>31</v>
      </c>
    </row>
    <row r="1909" spans="5:7" x14ac:dyDescent="0.2">
      <c r="E1909">
        <v>3503</v>
      </c>
      <c r="F1909" t="s">
        <v>8219</v>
      </c>
      <c r="G1909">
        <v>38</v>
      </c>
    </row>
    <row r="1910" spans="5:7" x14ac:dyDescent="0.2">
      <c r="E1910">
        <v>3504</v>
      </c>
      <c r="F1910" t="s">
        <v>8219</v>
      </c>
      <c r="G1910">
        <v>8</v>
      </c>
    </row>
    <row r="1911" spans="5:7" x14ac:dyDescent="0.2">
      <c r="E1911">
        <v>3505</v>
      </c>
      <c r="F1911" t="s">
        <v>8219</v>
      </c>
      <c r="G1911">
        <v>39</v>
      </c>
    </row>
    <row r="1912" spans="5:7" x14ac:dyDescent="0.2">
      <c r="E1912">
        <v>3506</v>
      </c>
      <c r="F1912" t="s">
        <v>8219</v>
      </c>
      <c r="G1912">
        <v>29</v>
      </c>
    </row>
    <row r="1913" spans="5:7" x14ac:dyDescent="0.2">
      <c r="E1913">
        <v>3507</v>
      </c>
      <c r="F1913" t="s">
        <v>8219</v>
      </c>
      <c r="G1913">
        <v>72</v>
      </c>
    </row>
    <row r="1914" spans="5:7" x14ac:dyDescent="0.2">
      <c r="E1914">
        <v>3508</v>
      </c>
      <c r="F1914" t="s">
        <v>8219</v>
      </c>
      <c r="G1914">
        <v>15</v>
      </c>
    </row>
    <row r="1915" spans="5:7" x14ac:dyDescent="0.2">
      <c r="E1915">
        <v>3509</v>
      </c>
      <c r="F1915" t="s">
        <v>8219</v>
      </c>
      <c r="G1915">
        <v>33</v>
      </c>
    </row>
    <row r="1916" spans="5:7" x14ac:dyDescent="0.2">
      <c r="E1916">
        <v>3510</v>
      </c>
      <c r="F1916" t="s">
        <v>8219</v>
      </c>
      <c r="G1916">
        <v>15</v>
      </c>
    </row>
    <row r="1917" spans="5:7" x14ac:dyDescent="0.2">
      <c r="E1917">
        <v>3511</v>
      </c>
      <c r="F1917" t="s">
        <v>8219</v>
      </c>
      <c r="G1917">
        <v>19</v>
      </c>
    </row>
    <row r="1918" spans="5:7" x14ac:dyDescent="0.2">
      <c r="E1918">
        <v>3512</v>
      </c>
      <c r="F1918" t="s">
        <v>8219</v>
      </c>
      <c r="G1918">
        <v>17</v>
      </c>
    </row>
    <row r="1919" spans="5:7" x14ac:dyDescent="0.2">
      <c r="E1919">
        <v>3513</v>
      </c>
      <c r="F1919" t="s">
        <v>8219</v>
      </c>
      <c r="G1919">
        <v>44</v>
      </c>
    </row>
    <row r="1920" spans="5:7" x14ac:dyDescent="0.2">
      <c r="E1920">
        <v>3514</v>
      </c>
      <c r="F1920" t="s">
        <v>8219</v>
      </c>
      <c r="G1920">
        <v>10</v>
      </c>
    </row>
    <row r="1921" spans="5:7" x14ac:dyDescent="0.2">
      <c r="E1921">
        <v>3515</v>
      </c>
      <c r="F1921" t="s">
        <v>8219</v>
      </c>
      <c r="G1921">
        <v>46</v>
      </c>
    </row>
    <row r="1922" spans="5:7" x14ac:dyDescent="0.2">
      <c r="E1922">
        <v>3516</v>
      </c>
      <c r="F1922" t="s">
        <v>8219</v>
      </c>
      <c r="G1922">
        <v>11</v>
      </c>
    </row>
    <row r="1923" spans="5:7" x14ac:dyDescent="0.2">
      <c r="E1923">
        <v>3517</v>
      </c>
      <c r="F1923" t="s">
        <v>8219</v>
      </c>
      <c r="G1923">
        <v>13</v>
      </c>
    </row>
    <row r="1924" spans="5:7" x14ac:dyDescent="0.2">
      <c r="E1924">
        <v>3518</v>
      </c>
      <c r="F1924" t="s">
        <v>8219</v>
      </c>
      <c r="G1924">
        <v>33</v>
      </c>
    </row>
    <row r="1925" spans="5:7" x14ac:dyDescent="0.2">
      <c r="E1925">
        <v>3519</v>
      </c>
      <c r="F1925" t="s">
        <v>8219</v>
      </c>
      <c r="G1925">
        <v>28</v>
      </c>
    </row>
    <row r="1926" spans="5:7" x14ac:dyDescent="0.2">
      <c r="E1926">
        <v>3520</v>
      </c>
      <c r="F1926" t="s">
        <v>8219</v>
      </c>
      <c r="G1926">
        <v>21</v>
      </c>
    </row>
    <row r="1927" spans="5:7" x14ac:dyDescent="0.2">
      <c r="E1927">
        <v>3521</v>
      </c>
      <c r="F1927" t="s">
        <v>8219</v>
      </c>
      <c r="G1927">
        <v>13</v>
      </c>
    </row>
    <row r="1928" spans="5:7" x14ac:dyDescent="0.2">
      <c r="E1928">
        <v>3522</v>
      </c>
      <c r="F1928" t="s">
        <v>8219</v>
      </c>
      <c r="G1928">
        <v>34</v>
      </c>
    </row>
    <row r="1929" spans="5:7" x14ac:dyDescent="0.2">
      <c r="E1929">
        <v>3523</v>
      </c>
      <c r="F1929" t="s">
        <v>8219</v>
      </c>
      <c r="G1929">
        <v>80</v>
      </c>
    </row>
    <row r="1930" spans="5:7" x14ac:dyDescent="0.2">
      <c r="E1930">
        <v>3524</v>
      </c>
      <c r="F1930" t="s">
        <v>8219</v>
      </c>
      <c r="G1930">
        <v>74</v>
      </c>
    </row>
    <row r="1931" spans="5:7" x14ac:dyDescent="0.2">
      <c r="E1931">
        <v>3525</v>
      </c>
      <c r="F1931" t="s">
        <v>8219</v>
      </c>
      <c r="G1931">
        <v>7</v>
      </c>
    </row>
    <row r="1932" spans="5:7" x14ac:dyDescent="0.2">
      <c r="E1932">
        <v>3526</v>
      </c>
      <c r="F1932" t="s">
        <v>8219</v>
      </c>
      <c r="G1932">
        <v>34</v>
      </c>
    </row>
    <row r="1933" spans="5:7" x14ac:dyDescent="0.2">
      <c r="E1933">
        <v>3527</v>
      </c>
      <c r="F1933" t="s">
        <v>8219</v>
      </c>
      <c r="G1933">
        <v>86</v>
      </c>
    </row>
    <row r="1934" spans="5:7" x14ac:dyDescent="0.2">
      <c r="E1934">
        <v>3528</v>
      </c>
      <c r="F1934" t="s">
        <v>8219</v>
      </c>
      <c r="G1934">
        <v>37</v>
      </c>
    </row>
    <row r="1935" spans="5:7" x14ac:dyDescent="0.2">
      <c r="E1935">
        <v>3529</v>
      </c>
      <c r="F1935" t="s">
        <v>8219</v>
      </c>
      <c r="G1935">
        <v>18</v>
      </c>
    </row>
    <row r="1936" spans="5:7" x14ac:dyDescent="0.2">
      <c r="E1936">
        <v>3530</v>
      </c>
      <c r="F1936" t="s">
        <v>8219</v>
      </c>
      <c r="G1936">
        <v>22</v>
      </c>
    </row>
    <row r="1937" spans="5:7" x14ac:dyDescent="0.2">
      <c r="E1937">
        <v>3531</v>
      </c>
      <c r="F1937" t="s">
        <v>8219</v>
      </c>
      <c r="G1937">
        <v>26</v>
      </c>
    </row>
    <row r="1938" spans="5:7" x14ac:dyDescent="0.2">
      <c r="E1938">
        <v>3532</v>
      </c>
      <c r="F1938" t="s">
        <v>8219</v>
      </c>
      <c r="G1938">
        <v>27</v>
      </c>
    </row>
    <row r="1939" spans="5:7" x14ac:dyDescent="0.2">
      <c r="E1939">
        <v>3533</v>
      </c>
      <c r="F1939" t="s">
        <v>8219</v>
      </c>
      <c r="G1939">
        <v>8</v>
      </c>
    </row>
    <row r="1940" spans="5:7" x14ac:dyDescent="0.2">
      <c r="E1940">
        <v>3534</v>
      </c>
      <c r="F1940" t="s">
        <v>8219</v>
      </c>
      <c r="G1940">
        <v>204</v>
      </c>
    </row>
    <row r="1941" spans="5:7" x14ac:dyDescent="0.2">
      <c r="E1941">
        <v>3535</v>
      </c>
      <c r="F1941" t="s">
        <v>8219</v>
      </c>
      <c r="G1941">
        <v>46</v>
      </c>
    </row>
    <row r="1942" spans="5:7" x14ac:dyDescent="0.2">
      <c r="E1942">
        <v>3536</v>
      </c>
      <c r="F1942" t="s">
        <v>8219</v>
      </c>
      <c r="G1942">
        <v>17</v>
      </c>
    </row>
    <row r="1943" spans="5:7" x14ac:dyDescent="0.2">
      <c r="E1943">
        <v>3537</v>
      </c>
      <c r="F1943" t="s">
        <v>8219</v>
      </c>
      <c r="G1943">
        <v>28</v>
      </c>
    </row>
    <row r="1944" spans="5:7" x14ac:dyDescent="0.2">
      <c r="E1944">
        <v>3538</v>
      </c>
      <c r="F1944" t="s">
        <v>8219</v>
      </c>
      <c r="G1944">
        <v>83</v>
      </c>
    </row>
    <row r="1945" spans="5:7" x14ac:dyDescent="0.2">
      <c r="E1945">
        <v>3539</v>
      </c>
      <c r="F1945" t="s">
        <v>8219</v>
      </c>
      <c r="G1945">
        <v>13</v>
      </c>
    </row>
    <row r="1946" spans="5:7" x14ac:dyDescent="0.2">
      <c r="E1946">
        <v>3540</v>
      </c>
      <c r="F1946" t="s">
        <v>8219</v>
      </c>
      <c r="G1946">
        <v>8</v>
      </c>
    </row>
    <row r="1947" spans="5:7" x14ac:dyDescent="0.2">
      <c r="E1947">
        <v>3541</v>
      </c>
      <c r="F1947" t="s">
        <v>8219</v>
      </c>
      <c r="G1947">
        <v>32</v>
      </c>
    </row>
    <row r="1948" spans="5:7" x14ac:dyDescent="0.2">
      <c r="E1948">
        <v>3542</v>
      </c>
      <c r="F1948" t="s">
        <v>8219</v>
      </c>
      <c r="G1948">
        <v>85</v>
      </c>
    </row>
    <row r="1949" spans="5:7" x14ac:dyDescent="0.2">
      <c r="E1949">
        <v>3543</v>
      </c>
      <c r="F1949" t="s">
        <v>8219</v>
      </c>
      <c r="G1949">
        <v>29</v>
      </c>
    </row>
    <row r="1950" spans="5:7" x14ac:dyDescent="0.2">
      <c r="E1950">
        <v>3544</v>
      </c>
      <c r="F1950" t="s">
        <v>8219</v>
      </c>
      <c r="G1950">
        <v>24</v>
      </c>
    </row>
    <row r="1951" spans="5:7" x14ac:dyDescent="0.2">
      <c r="E1951">
        <v>3545</v>
      </c>
      <c r="F1951" t="s">
        <v>8219</v>
      </c>
      <c r="G1951">
        <v>8</v>
      </c>
    </row>
    <row r="1952" spans="5:7" x14ac:dyDescent="0.2">
      <c r="E1952">
        <v>3546</v>
      </c>
      <c r="F1952" t="s">
        <v>8219</v>
      </c>
      <c r="G1952">
        <v>19</v>
      </c>
    </row>
    <row r="1953" spans="5:7" x14ac:dyDescent="0.2">
      <c r="E1953">
        <v>3547</v>
      </c>
      <c r="F1953" t="s">
        <v>8219</v>
      </c>
      <c r="G1953">
        <v>336</v>
      </c>
    </row>
    <row r="1954" spans="5:7" x14ac:dyDescent="0.2">
      <c r="E1954">
        <v>3548</v>
      </c>
      <c r="F1954" t="s">
        <v>8219</v>
      </c>
      <c r="G1954">
        <v>13</v>
      </c>
    </row>
    <row r="1955" spans="5:7" x14ac:dyDescent="0.2">
      <c r="E1955">
        <v>3549</v>
      </c>
      <c r="F1955" t="s">
        <v>8219</v>
      </c>
      <c r="G1955">
        <v>42</v>
      </c>
    </row>
    <row r="1956" spans="5:7" x14ac:dyDescent="0.2">
      <c r="E1956">
        <v>3550</v>
      </c>
      <c r="F1956" t="s">
        <v>8219</v>
      </c>
      <c r="G1956">
        <v>64</v>
      </c>
    </row>
    <row r="1957" spans="5:7" x14ac:dyDescent="0.2">
      <c r="E1957">
        <v>3551</v>
      </c>
      <c r="F1957" t="s">
        <v>8219</v>
      </c>
      <c r="G1957">
        <v>25</v>
      </c>
    </row>
    <row r="1958" spans="5:7" x14ac:dyDescent="0.2">
      <c r="E1958">
        <v>3552</v>
      </c>
      <c r="F1958" t="s">
        <v>8219</v>
      </c>
      <c r="G1958">
        <v>20</v>
      </c>
    </row>
    <row r="1959" spans="5:7" x14ac:dyDescent="0.2">
      <c r="E1959">
        <v>3553</v>
      </c>
      <c r="F1959" t="s">
        <v>8219</v>
      </c>
      <c r="G1959">
        <v>104</v>
      </c>
    </row>
    <row r="1960" spans="5:7" x14ac:dyDescent="0.2">
      <c r="E1960">
        <v>3554</v>
      </c>
      <c r="F1960" t="s">
        <v>8219</v>
      </c>
      <c r="G1960">
        <v>53</v>
      </c>
    </row>
    <row r="1961" spans="5:7" x14ac:dyDescent="0.2">
      <c r="E1961">
        <v>3555</v>
      </c>
      <c r="F1961" t="s">
        <v>8219</v>
      </c>
      <c r="G1961">
        <v>14</v>
      </c>
    </row>
    <row r="1962" spans="5:7" x14ac:dyDescent="0.2">
      <c r="E1962">
        <v>3556</v>
      </c>
      <c r="F1962" t="s">
        <v>8219</v>
      </c>
      <c r="G1962">
        <v>20</v>
      </c>
    </row>
    <row r="1963" spans="5:7" x14ac:dyDescent="0.2">
      <c r="E1963">
        <v>3557</v>
      </c>
      <c r="F1963" t="s">
        <v>8219</v>
      </c>
      <c r="G1963">
        <v>558</v>
      </c>
    </row>
    <row r="1964" spans="5:7" x14ac:dyDescent="0.2">
      <c r="E1964">
        <v>3558</v>
      </c>
      <c r="F1964" t="s">
        <v>8219</v>
      </c>
      <c r="G1964">
        <v>22</v>
      </c>
    </row>
    <row r="1965" spans="5:7" x14ac:dyDescent="0.2">
      <c r="E1965">
        <v>3559</v>
      </c>
      <c r="F1965" t="s">
        <v>8219</v>
      </c>
      <c r="G1965">
        <v>24</v>
      </c>
    </row>
    <row r="1966" spans="5:7" x14ac:dyDescent="0.2">
      <c r="E1966">
        <v>3560</v>
      </c>
      <c r="F1966" t="s">
        <v>8219</v>
      </c>
      <c r="G1966">
        <v>74</v>
      </c>
    </row>
    <row r="1967" spans="5:7" x14ac:dyDescent="0.2">
      <c r="E1967">
        <v>3561</v>
      </c>
      <c r="F1967" t="s">
        <v>8219</v>
      </c>
      <c r="G1967">
        <v>54</v>
      </c>
    </row>
    <row r="1968" spans="5:7" x14ac:dyDescent="0.2">
      <c r="E1968">
        <v>3562</v>
      </c>
      <c r="F1968" t="s">
        <v>8219</v>
      </c>
      <c r="G1968">
        <v>31</v>
      </c>
    </row>
    <row r="1969" spans="5:7" x14ac:dyDescent="0.2">
      <c r="E1969">
        <v>3563</v>
      </c>
      <c r="F1969" t="s">
        <v>8219</v>
      </c>
      <c r="G1969">
        <v>25</v>
      </c>
    </row>
    <row r="1970" spans="5:7" x14ac:dyDescent="0.2">
      <c r="E1970">
        <v>3564</v>
      </c>
      <c r="F1970" t="s">
        <v>8219</v>
      </c>
      <c r="G1970">
        <v>17</v>
      </c>
    </row>
    <row r="1971" spans="5:7" x14ac:dyDescent="0.2">
      <c r="E1971">
        <v>3565</v>
      </c>
      <c r="F1971" t="s">
        <v>8219</v>
      </c>
      <c r="G1971">
        <v>12</v>
      </c>
    </row>
    <row r="1972" spans="5:7" x14ac:dyDescent="0.2">
      <c r="E1972">
        <v>3566</v>
      </c>
      <c r="F1972" t="s">
        <v>8219</v>
      </c>
      <c r="G1972">
        <v>38</v>
      </c>
    </row>
    <row r="1973" spans="5:7" x14ac:dyDescent="0.2">
      <c r="E1973">
        <v>3567</v>
      </c>
      <c r="F1973" t="s">
        <v>8219</v>
      </c>
      <c r="G1973">
        <v>41</v>
      </c>
    </row>
    <row r="1974" spans="5:7" x14ac:dyDescent="0.2">
      <c r="E1974">
        <v>3568</v>
      </c>
      <c r="F1974" t="s">
        <v>8219</v>
      </c>
      <c r="G1974">
        <v>19</v>
      </c>
    </row>
    <row r="1975" spans="5:7" x14ac:dyDescent="0.2">
      <c r="E1975">
        <v>3569</v>
      </c>
      <c r="F1975" t="s">
        <v>8219</v>
      </c>
      <c r="G1975">
        <v>41</v>
      </c>
    </row>
    <row r="1976" spans="5:7" x14ac:dyDescent="0.2">
      <c r="E1976">
        <v>3570</v>
      </c>
      <c r="F1976" t="s">
        <v>8219</v>
      </c>
      <c r="G1976">
        <v>26</v>
      </c>
    </row>
    <row r="1977" spans="5:7" x14ac:dyDescent="0.2">
      <c r="E1977">
        <v>3571</v>
      </c>
      <c r="F1977" t="s">
        <v>8219</v>
      </c>
      <c r="G1977">
        <v>25</v>
      </c>
    </row>
    <row r="1978" spans="5:7" x14ac:dyDescent="0.2">
      <c r="E1978">
        <v>3572</v>
      </c>
      <c r="F1978" t="s">
        <v>8219</v>
      </c>
      <c r="G1978">
        <v>9</v>
      </c>
    </row>
    <row r="1979" spans="5:7" x14ac:dyDescent="0.2">
      <c r="E1979">
        <v>3573</v>
      </c>
      <c r="F1979" t="s">
        <v>8219</v>
      </c>
      <c r="G1979">
        <v>78</v>
      </c>
    </row>
    <row r="1980" spans="5:7" x14ac:dyDescent="0.2">
      <c r="E1980">
        <v>3574</v>
      </c>
      <c r="F1980" t="s">
        <v>8219</v>
      </c>
      <c r="G1980">
        <v>45</v>
      </c>
    </row>
    <row r="1981" spans="5:7" x14ac:dyDescent="0.2">
      <c r="E1981">
        <v>3575</v>
      </c>
      <c r="F1981" t="s">
        <v>8219</v>
      </c>
      <c r="G1981">
        <v>102</v>
      </c>
    </row>
    <row r="1982" spans="5:7" x14ac:dyDescent="0.2">
      <c r="E1982">
        <v>3576</v>
      </c>
      <c r="F1982" t="s">
        <v>8219</v>
      </c>
      <c r="G1982">
        <v>5</v>
      </c>
    </row>
    <row r="1983" spans="5:7" x14ac:dyDescent="0.2">
      <c r="E1983">
        <v>3577</v>
      </c>
      <c r="F1983" t="s">
        <v>8219</v>
      </c>
      <c r="G1983">
        <v>27</v>
      </c>
    </row>
    <row r="1984" spans="5:7" x14ac:dyDescent="0.2">
      <c r="E1984">
        <v>3578</v>
      </c>
      <c r="F1984" t="s">
        <v>8219</v>
      </c>
      <c r="G1984">
        <v>37</v>
      </c>
    </row>
    <row r="1985" spans="5:7" x14ac:dyDescent="0.2">
      <c r="E1985">
        <v>3579</v>
      </c>
      <c r="F1985" t="s">
        <v>8219</v>
      </c>
      <c r="G1985">
        <v>14</v>
      </c>
    </row>
    <row r="1986" spans="5:7" x14ac:dyDescent="0.2">
      <c r="E1986">
        <v>3580</v>
      </c>
      <c r="F1986" t="s">
        <v>8219</v>
      </c>
      <c r="G1986">
        <v>27</v>
      </c>
    </row>
    <row r="1987" spans="5:7" x14ac:dyDescent="0.2">
      <c r="E1987">
        <v>3581</v>
      </c>
      <c r="F1987" t="s">
        <v>8219</v>
      </c>
      <c r="G1987">
        <v>45</v>
      </c>
    </row>
    <row r="1988" spans="5:7" x14ac:dyDescent="0.2">
      <c r="E1988">
        <v>3582</v>
      </c>
      <c r="F1988" t="s">
        <v>8219</v>
      </c>
      <c r="G1988">
        <v>49</v>
      </c>
    </row>
    <row r="1989" spans="5:7" x14ac:dyDescent="0.2">
      <c r="E1989">
        <v>3583</v>
      </c>
      <c r="F1989" t="s">
        <v>8219</v>
      </c>
      <c r="G1989">
        <v>24</v>
      </c>
    </row>
    <row r="1990" spans="5:7" x14ac:dyDescent="0.2">
      <c r="E1990">
        <v>3584</v>
      </c>
      <c r="F1990" t="s">
        <v>8219</v>
      </c>
      <c r="G1990">
        <v>112</v>
      </c>
    </row>
    <row r="1991" spans="5:7" x14ac:dyDescent="0.2">
      <c r="E1991">
        <v>3585</v>
      </c>
      <c r="F1991" t="s">
        <v>8219</v>
      </c>
      <c r="G1991">
        <v>23</v>
      </c>
    </row>
    <row r="1992" spans="5:7" x14ac:dyDescent="0.2">
      <c r="E1992">
        <v>3586</v>
      </c>
      <c r="F1992" t="s">
        <v>8219</v>
      </c>
      <c r="G1992">
        <v>54</v>
      </c>
    </row>
    <row r="1993" spans="5:7" x14ac:dyDescent="0.2">
      <c r="E1993">
        <v>3587</v>
      </c>
      <c r="F1993" t="s">
        <v>8219</v>
      </c>
      <c r="G1993">
        <v>28</v>
      </c>
    </row>
    <row r="1994" spans="5:7" x14ac:dyDescent="0.2">
      <c r="E1994">
        <v>3588</v>
      </c>
      <c r="F1994" t="s">
        <v>8219</v>
      </c>
      <c r="G1994">
        <v>11</v>
      </c>
    </row>
    <row r="1995" spans="5:7" x14ac:dyDescent="0.2">
      <c r="E1995">
        <v>3589</v>
      </c>
      <c r="F1995" t="s">
        <v>8219</v>
      </c>
      <c r="G1995">
        <v>62</v>
      </c>
    </row>
    <row r="1996" spans="5:7" x14ac:dyDescent="0.2">
      <c r="E1996">
        <v>3590</v>
      </c>
      <c r="F1996" t="s">
        <v>8219</v>
      </c>
      <c r="G1996">
        <v>73</v>
      </c>
    </row>
    <row r="1997" spans="5:7" x14ac:dyDescent="0.2">
      <c r="E1997">
        <v>3591</v>
      </c>
      <c r="F1997" t="s">
        <v>8219</v>
      </c>
      <c r="G1997">
        <v>18</v>
      </c>
    </row>
    <row r="1998" spans="5:7" x14ac:dyDescent="0.2">
      <c r="E1998">
        <v>3592</v>
      </c>
      <c r="F1998" t="s">
        <v>8219</v>
      </c>
      <c r="G1998">
        <v>35</v>
      </c>
    </row>
    <row r="1999" spans="5:7" x14ac:dyDescent="0.2">
      <c r="E1999">
        <v>3593</v>
      </c>
      <c r="F1999" t="s">
        <v>8219</v>
      </c>
      <c r="G1999">
        <v>43</v>
      </c>
    </row>
    <row r="2000" spans="5:7" x14ac:dyDescent="0.2">
      <c r="E2000">
        <v>3594</v>
      </c>
      <c r="F2000" t="s">
        <v>8219</v>
      </c>
      <c r="G2000">
        <v>36</v>
      </c>
    </row>
    <row r="2001" spans="5:7" x14ac:dyDescent="0.2">
      <c r="E2001">
        <v>3595</v>
      </c>
      <c r="F2001" t="s">
        <v>8219</v>
      </c>
      <c r="G2001">
        <v>62</v>
      </c>
    </row>
    <row r="2002" spans="5:7" x14ac:dyDescent="0.2">
      <c r="E2002">
        <v>3596</v>
      </c>
      <c r="F2002" t="s">
        <v>8219</v>
      </c>
      <c r="G2002">
        <v>15</v>
      </c>
    </row>
    <row r="2003" spans="5:7" x14ac:dyDescent="0.2">
      <c r="E2003">
        <v>3597</v>
      </c>
      <c r="F2003" t="s">
        <v>8219</v>
      </c>
      <c r="G2003">
        <v>33</v>
      </c>
    </row>
    <row r="2004" spans="5:7" x14ac:dyDescent="0.2">
      <c r="E2004">
        <v>3598</v>
      </c>
      <c r="F2004" t="s">
        <v>8219</v>
      </c>
      <c r="G2004">
        <v>27</v>
      </c>
    </row>
    <row r="2005" spans="5:7" x14ac:dyDescent="0.2">
      <c r="E2005">
        <v>3599</v>
      </c>
      <c r="F2005" t="s">
        <v>8219</v>
      </c>
      <c r="G2005">
        <v>17</v>
      </c>
    </row>
    <row r="2006" spans="5:7" x14ac:dyDescent="0.2">
      <c r="E2006">
        <v>3600</v>
      </c>
      <c r="F2006" t="s">
        <v>8219</v>
      </c>
      <c r="G2006">
        <v>4</v>
      </c>
    </row>
    <row r="2007" spans="5:7" x14ac:dyDescent="0.2">
      <c r="E2007">
        <v>3601</v>
      </c>
      <c r="F2007" t="s">
        <v>8219</v>
      </c>
      <c r="G2007">
        <v>53</v>
      </c>
    </row>
    <row r="2008" spans="5:7" x14ac:dyDescent="0.2">
      <c r="E2008">
        <v>3602</v>
      </c>
      <c r="F2008" t="s">
        <v>8219</v>
      </c>
      <c r="G2008">
        <v>49</v>
      </c>
    </row>
    <row r="2009" spans="5:7" x14ac:dyDescent="0.2">
      <c r="E2009">
        <v>3603</v>
      </c>
      <c r="F2009" t="s">
        <v>8219</v>
      </c>
      <c r="G2009">
        <v>57</v>
      </c>
    </row>
    <row r="2010" spans="5:7" x14ac:dyDescent="0.2">
      <c r="E2010">
        <v>3604</v>
      </c>
      <c r="F2010" t="s">
        <v>8219</v>
      </c>
      <c r="G2010">
        <v>69</v>
      </c>
    </row>
    <row r="2011" spans="5:7" x14ac:dyDescent="0.2">
      <c r="E2011">
        <v>3605</v>
      </c>
      <c r="F2011" t="s">
        <v>8219</v>
      </c>
      <c r="G2011">
        <v>15</v>
      </c>
    </row>
    <row r="2012" spans="5:7" x14ac:dyDescent="0.2">
      <c r="E2012">
        <v>3606</v>
      </c>
      <c r="F2012" t="s">
        <v>8219</v>
      </c>
      <c r="G2012">
        <v>64</v>
      </c>
    </row>
    <row r="2013" spans="5:7" x14ac:dyDescent="0.2">
      <c r="E2013">
        <v>3607</v>
      </c>
      <c r="F2013" t="s">
        <v>8219</v>
      </c>
      <c r="G2013">
        <v>20</v>
      </c>
    </row>
    <row r="2014" spans="5:7" x14ac:dyDescent="0.2">
      <c r="E2014">
        <v>3608</v>
      </c>
      <c r="F2014" t="s">
        <v>8219</v>
      </c>
      <c r="G2014">
        <v>27</v>
      </c>
    </row>
    <row r="2015" spans="5:7" x14ac:dyDescent="0.2">
      <c r="E2015">
        <v>3609</v>
      </c>
      <c r="F2015" t="s">
        <v>8219</v>
      </c>
      <c r="G2015">
        <v>21</v>
      </c>
    </row>
    <row r="2016" spans="5:7" x14ac:dyDescent="0.2">
      <c r="E2016">
        <v>3610</v>
      </c>
      <c r="F2016" t="s">
        <v>8219</v>
      </c>
      <c r="G2016">
        <v>31</v>
      </c>
    </row>
    <row r="2017" spans="5:7" x14ac:dyDescent="0.2">
      <c r="E2017">
        <v>3611</v>
      </c>
      <c r="F2017" t="s">
        <v>8219</v>
      </c>
      <c r="G2017">
        <v>51</v>
      </c>
    </row>
    <row r="2018" spans="5:7" x14ac:dyDescent="0.2">
      <c r="E2018">
        <v>3612</v>
      </c>
      <c r="F2018" t="s">
        <v>8219</v>
      </c>
      <c r="G2018">
        <v>57</v>
      </c>
    </row>
    <row r="2019" spans="5:7" x14ac:dyDescent="0.2">
      <c r="E2019">
        <v>3613</v>
      </c>
      <c r="F2019" t="s">
        <v>8219</v>
      </c>
      <c r="G2019">
        <v>20</v>
      </c>
    </row>
    <row r="2020" spans="5:7" x14ac:dyDescent="0.2">
      <c r="E2020">
        <v>3614</v>
      </c>
      <c r="F2020" t="s">
        <v>8219</v>
      </c>
      <c r="G2020">
        <v>71</v>
      </c>
    </row>
    <row r="2021" spans="5:7" x14ac:dyDescent="0.2">
      <c r="E2021">
        <v>3615</v>
      </c>
      <c r="F2021" t="s">
        <v>8219</v>
      </c>
      <c r="G2021">
        <v>72</v>
      </c>
    </row>
    <row r="2022" spans="5:7" x14ac:dyDescent="0.2">
      <c r="E2022">
        <v>3616</v>
      </c>
      <c r="F2022" t="s">
        <v>8219</v>
      </c>
      <c r="G2022">
        <v>45</v>
      </c>
    </row>
    <row r="2023" spans="5:7" x14ac:dyDescent="0.2">
      <c r="E2023">
        <v>3617</v>
      </c>
      <c r="F2023" t="s">
        <v>8219</v>
      </c>
      <c r="G2023">
        <v>51</v>
      </c>
    </row>
    <row r="2024" spans="5:7" x14ac:dyDescent="0.2">
      <c r="E2024">
        <v>3618</v>
      </c>
      <c r="F2024" t="s">
        <v>8219</v>
      </c>
      <c r="G2024">
        <v>56</v>
      </c>
    </row>
    <row r="2025" spans="5:7" x14ac:dyDescent="0.2">
      <c r="E2025">
        <v>3619</v>
      </c>
      <c r="F2025" t="s">
        <v>8219</v>
      </c>
      <c r="G2025">
        <v>17</v>
      </c>
    </row>
    <row r="2026" spans="5:7" x14ac:dyDescent="0.2">
      <c r="E2026">
        <v>3620</v>
      </c>
      <c r="F2026" t="s">
        <v>8219</v>
      </c>
      <c r="G2026">
        <v>197</v>
      </c>
    </row>
    <row r="2027" spans="5:7" x14ac:dyDescent="0.2">
      <c r="E2027">
        <v>3621</v>
      </c>
      <c r="F2027" t="s">
        <v>8219</v>
      </c>
      <c r="G2027">
        <v>70</v>
      </c>
    </row>
    <row r="2028" spans="5:7" x14ac:dyDescent="0.2">
      <c r="E2028">
        <v>3622</v>
      </c>
      <c r="F2028" t="s">
        <v>8219</v>
      </c>
      <c r="G2028">
        <v>21</v>
      </c>
    </row>
    <row r="2029" spans="5:7" x14ac:dyDescent="0.2">
      <c r="E2029">
        <v>3623</v>
      </c>
      <c r="F2029" t="s">
        <v>8219</v>
      </c>
      <c r="G2029">
        <v>34</v>
      </c>
    </row>
    <row r="2030" spans="5:7" x14ac:dyDescent="0.2">
      <c r="E2030">
        <v>3624</v>
      </c>
      <c r="F2030" t="s">
        <v>8219</v>
      </c>
      <c r="G2030">
        <v>39</v>
      </c>
    </row>
    <row r="2031" spans="5:7" x14ac:dyDescent="0.2">
      <c r="E2031">
        <v>3625</v>
      </c>
      <c r="F2031" t="s">
        <v>8219</v>
      </c>
      <c r="G2031">
        <v>78</v>
      </c>
    </row>
    <row r="2032" spans="5:7" x14ac:dyDescent="0.2">
      <c r="E2032">
        <v>3626</v>
      </c>
      <c r="F2032" t="s">
        <v>8219</v>
      </c>
      <c r="G2032">
        <v>48</v>
      </c>
    </row>
    <row r="2033" spans="5:7" x14ac:dyDescent="0.2">
      <c r="E2033">
        <v>3627</v>
      </c>
      <c r="F2033" t="s">
        <v>8219</v>
      </c>
      <c r="G2033">
        <v>29</v>
      </c>
    </row>
    <row r="2034" spans="5:7" x14ac:dyDescent="0.2">
      <c r="E2034">
        <v>3648</v>
      </c>
      <c r="F2034" t="s">
        <v>8219</v>
      </c>
      <c r="G2034">
        <v>73</v>
      </c>
    </row>
    <row r="2035" spans="5:7" x14ac:dyDescent="0.2">
      <c r="E2035">
        <v>3649</v>
      </c>
      <c r="F2035" t="s">
        <v>8219</v>
      </c>
      <c r="G2035">
        <v>8</v>
      </c>
    </row>
    <row r="2036" spans="5:7" x14ac:dyDescent="0.2">
      <c r="E2036">
        <v>3650</v>
      </c>
      <c r="F2036" t="s">
        <v>8219</v>
      </c>
      <c r="G2036">
        <v>17</v>
      </c>
    </row>
    <row r="2037" spans="5:7" x14ac:dyDescent="0.2">
      <c r="E2037">
        <v>3651</v>
      </c>
      <c r="F2037" t="s">
        <v>8219</v>
      </c>
      <c r="G2037">
        <v>9</v>
      </c>
    </row>
    <row r="2038" spans="5:7" x14ac:dyDescent="0.2">
      <c r="E2038">
        <v>3652</v>
      </c>
      <c r="F2038" t="s">
        <v>8219</v>
      </c>
      <c r="G2038">
        <v>17</v>
      </c>
    </row>
    <row r="2039" spans="5:7" x14ac:dyDescent="0.2">
      <c r="E2039">
        <v>3653</v>
      </c>
      <c r="F2039" t="s">
        <v>8219</v>
      </c>
      <c r="G2039">
        <v>33</v>
      </c>
    </row>
    <row r="2040" spans="5:7" x14ac:dyDescent="0.2">
      <c r="E2040">
        <v>3654</v>
      </c>
      <c r="F2040" t="s">
        <v>8219</v>
      </c>
      <c r="G2040">
        <v>38</v>
      </c>
    </row>
    <row r="2041" spans="5:7" x14ac:dyDescent="0.2">
      <c r="E2041">
        <v>3655</v>
      </c>
      <c r="F2041" t="s">
        <v>8219</v>
      </c>
      <c r="G2041">
        <v>79</v>
      </c>
    </row>
    <row r="2042" spans="5:7" x14ac:dyDescent="0.2">
      <c r="E2042">
        <v>3656</v>
      </c>
      <c r="F2042" t="s">
        <v>8219</v>
      </c>
      <c r="G2042">
        <v>46</v>
      </c>
    </row>
    <row r="2043" spans="5:7" x14ac:dyDescent="0.2">
      <c r="E2043">
        <v>3657</v>
      </c>
      <c r="F2043" t="s">
        <v>8219</v>
      </c>
      <c r="G2043">
        <v>20</v>
      </c>
    </row>
    <row r="2044" spans="5:7" x14ac:dyDescent="0.2">
      <c r="E2044">
        <v>3658</v>
      </c>
      <c r="F2044" t="s">
        <v>8219</v>
      </c>
      <c r="G2044">
        <v>20</v>
      </c>
    </row>
    <row r="2045" spans="5:7" x14ac:dyDescent="0.2">
      <c r="E2045">
        <v>3659</v>
      </c>
      <c r="F2045" t="s">
        <v>8219</v>
      </c>
      <c r="G2045">
        <v>13</v>
      </c>
    </row>
    <row r="2046" spans="5:7" x14ac:dyDescent="0.2">
      <c r="E2046">
        <v>3660</v>
      </c>
      <c r="F2046" t="s">
        <v>8219</v>
      </c>
      <c r="G2046">
        <v>22</v>
      </c>
    </row>
    <row r="2047" spans="5:7" x14ac:dyDescent="0.2">
      <c r="E2047">
        <v>3661</v>
      </c>
      <c r="F2047" t="s">
        <v>8219</v>
      </c>
      <c r="G2047">
        <v>36</v>
      </c>
    </row>
    <row r="2048" spans="5:7" x14ac:dyDescent="0.2">
      <c r="E2048">
        <v>3662</v>
      </c>
      <c r="F2048" t="s">
        <v>8219</v>
      </c>
      <c r="G2048">
        <v>40</v>
      </c>
    </row>
    <row r="2049" spans="5:7" x14ac:dyDescent="0.2">
      <c r="E2049">
        <v>3663</v>
      </c>
      <c r="F2049" t="s">
        <v>8219</v>
      </c>
      <c r="G2049">
        <v>9</v>
      </c>
    </row>
    <row r="2050" spans="5:7" x14ac:dyDescent="0.2">
      <c r="E2050">
        <v>3664</v>
      </c>
      <c r="F2050" t="s">
        <v>8219</v>
      </c>
      <c r="G2050">
        <v>19</v>
      </c>
    </row>
    <row r="2051" spans="5:7" x14ac:dyDescent="0.2">
      <c r="E2051">
        <v>3665</v>
      </c>
      <c r="F2051" t="s">
        <v>8219</v>
      </c>
      <c r="G2051">
        <v>14</v>
      </c>
    </row>
    <row r="2052" spans="5:7" x14ac:dyDescent="0.2">
      <c r="E2052">
        <v>3666</v>
      </c>
      <c r="F2052" t="s">
        <v>8219</v>
      </c>
      <c r="G2052">
        <v>38</v>
      </c>
    </row>
    <row r="2053" spans="5:7" x14ac:dyDescent="0.2">
      <c r="E2053">
        <v>3667</v>
      </c>
      <c r="F2053" t="s">
        <v>8219</v>
      </c>
      <c r="G2053">
        <v>58</v>
      </c>
    </row>
    <row r="2054" spans="5:7" x14ac:dyDescent="0.2">
      <c r="E2054">
        <v>3668</v>
      </c>
      <c r="F2054" t="s">
        <v>8219</v>
      </c>
      <c r="G2054">
        <v>28</v>
      </c>
    </row>
    <row r="2055" spans="5:7" x14ac:dyDescent="0.2">
      <c r="E2055">
        <v>3669</v>
      </c>
      <c r="F2055" t="s">
        <v>8219</v>
      </c>
      <c r="G2055">
        <v>17</v>
      </c>
    </row>
    <row r="2056" spans="5:7" x14ac:dyDescent="0.2">
      <c r="E2056">
        <v>3670</v>
      </c>
      <c r="F2056" t="s">
        <v>8219</v>
      </c>
      <c r="G2056">
        <v>12</v>
      </c>
    </row>
    <row r="2057" spans="5:7" x14ac:dyDescent="0.2">
      <c r="E2057">
        <v>3671</v>
      </c>
      <c r="F2057" t="s">
        <v>8219</v>
      </c>
      <c r="G2057">
        <v>40</v>
      </c>
    </row>
    <row r="2058" spans="5:7" x14ac:dyDescent="0.2">
      <c r="E2058">
        <v>3672</v>
      </c>
      <c r="F2058" t="s">
        <v>8219</v>
      </c>
      <c r="G2058">
        <v>57</v>
      </c>
    </row>
    <row r="2059" spans="5:7" x14ac:dyDescent="0.2">
      <c r="E2059">
        <v>3673</v>
      </c>
      <c r="F2059" t="s">
        <v>8219</v>
      </c>
      <c r="G2059">
        <v>114</v>
      </c>
    </row>
    <row r="2060" spans="5:7" x14ac:dyDescent="0.2">
      <c r="E2060">
        <v>3674</v>
      </c>
      <c r="F2060" t="s">
        <v>8219</v>
      </c>
      <c r="G2060">
        <v>31</v>
      </c>
    </row>
    <row r="2061" spans="5:7" x14ac:dyDescent="0.2">
      <c r="E2061">
        <v>3675</v>
      </c>
      <c r="F2061" t="s">
        <v>8219</v>
      </c>
      <c r="G2061">
        <v>3</v>
      </c>
    </row>
    <row r="2062" spans="5:7" x14ac:dyDescent="0.2">
      <c r="E2062">
        <v>3676</v>
      </c>
      <c r="F2062" t="s">
        <v>8219</v>
      </c>
      <c r="G2062">
        <v>16</v>
      </c>
    </row>
    <row r="2063" spans="5:7" x14ac:dyDescent="0.2">
      <c r="E2063">
        <v>3677</v>
      </c>
      <c r="F2063" t="s">
        <v>8219</v>
      </c>
      <c r="G2063">
        <v>199</v>
      </c>
    </row>
    <row r="2064" spans="5:7" x14ac:dyDescent="0.2">
      <c r="E2064">
        <v>3678</v>
      </c>
      <c r="F2064" t="s">
        <v>8219</v>
      </c>
      <c r="G2064">
        <v>31</v>
      </c>
    </row>
    <row r="2065" spans="5:7" x14ac:dyDescent="0.2">
      <c r="E2065">
        <v>3679</v>
      </c>
      <c r="F2065" t="s">
        <v>8219</v>
      </c>
      <c r="G2065">
        <v>30</v>
      </c>
    </row>
    <row r="2066" spans="5:7" x14ac:dyDescent="0.2">
      <c r="E2066">
        <v>3680</v>
      </c>
      <c r="F2066" t="s">
        <v>8219</v>
      </c>
      <c r="G2066">
        <v>34</v>
      </c>
    </row>
    <row r="2067" spans="5:7" x14ac:dyDescent="0.2">
      <c r="E2067">
        <v>3681</v>
      </c>
      <c r="F2067" t="s">
        <v>8219</v>
      </c>
      <c r="G2067">
        <v>18</v>
      </c>
    </row>
    <row r="2068" spans="5:7" x14ac:dyDescent="0.2">
      <c r="E2068">
        <v>3682</v>
      </c>
      <c r="F2068" t="s">
        <v>8219</v>
      </c>
      <c r="G2068">
        <v>67</v>
      </c>
    </row>
    <row r="2069" spans="5:7" x14ac:dyDescent="0.2">
      <c r="E2069">
        <v>3683</v>
      </c>
      <c r="F2069" t="s">
        <v>8219</v>
      </c>
      <c r="G2069">
        <v>66</v>
      </c>
    </row>
    <row r="2070" spans="5:7" x14ac:dyDescent="0.2">
      <c r="E2070">
        <v>3684</v>
      </c>
      <c r="F2070" t="s">
        <v>8219</v>
      </c>
      <c r="G2070">
        <v>23</v>
      </c>
    </row>
    <row r="2071" spans="5:7" x14ac:dyDescent="0.2">
      <c r="E2071">
        <v>3685</v>
      </c>
      <c r="F2071" t="s">
        <v>8219</v>
      </c>
      <c r="G2071">
        <v>126</v>
      </c>
    </row>
    <row r="2072" spans="5:7" x14ac:dyDescent="0.2">
      <c r="E2072">
        <v>3686</v>
      </c>
      <c r="F2072" t="s">
        <v>8219</v>
      </c>
      <c r="G2072">
        <v>6</v>
      </c>
    </row>
    <row r="2073" spans="5:7" x14ac:dyDescent="0.2">
      <c r="E2073">
        <v>3687</v>
      </c>
      <c r="F2073" t="s">
        <v>8219</v>
      </c>
      <c r="G2073">
        <v>25</v>
      </c>
    </row>
    <row r="2074" spans="5:7" x14ac:dyDescent="0.2">
      <c r="E2074">
        <v>3688</v>
      </c>
      <c r="F2074" t="s">
        <v>8219</v>
      </c>
      <c r="G2074">
        <v>39</v>
      </c>
    </row>
    <row r="2075" spans="5:7" x14ac:dyDescent="0.2">
      <c r="E2075">
        <v>3689</v>
      </c>
      <c r="F2075" t="s">
        <v>8219</v>
      </c>
      <c r="G2075">
        <v>62</v>
      </c>
    </row>
    <row r="2076" spans="5:7" x14ac:dyDescent="0.2">
      <c r="E2076">
        <v>3690</v>
      </c>
      <c r="F2076" t="s">
        <v>8219</v>
      </c>
      <c r="G2076">
        <v>31</v>
      </c>
    </row>
    <row r="2077" spans="5:7" x14ac:dyDescent="0.2">
      <c r="E2077">
        <v>3691</v>
      </c>
      <c r="F2077" t="s">
        <v>8219</v>
      </c>
      <c r="G2077">
        <v>274</v>
      </c>
    </row>
    <row r="2078" spans="5:7" x14ac:dyDescent="0.2">
      <c r="E2078">
        <v>3692</v>
      </c>
      <c r="F2078" t="s">
        <v>8219</v>
      </c>
      <c r="G2078">
        <v>17</v>
      </c>
    </row>
    <row r="2079" spans="5:7" x14ac:dyDescent="0.2">
      <c r="E2079">
        <v>3693</v>
      </c>
      <c r="F2079" t="s">
        <v>8219</v>
      </c>
      <c r="G2079">
        <v>14</v>
      </c>
    </row>
    <row r="2080" spans="5:7" x14ac:dyDescent="0.2">
      <c r="E2080">
        <v>3694</v>
      </c>
      <c r="F2080" t="s">
        <v>8219</v>
      </c>
      <c r="G2080">
        <v>60</v>
      </c>
    </row>
    <row r="2081" spans="5:7" x14ac:dyDescent="0.2">
      <c r="E2081">
        <v>3695</v>
      </c>
      <c r="F2081" t="s">
        <v>8219</v>
      </c>
      <c r="G2081">
        <v>33</v>
      </c>
    </row>
    <row r="2082" spans="5:7" x14ac:dyDescent="0.2">
      <c r="E2082">
        <v>3696</v>
      </c>
      <c r="F2082" t="s">
        <v>8219</v>
      </c>
      <c r="G2082">
        <v>78</v>
      </c>
    </row>
    <row r="2083" spans="5:7" x14ac:dyDescent="0.2">
      <c r="E2083">
        <v>3697</v>
      </c>
      <c r="F2083" t="s">
        <v>8219</v>
      </c>
      <c r="G2083">
        <v>30</v>
      </c>
    </row>
    <row r="2084" spans="5:7" x14ac:dyDescent="0.2">
      <c r="E2084">
        <v>3698</v>
      </c>
      <c r="F2084" t="s">
        <v>8219</v>
      </c>
      <c r="G2084">
        <v>136</v>
      </c>
    </row>
    <row r="2085" spans="5:7" x14ac:dyDescent="0.2">
      <c r="E2085">
        <v>3699</v>
      </c>
      <c r="F2085" t="s">
        <v>8219</v>
      </c>
      <c r="G2085">
        <v>40</v>
      </c>
    </row>
    <row r="2086" spans="5:7" x14ac:dyDescent="0.2">
      <c r="E2086">
        <v>3700</v>
      </c>
      <c r="F2086" t="s">
        <v>8219</v>
      </c>
      <c r="G2086">
        <v>18</v>
      </c>
    </row>
    <row r="2087" spans="5:7" x14ac:dyDescent="0.2">
      <c r="E2087">
        <v>3701</v>
      </c>
      <c r="F2087" t="s">
        <v>8219</v>
      </c>
      <c r="G2087">
        <v>39</v>
      </c>
    </row>
    <row r="2088" spans="5:7" x14ac:dyDescent="0.2">
      <c r="E2088">
        <v>3702</v>
      </c>
      <c r="F2088" t="s">
        <v>8219</v>
      </c>
      <c r="G2088">
        <v>21</v>
      </c>
    </row>
    <row r="2089" spans="5:7" x14ac:dyDescent="0.2">
      <c r="E2089">
        <v>3703</v>
      </c>
      <c r="F2089" t="s">
        <v>8219</v>
      </c>
      <c r="G2089">
        <v>30</v>
      </c>
    </row>
    <row r="2090" spans="5:7" x14ac:dyDescent="0.2">
      <c r="E2090">
        <v>3704</v>
      </c>
      <c r="F2090" t="s">
        <v>8219</v>
      </c>
      <c r="G2090">
        <v>27</v>
      </c>
    </row>
    <row r="2091" spans="5:7" x14ac:dyDescent="0.2">
      <c r="E2091">
        <v>3705</v>
      </c>
      <c r="F2091" t="s">
        <v>8219</v>
      </c>
      <c r="G2091">
        <v>35</v>
      </c>
    </row>
    <row r="2092" spans="5:7" x14ac:dyDescent="0.2">
      <c r="E2092">
        <v>3706</v>
      </c>
      <c r="F2092" t="s">
        <v>8219</v>
      </c>
      <c r="G2092">
        <v>13</v>
      </c>
    </row>
    <row r="2093" spans="5:7" x14ac:dyDescent="0.2">
      <c r="E2093">
        <v>3707</v>
      </c>
      <c r="F2093" t="s">
        <v>8219</v>
      </c>
      <c r="G2093">
        <v>23</v>
      </c>
    </row>
    <row r="2094" spans="5:7" x14ac:dyDescent="0.2">
      <c r="E2094">
        <v>3708</v>
      </c>
      <c r="F2094" t="s">
        <v>8219</v>
      </c>
      <c r="G2094">
        <v>39</v>
      </c>
    </row>
    <row r="2095" spans="5:7" x14ac:dyDescent="0.2">
      <c r="E2095">
        <v>3709</v>
      </c>
      <c r="F2095" t="s">
        <v>8219</v>
      </c>
      <c r="G2095">
        <v>35</v>
      </c>
    </row>
    <row r="2096" spans="5:7" x14ac:dyDescent="0.2">
      <c r="E2096">
        <v>3710</v>
      </c>
      <c r="F2096" t="s">
        <v>8219</v>
      </c>
      <c r="G2096">
        <v>27</v>
      </c>
    </row>
    <row r="2097" spans="5:7" x14ac:dyDescent="0.2">
      <c r="E2097">
        <v>3711</v>
      </c>
      <c r="F2097" t="s">
        <v>8219</v>
      </c>
      <c r="G2097">
        <v>21</v>
      </c>
    </row>
    <row r="2098" spans="5:7" x14ac:dyDescent="0.2">
      <c r="E2098">
        <v>3712</v>
      </c>
      <c r="F2098" t="s">
        <v>8219</v>
      </c>
      <c r="G2098">
        <v>104</v>
      </c>
    </row>
    <row r="2099" spans="5:7" x14ac:dyDescent="0.2">
      <c r="E2099">
        <v>3713</v>
      </c>
      <c r="F2099" t="s">
        <v>8219</v>
      </c>
      <c r="G2099">
        <v>19</v>
      </c>
    </row>
    <row r="2100" spans="5:7" x14ac:dyDescent="0.2">
      <c r="E2100">
        <v>3714</v>
      </c>
      <c r="F2100" t="s">
        <v>8219</v>
      </c>
      <c r="G2100">
        <v>97</v>
      </c>
    </row>
    <row r="2101" spans="5:7" x14ac:dyDescent="0.2">
      <c r="E2101">
        <v>3715</v>
      </c>
      <c r="F2101" t="s">
        <v>8219</v>
      </c>
      <c r="G2101">
        <v>27</v>
      </c>
    </row>
    <row r="2102" spans="5:7" x14ac:dyDescent="0.2">
      <c r="E2102">
        <v>3716</v>
      </c>
      <c r="F2102" t="s">
        <v>8219</v>
      </c>
      <c r="G2102">
        <v>24</v>
      </c>
    </row>
    <row r="2103" spans="5:7" x14ac:dyDescent="0.2">
      <c r="E2103">
        <v>3717</v>
      </c>
      <c r="F2103" t="s">
        <v>8219</v>
      </c>
      <c r="G2103">
        <v>13</v>
      </c>
    </row>
    <row r="2104" spans="5:7" x14ac:dyDescent="0.2">
      <c r="E2104">
        <v>3718</v>
      </c>
      <c r="F2104" t="s">
        <v>8219</v>
      </c>
      <c r="G2104">
        <v>46</v>
      </c>
    </row>
    <row r="2105" spans="5:7" x14ac:dyDescent="0.2">
      <c r="E2105">
        <v>3719</v>
      </c>
      <c r="F2105" t="s">
        <v>8219</v>
      </c>
      <c r="G2105">
        <v>4</v>
      </c>
    </row>
    <row r="2106" spans="5:7" x14ac:dyDescent="0.2">
      <c r="E2106">
        <v>3720</v>
      </c>
      <c r="F2106" t="s">
        <v>8219</v>
      </c>
      <c r="G2106">
        <v>40</v>
      </c>
    </row>
    <row r="2107" spans="5:7" x14ac:dyDescent="0.2">
      <c r="E2107">
        <v>3721</v>
      </c>
      <c r="F2107" t="s">
        <v>8219</v>
      </c>
      <c r="G2107">
        <v>44</v>
      </c>
    </row>
    <row r="2108" spans="5:7" x14ac:dyDescent="0.2">
      <c r="E2108">
        <v>3722</v>
      </c>
      <c r="F2108" t="s">
        <v>8219</v>
      </c>
      <c r="G2108">
        <v>35</v>
      </c>
    </row>
    <row r="2109" spans="5:7" x14ac:dyDescent="0.2">
      <c r="E2109">
        <v>3723</v>
      </c>
      <c r="F2109" t="s">
        <v>8219</v>
      </c>
      <c r="G2109">
        <v>63</v>
      </c>
    </row>
    <row r="2110" spans="5:7" x14ac:dyDescent="0.2">
      <c r="E2110">
        <v>3724</v>
      </c>
      <c r="F2110" t="s">
        <v>8219</v>
      </c>
      <c r="G2110">
        <v>89</v>
      </c>
    </row>
    <row r="2111" spans="5:7" x14ac:dyDescent="0.2">
      <c r="E2111">
        <v>3725</v>
      </c>
      <c r="F2111" t="s">
        <v>8219</v>
      </c>
      <c r="G2111">
        <v>15</v>
      </c>
    </row>
    <row r="2112" spans="5:7" x14ac:dyDescent="0.2">
      <c r="E2112">
        <v>3726</v>
      </c>
      <c r="F2112" t="s">
        <v>8219</v>
      </c>
      <c r="G2112">
        <v>46</v>
      </c>
    </row>
    <row r="2113" spans="5:7" x14ac:dyDescent="0.2">
      <c r="E2113">
        <v>3727</v>
      </c>
      <c r="F2113" t="s">
        <v>8219</v>
      </c>
      <c r="G2113">
        <v>33</v>
      </c>
    </row>
    <row r="2114" spans="5:7" x14ac:dyDescent="0.2">
      <c r="E2114">
        <v>3748</v>
      </c>
      <c r="F2114" t="s">
        <v>8219</v>
      </c>
      <c r="G2114">
        <v>52</v>
      </c>
    </row>
    <row r="2115" spans="5:7" x14ac:dyDescent="0.2">
      <c r="E2115">
        <v>3749</v>
      </c>
      <c r="F2115" t="s">
        <v>8219</v>
      </c>
      <c r="G2115">
        <v>7</v>
      </c>
    </row>
    <row r="2116" spans="5:7" x14ac:dyDescent="0.2">
      <c r="E2116">
        <v>3750</v>
      </c>
      <c r="F2116" t="s">
        <v>8219</v>
      </c>
      <c r="G2116">
        <v>28</v>
      </c>
    </row>
    <row r="2117" spans="5:7" x14ac:dyDescent="0.2">
      <c r="E2117">
        <v>3751</v>
      </c>
      <c r="F2117" t="s">
        <v>8219</v>
      </c>
      <c r="G2117">
        <v>11</v>
      </c>
    </row>
    <row r="2118" spans="5:7" x14ac:dyDescent="0.2">
      <c r="E2118">
        <v>3752</v>
      </c>
      <c r="F2118" t="s">
        <v>8219</v>
      </c>
      <c r="G2118">
        <v>15</v>
      </c>
    </row>
    <row r="2119" spans="5:7" x14ac:dyDescent="0.2">
      <c r="E2119">
        <v>3753</v>
      </c>
      <c r="F2119" t="s">
        <v>8219</v>
      </c>
      <c r="G2119">
        <v>30</v>
      </c>
    </row>
    <row r="2120" spans="5:7" x14ac:dyDescent="0.2">
      <c r="E2120">
        <v>3754</v>
      </c>
      <c r="F2120" t="s">
        <v>8219</v>
      </c>
      <c r="G2120">
        <v>27</v>
      </c>
    </row>
    <row r="2121" spans="5:7" x14ac:dyDescent="0.2">
      <c r="E2121">
        <v>3755</v>
      </c>
      <c r="F2121" t="s">
        <v>8219</v>
      </c>
      <c r="G2121">
        <v>28</v>
      </c>
    </row>
    <row r="2122" spans="5:7" x14ac:dyDescent="0.2">
      <c r="E2122">
        <v>3756</v>
      </c>
      <c r="F2122" t="s">
        <v>8219</v>
      </c>
      <c r="G2122">
        <v>17</v>
      </c>
    </row>
    <row r="2123" spans="5:7" x14ac:dyDescent="0.2">
      <c r="E2123">
        <v>3757</v>
      </c>
      <c r="F2123" t="s">
        <v>8219</v>
      </c>
      <c r="G2123">
        <v>50</v>
      </c>
    </row>
    <row r="2124" spans="5:7" x14ac:dyDescent="0.2">
      <c r="E2124">
        <v>3758</v>
      </c>
      <c r="F2124" t="s">
        <v>8219</v>
      </c>
      <c r="G2124">
        <v>26</v>
      </c>
    </row>
    <row r="2125" spans="5:7" x14ac:dyDescent="0.2">
      <c r="E2125">
        <v>3759</v>
      </c>
      <c r="F2125" t="s">
        <v>8219</v>
      </c>
      <c r="G2125">
        <v>88</v>
      </c>
    </row>
    <row r="2126" spans="5:7" x14ac:dyDescent="0.2">
      <c r="E2126">
        <v>3760</v>
      </c>
      <c r="F2126" t="s">
        <v>8219</v>
      </c>
      <c r="G2126">
        <v>91</v>
      </c>
    </row>
    <row r="2127" spans="5:7" x14ac:dyDescent="0.2">
      <c r="E2127">
        <v>3761</v>
      </c>
      <c r="F2127" t="s">
        <v>8219</v>
      </c>
      <c r="G2127">
        <v>3</v>
      </c>
    </row>
    <row r="2128" spans="5:7" x14ac:dyDescent="0.2">
      <c r="E2128">
        <v>3762</v>
      </c>
      <c r="F2128" t="s">
        <v>8219</v>
      </c>
      <c r="G2128">
        <v>28</v>
      </c>
    </row>
    <row r="2129" spans="5:7" x14ac:dyDescent="0.2">
      <c r="E2129">
        <v>3763</v>
      </c>
      <c r="F2129" t="s">
        <v>8219</v>
      </c>
      <c r="G2129">
        <v>77</v>
      </c>
    </row>
    <row r="2130" spans="5:7" x14ac:dyDescent="0.2">
      <c r="E2130">
        <v>3764</v>
      </c>
      <c r="F2130" t="s">
        <v>8219</v>
      </c>
      <c r="G2130">
        <v>27</v>
      </c>
    </row>
    <row r="2131" spans="5:7" x14ac:dyDescent="0.2">
      <c r="E2131">
        <v>3765</v>
      </c>
      <c r="F2131" t="s">
        <v>8219</v>
      </c>
      <c r="G2131">
        <v>107</v>
      </c>
    </row>
    <row r="2132" spans="5:7" x14ac:dyDescent="0.2">
      <c r="E2132">
        <v>3766</v>
      </c>
      <c r="F2132" t="s">
        <v>8219</v>
      </c>
      <c r="G2132">
        <v>96</v>
      </c>
    </row>
    <row r="2133" spans="5:7" x14ac:dyDescent="0.2">
      <c r="E2133">
        <v>3767</v>
      </c>
      <c r="F2133" t="s">
        <v>8219</v>
      </c>
      <c r="G2133">
        <v>56</v>
      </c>
    </row>
    <row r="2134" spans="5:7" x14ac:dyDescent="0.2">
      <c r="E2134">
        <v>3768</v>
      </c>
      <c r="F2134" t="s">
        <v>8219</v>
      </c>
      <c r="G2134">
        <v>58</v>
      </c>
    </row>
    <row r="2135" spans="5:7" x14ac:dyDescent="0.2">
      <c r="E2135">
        <v>3769</v>
      </c>
      <c r="F2135" t="s">
        <v>8219</v>
      </c>
      <c r="G2135">
        <v>15</v>
      </c>
    </row>
    <row r="2136" spans="5:7" x14ac:dyDescent="0.2">
      <c r="E2136">
        <v>3770</v>
      </c>
      <c r="F2136" t="s">
        <v>8219</v>
      </c>
      <c r="G2136">
        <v>20</v>
      </c>
    </row>
    <row r="2137" spans="5:7" x14ac:dyDescent="0.2">
      <c r="E2137">
        <v>3771</v>
      </c>
      <c r="F2137" t="s">
        <v>8219</v>
      </c>
      <c r="G2137">
        <v>38</v>
      </c>
    </row>
    <row r="2138" spans="5:7" x14ac:dyDescent="0.2">
      <c r="E2138">
        <v>3772</v>
      </c>
      <c r="F2138" t="s">
        <v>8219</v>
      </c>
      <c r="G2138">
        <v>33</v>
      </c>
    </row>
    <row r="2139" spans="5:7" x14ac:dyDescent="0.2">
      <c r="E2139">
        <v>3773</v>
      </c>
      <c r="F2139" t="s">
        <v>8219</v>
      </c>
      <c r="G2139">
        <v>57</v>
      </c>
    </row>
    <row r="2140" spans="5:7" x14ac:dyDescent="0.2">
      <c r="E2140">
        <v>3774</v>
      </c>
      <c r="F2140" t="s">
        <v>8219</v>
      </c>
      <c r="G2140">
        <v>25</v>
      </c>
    </row>
    <row r="2141" spans="5:7" x14ac:dyDescent="0.2">
      <c r="E2141">
        <v>3775</v>
      </c>
      <c r="F2141" t="s">
        <v>8219</v>
      </c>
      <c r="G2141">
        <v>14</v>
      </c>
    </row>
    <row r="2142" spans="5:7" x14ac:dyDescent="0.2">
      <c r="E2142">
        <v>3776</v>
      </c>
      <c r="F2142" t="s">
        <v>8219</v>
      </c>
      <c r="G2142">
        <v>94</v>
      </c>
    </row>
    <row r="2143" spans="5:7" x14ac:dyDescent="0.2">
      <c r="E2143">
        <v>3777</v>
      </c>
      <c r="F2143" t="s">
        <v>8219</v>
      </c>
      <c r="G2143">
        <v>59</v>
      </c>
    </row>
    <row r="2144" spans="5:7" x14ac:dyDescent="0.2">
      <c r="E2144">
        <v>3778</v>
      </c>
      <c r="F2144" t="s">
        <v>8219</v>
      </c>
      <c r="G2144">
        <v>36</v>
      </c>
    </row>
    <row r="2145" spans="5:7" x14ac:dyDescent="0.2">
      <c r="E2145">
        <v>3779</v>
      </c>
      <c r="F2145" t="s">
        <v>8219</v>
      </c>
      <c r="G2145">
        <v>115</v>
      </c>
    </row>
    <row r="2146" spans="5:7" x14ac:dyDescent="0.2">
      <c r="E2146">
        <v>3780</v>
      </c>
      <c r="F2146" t="s">
        <v>8219</v>
      </c>
      <c r="G2146">
        <v>30</v>
      </c>
    </row>
    <row r="2147" spans="5:7" x14ac:dyDescent="0.2">
      <c r="E2147">
        <v>3781</v>
      </c>
      <c r="F2147" t="s">
        <v>8219</v>
      </c>
      <c r="G2147">
        <v>52</v>
      </c>
    </row>
    <row r="2148" spans="5:7" x14ac:dyDescent="0.2">
      <c r="E2148">
        <v>3782</v>
      </c>
      <c r="F2148" t="s">
        <v>8219</v>
      </c>
      <c r="G2148">
        <v>27</v>
      </c>
    </row>
    <row r="2149" spans="5:7" x14ac:dyDescent="0.2">
      <c r="E2149">
        <v>3783</v>
      </c>
      <c r="F2149" t="s">
        <v>8219</v>
      </c>
      <c r="G2149">
        <v>24</v>
      </c>
    </row>
    <row r="2150" spans="5:7" x14ac:dyDescent="0.2">
      <c r="E2150">
        <v>3784</v>
      </c>
      <c r="F2150" t="s">
        <v>8219</v>
      </c>
      <c r="G2150">
        <v>10</v>
      </c>
    </row>
    <row r="2151" spans="5:7" x14ac:dyDescent="0.2">
      <c r="E2151">
        <v>3785</v>
      </c>
      <c r="F2151" t="s">
        <v>8219</v>
      </c>
      <c r="G2151">
        <v>30</v>
      </c>
    </row>
    <row r="2152" spans="5:7" x14ac:dyDescent="0.2">
      <c r="E2152">
        <v>3786</v>
      </c>
      <c r="F2152" t="s">
        <v>8219</v>
      </c>
      <c r="G2152">
        <v>71</v>
      </c>
    </row>
    <row r="2153" spans="5:7" x14ac:dyDescent="0.2">
      <c r="E2153">
        <v>3787</v>
      </c>
      <c r="F2153" t="s">
        <v>8219</v>
      </c>
      <c r="G2153">
        <v>10</v>
      </c>
    </row>
    <row r="2154" spans="5:7" x14ac:dyDescent="0.2">
      <c r="E2154">
        <v>3808</v>
      </c>
      <c r="F2154" t="s">
        <v>8219</v>
      </c>
      <c r="G2154">
        <v>24</v>
      </c>
    </row>
    <row r="2155" spans="5:7" x14ac:dyDescent="0.2">
      <c r="E2155">
        <v>3809</v>
      </c>
      <c r="F2155" t="s">
        <v>8219</v>
      </c>
      <c r="G2155">
        <v>38</v>
      </c>
    </row>
    <row r="2156" spans="5:7" x14ac:dyDescent="0.2">
      <c r="E2156">
        <v>3810</v>
      </c>
      <c r="F2156" t="s">
        <v>8219</v>
      </c>
      <c r="G2156">
        <v>26</v>
      </c>
    </row>
    <row r="2157" spans="5:7" x14ac:dyDescent="0.2">
      <c r="E2157">
        <v>3811</v>
      </c>
      <c r="F2157" t="s">
        <v>8219</v>
      </c>
      <c r="G2157">
        <v>19</v>
      </c>
    </row>
    <row r="2158" spans="5:7" x14ac:dyDescent="0.2">
      <c r="E2158">
        <v>3812</v>
      </c>
      <c r="F2158" t="s">
        <v>8219</v>
      </c>
      <c r="G2158">
        <v>11</v>
      </c>
    </row>
    <row r="2159" spans="5:7" x14ac:dyDescent="0.2">
      <c r="E2159">
        <v>3813</v>
      </c>
      <c r="F2159" t="s">
        <v>8219</v>
      </c>
      <c r="G2159">
        <v>27</v>
      </c>
    </row>
    <row r="2160" spans="5:7" x14ac:dyDescent="0.2">
      <c r="E2160">
        <v>3814</v>
      </c>
      <c r="F2160" t="s">
        <v>8219</v>
      </c>
      <c r="G2160">
        <v>34</v>
      </c>
    </row>
    <row r="2161" spans="5:7" x14ac:dyDescent="0.2">
      <c r="E2161">
        <v>3815</v>
      </c>
      <c r="F2161" t="s">
        <v>8219</v>
      </c>
      <c r="G2161">
        <v>20</v>
      </c>
    </row>
    <row r="2162" spans="5:7" x14ac:dyDescent="0.2">
      <c r="E2162">
        <v>3816</v>
      </c>
      <c r="F2162" t="s">
        <v>8219</v>
      </c>
      <c r="G2162">
        <v>37</v>
      </c>
    </row>
    <row r="2163" spans="5:7" x14ac:dyDescent="0.2">
      <c r="E2163">
        <v>3817</v>
      </c>
      <c r="F2163" t="s">
        <v>8219</v>
      </c>
      <c r="G2163">
        <v>20</v>
      </c>
    </row>
    <row r="2164" spans="5:7" x14ac:dyDescent="0.2">
      <c r="E2164">
        <v>3818</v>
      </c>
      <c r="F2164" t="s">
        <v>8219</v>
      </c>
      <c r="G2164">
        <v>10</v>
      </c>
    </row>
    <row r="2165" spans="5:7" x14ac:dyDescent="0.2">
      <c r="E2165">
        <v>3819</v>
      </c>
      <c r="F2165" t="s">
        <v>8219</v>
      </c>
      <c r="G2165">
        <v>26</v>
      </c>
    </row>
    <row r="2166" spans="5:7" x14ac:dyDescent="0.2">
      <c r="E2166">
        <v>3820</v>
      </c>
      <c r="F2166" t="s">
        <v>8219</v>
      </c>
      <c r="G2166">
        <v>20</v>
      </c>
    </row>
    <row r="2167" spans="5:7" x14ac:dyDescent="0.2">
      <c r="E2167">
        <v>3821</v>
      </c>
      <c r="F2167" t="s">
        <v>8219</v>
      </c>
      <c r="G2167">
        <v>46</v>
      </c>
    </row>
    <row r="2168" spans="5:7" x14ac:dyDescent="0.2">
      <c r="E2168">
        <v>3822</v>
      </c>
      <c r="F2168" t="s">
        <v>8219</v>
      </c>
      <c r="G2168">
        <v>76</v>
      </c>
    </row>
    <row r="2169" spans="5:7" x14ac:dyDescent="0.2">
      <c r="E2169">
        <v>3823</v>
      </c>
      <c r="F2169" t="s">
        <v>8219</v>
      </c>
      <c r="G2169">
        <v>41</v>
      </c>
    </row>
    <row r="2170" spans="5:7" x14ac:dyDescent="0.2">
      <c r="E2170">
        <v>3824</v>
      </c>
      <c r="F2170" t="s">
        <v>8219</v>
      </c>
      <c r="G2170">
        <v>7</v>
      </c>
    </row>
    <row r="2171" spans="5:7" x14ac:dyDescent="0.2">
      <c r="E2171">
        <v>3825</v>
      </c>
      <c r="F2171" t="s">
        <v>8219</v>
      </c>
      <c r="G2171">
        <v>49</v>
      </c>
    </row>
    <row r="2172" spans="5:7" x14ac:dyDescent="0.2">
      <c r="E2172">
        <v>3826</v>
      </c>
      <c r="F2172" t="s">
        <v>8219</v>
      </c>
      <c r="G2172">
        <v>26</v>
      </c>
    </row>
    <row r="2173" spans="5:7" x14ac:dyDescent="0.2">
      <c r="E2173">
        <v>3827</v>
      </c>
      <c r="F2173" t="s">
        <v>8219</v>
      </c>
      <c r="G2173">
        <v>65</v>
      </c>
    </row>
    <row r="2174" spans="5:7" x14ac:dyDescent="0.2">
      <c r="E2174">
        <v>3828</v>
      </c>
      <c r="F2174" t="s">
        <v>8219</v>
      </c>
      <c r="G2174">
        <v>28</v>
      </c>
    </row>
    <row r="2175" spans="5:7" x14ac:dyDescent="0.2">
      <c r="E2175">
        <v>3829</v>
      </c>
      <c r="F2175" t="s">
        <v>8219</v>
      </c>
      <c r="G2175">
        <v>8</v>
      </c>
    </row>
    <row r="2176" spans="5:7" x14ac:dyDescent="0.2">
      <c r="E2176">
        <v>3830</v>
      </c>
      <c r="F2176" t="s">
        <v>8219</v>
      </c>
      <c r="G2176">
        <v>3</v>
      </c>
    </row>
    <row r="2177" spans="5:7" x14ac:dyDescent="0.2">
      <c r="E2177">
        <v>3831</v>
      </c>
      <c r="F2177" t="s">
        <v>8219</v>
      </c>
      <c r="G2177">
        <v>9</v>
      </c>
    </row>
    <row r="2178" spans="5:7" x14ac:dyDescent="0.2">
      <c r="E2178">
        <v>3832</v>
      </c>
      <c r="F2178" t="s">
        <v>8219</v>
      </c>
      <c r="G2178">
        <v>9</v>
      </c>
    </row>
    <row r="2179" spans="5:7" x14ac:dyDescent="0.2">
      <c r="E2179">
        <v>3833</v>
      </c>
      <c r="F2179" t="s">
        <v>8219</v>
      </c>
      <c r="G2179">
        <v>20</v>
      </c>
    </row>
    <row r="2180" spans="5:7" x14ac:dyDescent="0.2">
      <c r="E2180">
        <v>3834</v>
      </c>
      <c r="F2180" t="s">
        <v>8219</v>
      </c>
      <c r="G2180">
        <v>57</v>
      </c>
    </row>
    <row r="2181" spans="5:7" x14ac:dyDescent="0.2">
      <c r="E2181">
        <v>3835</v>
      </c>
      <c r="F2181" t="s">
        <v>8219</v>
      </c>
      <c r="G2181">
        <v>8</v>
      </c>
    </row>
    <row r="2182" spans="5:7" x14ac:dyDescent="0.2">
      <c r="E2182">
        <v>3836</v>
      </c>
      <c r="F2182" t="s">
        <v>8219</v>
      </c>
      <c r="G2182">
        <v>14</v>
      </c>
    </row>
    <row r="2183" spans="5:7" x14ac:dyDescent="0.2">
      <c r="E2183">
        <v>3837</v>
      </c>
      <c r="F2183" t="s">
        <v>8219</v>
      </c>
      <c r="G2183">
        <v>17</v>
      </c>
    </row>
    <row r="2184" spans="5:7" x14ac:dyDescent="0.2">
      <c r="E2184">
        <v>3838</v>
      </c>
      <c r="F2184" t="s">
        <v>8219</v>
      </c>
      <c r="G2184">
        <v>100</v>
      </c>
    </row>
    <row r="2185" spans="5:7" x14ac:dyDescent="0.2">
      <c r="E2185">
        <v>3839</v>
      </c>
      <c r="F2185" t="s">
        <v>8219</v>
      </c>
      <c r="G2185">
        <v>32</v>
      </c>
    </row>
    <row r="2186" spans="5:7" x14ac:dyDescent="0.2">
      <c r="E2186">
        <v>3840</v>
      </c>
      <c r="F2186" t="s">
        <v>8219</v>
      </c>
      <c r="G2186">
        <v>3</v>
      </c>
    </row>
  </sheetData>
  <conditionalFormatting sqref="B2:B1531 F2:F2186">
    <cfRule type="containsText" dxfId="4" priority="2" operator="containsText" text="successful">
      <formula>NOT(ISERROR(SEARCH("successful",B2)))</formula>
    </cfRule>
    <cfRule type="containsText" dxfId="3" priority="3" operator="containsText" text="live">
      <formula>NOT(ISERROR(SEARCH("live",B2)))</formula>
    </cfRule>
    <cfRule type="containsText" dxfId="2" priority="4" operator="containsText" text="failed">
      <formula>NOT(ISERROR(SEARCH("failed",B2)))</formula>
    </cfRule>
    <cfRule type="containsText" dxfId="1" priority="5" operator="containsText" text="canceled">
      <formula>NOT(ISERROR(SEARCH("canceled",B2)))</formula>
    </cfRule>
  </conditionalFormatting>
  <pageMargins left="0.7" right="0.7" top="0.75" bottom="0.75" header="0.3" footer="0.3"/>
  <pageSetup orientation="portrait" horizontalDpi="1200" verticalDpi="1200" r:id="rId1"/>
  <ignoredErrors>
    <ignoredError sqref="K3:K8 K9" calculatedColumn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Breakdown</vt:lpstr>
      <vt:lpstr>Sub-Category Breakdown</vt:lpstr>
      <vt:lpstr>Monthly Breakdown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2021-10-20T22:08:58Z</dcterms:modified>
</cp:coreProperties>
</file>