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3040" windowHeight="9870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definedNames>
    <definedName name="_xlnm._FilterDatabase" localSheetId="1" hidden="1">column!$A$1:$O$837</definedName>
  </definedNames>
  <calcPr calcId="144525"/>
</workbook>
</file>

<file path=xl/calcChain.xml><?xml version="1.0" encoding="utf-8"?>
<calcChain xmlns="http://schemas.openxmlformats.org/spreadsheetml/2006/main">
  <c r="T871" i="7" l="1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870" i="7"/>
  <c r="P653" i="7"/>
  <c r="P654" i="7"/>
  <c r="P655" i="7"/>
  <c r="P656" i="7"/>
  <c r="P657" i="7"/>
  <c r="P658" i="7"/>
  <c r="P659" i="7"/>
  <c r="P660" i="7"/>
  <c r="P652" i="7"/>
  <c r="P636" i="7"/>
  <c r="P637" i="7"/>
  <c r="P638" i="7"/>
  <c r="P639" i="7"/>
  <c r="P640" i="7"/>
  <c r="P641" i="7"/>
  <c r="P642" i="7"/>
  <c r="P643" i="7"/>
  <c r="P635" i="7"/>
  <c r="P462" i="7"/>
  <c r="P463" i="7"/>
  <c r="P464" i="7"/>
  <c r="P465" i="7"/>
  <c r="P466" i="7"/>
  <c r="P467" i="7"/>
  <c r="P461" i="7"/>
  <c r="Y407" i="7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3" i="2"/>
  <c r="K376" i="7"/>
  <c r="K377" i="7"/>
  <c r="K378" i="7"/>
  <c r="K379" i="7"/>
  <c r="K380" i="7"/>
  <c r="K381" i="7"/>
  <c r="K375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I64" i="2"/>
  <c r="I65" i="2"/>
  <c r="G509" i="3"/>
  <c r="N509" i="3" s="1"/>
  <c r="H509" i="3"/>
  <c r="G510" i="3"/>
  <c r="N510" i="3" s="1"/>
  <c r="H510" i="3"/>
  <c r="G511" i="3"/>
  <c r="N511" i="3" s="1"/>
  <c r="H511" i="3"/>
  <c r="B509" i="3"/>
  <c r="D509" i="3"/>
  <c r="B510" i="3"/>
  <c r="D510" i="3"/>
  <c r="O510" i="3" s="1"/>
  <c r="B511" i="3"/>
  <c r="D511" i="3"/>
  <c r="B512" i="3"/>
  <c r="D512" i="3"/>
  <c r="B513" i="3"/>
  <c r="D513" i="3"/>
  <c r="O509" i="3" l="1"/>
  <c r="O511" i="3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J617" i="7"/>
  <c r="J618" i="7"/>
  <c r="J619" i="7"/>
  <c r="J620" i="7"/>
  <c r="J621" i="7"/>
  <c r="J622" i="7"/>
  <c r="J623" i="7"/>
  <c r="J624" i="7"/>
  <c r="J625" i="7"/>
  <c r="J626" i="7"/>
  <c r="J587" i="7"/>
  <c r="J588" i="7"/>
  <c r="J589" i="7"/>
  <c r="J590" i="7"/>
  <c r="J591" i="7"/>
  <c r="J592" i="7"/>
  <c r="J593" i="7"/>
  <c r="J594" i="7"/>
  <c r="J595" i="7"/>
  <c r="J596" i="7"/>
  <c r="J597" i="7"/>
  <c r="O519" i="7"/>
  <c r="O520" i="7"/>
  <c r="O521" i="7"/>
  <c r="O522" i="7"/>
  <c r="O526" i="7"/>
  <c r="O523" i="7"/>
  <c r="O524" i="7"/>
  <c r="O525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I122" i="6"/>
  <c r="I123" i="6"/>
  <c r="I124" i="6"/>
  <c r="I125" i="6"/>
  <c r="I126" i="6"/>
  <c r="I127" i="6"/>
  <c r="D122" i="6"/>
  <c r="D123" i="6"/>
  <c r="D124" i="6"/>
  <c r="D125" i="6"/>
  <c r="D126" i="6"/>
  <c r="D127" i="6"/>
  <c r="B122" i="6"/>
  <c r="B123" i="6"/>
  <c r="B124" i="6"/>
  <c r="B125" i="6"/>
  <c r="B126" i="6"/>
  <c r="B127" i="6"/>
  <c r="I100" i="6"/>
  <c r="I101" i="6"/>
  <c r="I102" i="6"/>
  <c r="D100" i="6"/>
  <c r="D101" i="6"/>
  <c r="D102" i="6"/>
  <c r="B100" i="6"/>
  <c r="B101" i="6"/>
  <c r="B102" i="6"/>
  <c r="B103" i="6"/>
  <c r="G251" i="3"/>
  <c r="H251" i="3"/>
  <c r="G252" i="3"/>
  <c r="H252" i="3"/>
  <c r="G253" i="3"/>
  <c r="H253" i="3"/>
  <c r="G254" i="3"/>
  <c r="H254" i="3"/>
  <c r="G255" i="3"/>
  <c r="H255" i="3"/>
  <c r="G256" i="3"/>
  <c r="H256" i="3"/>
  <c r="B251" i="3"/>
  <c r="D251" i="3"/>
  <c r="B252" i="3"/>
  <c r="D252" i="3"/>
  <c r="B253" i="3"/>
  <c r="D253" i="3"/>
  <c r="B254" i="3"/>
  <c r="D254" i="3"/>
  <c r="B255" i="3"/>
  <c r="D255" i="3"/>
  <c r="B256" i="3"/>
  <c r="D256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I26" i="2"/>
  <c r="I27" i="2"/>
  <c r="I28" i="2"/>
  <c r="I29" i="2"/>
  <c r="I30" i="2"/>
  <c r="I31" i="2"/>
  <c r="I32" i="2"/>
  <c r="I33" i="2"/>
  <c r="I34" i="2"/>
  <c r="I35" i="2"/>
  <c r="I19" i="2"/>
  <c r="I20" i="2"/>
  <c r="I21" i="2"/>
  <c r="I22" i="2"/>
  <c r="I23" i="2"/>
  <c r="I74" i="2"/>
  <c r="I75" i="2"/>
  <c r="N254" i="3" l="1"/>
  <c r="N913" i="3"/>
  <c r="N253" i="3"/>
  <c r="N255" i="3"/>
  <c r="N252" i="3"/>
  <c r="N256" i="3"/>
  <c r="O254" i="3"/>
  <c r="N251" i="3"/>
  <c r="N940" i="3"/>
  <c r="N932" i="3"/>
  <c r="N924" i="3"/>
  <c r="N916" i="3"/>
  <c r="O256" i="3"/>
  <c r="O253" i="3"/>
  <c r="O252" i="3"/>
  <c r="N944" i="3"/>
  <c r="N928" i="3"/>
  <c r="N920" i="3"/>
  <c r="O255" i="3"/>
  <c r="O251" i="3"/>
  <c r="O931" i="3"/>
  <c r="O947" i="3"/>
  <c r="N938" i="3"/>
  <c r="N930" i="3"/>
  <c r="N914" i="3"/>
  <c r="O188" i="3"/>
  <c r="O941" i="3"/>
  <c r="O913" i="3"/>
  <c r="N929" i="3"/>
  <c r="N921" i="3"/>
  <c r="N937" i="3"/>
  <c r="O934" i="3"/>
  <c r="N736" i="3"/>
  <c r="N934" i="3"/>
  <c r="N926" i="3"/>
  <c r="O196" i="3"/>
  <c r="N746" i="3"/>
  <c r="N738" i="3"/>
  <c r="N730" i="3"/>
  <c r="N722" i="3"/>
  <c r="N925" i="3"/>
  <c r="N199" i="3"/>
  <c r="O186" i="3"/>
  <c r="N728" i="3"/>
  <c r="N742" i="3"/>
  <c r="N734" i="3"/>
  <c r="N726" i="3"/>
  <c r="N933" i="3"/>
  <c r="N195" i="3"/>
  <c r="N732" i="3"/>
  <c r="N191" i="3"/>
  <c r="N724" i="3"/>
  <c r="O201" i="3"/>
  <c r="O185" i="3"/>
  <c r="O938" i="3"/>
  <c r="N748" i="3"/>
  <c r="N739" i="3"/>
  <c r="N196" i="3"/>
  <c r="N945" i="3"/>
  <c r="N745" i="3"/>
  <c r="N737" i="3"/>
  <c r="N729" i="3"/>
  <c r="N721" i="3"/>
  <c r="N202" i="3"/>
  <c r="N743" i="3"/>
  <c r="N735" i="3"/>
  <c r="N727" i="3"/>
  <c r="N201" i="3"/>
  <c r="N193" i="3"/>
  <c r="N185" i="3"/>
  <c r="N194" i="3"/>
  <c r="N917" i="3"/>
  <c r="O195" i="3"/>
  <c r="N744" i="3"/>
  <c r="O194" i="3"/>
  <c r="N186" i="3"/>
  <c r="O191" i="3"/>
  <c r="O190" i="3"/>
  <c r="N200" i="3"/>
  <c r="N184" i="3"/>
  <c r="O189" i="3"/>
  <c r="N749" i="3"/>
  <c r="N741" i="3"/>
  <c r="N733" i="3"/>
  <c r="N725" i="3"/>
  <c r="N198" i="3"/>
  <c r="N190" i="3"/>
  <c r="N723" i="3"/>
  <c r="N740" i="3"/>
  <c r="N182" i="3"/>
  <c r="N731" i="3"/>
  <c r="O200" i="3"/>
  <c r="O184" i="3"/>
  <c r="N197" i="3"/>
  <c r="N189" i="3"/>
  <c r="N946" i="3"/>
  <c r="N747" i="3"/>
  <c r="O199" i="3"/>
  <c r="N922" i="3"/>
  <c r="N919" i="3"/>
  <c r="O918" i="3"/>
  <c r="N918" i="3"/>
  <c r="O917" i="3"/>
  <c r="O914" i="3"/>
  <c r="O925" i="3"/>
  <c r="O930" i="3"/>
  <c r="N927" i="3"/>
  <c r="O926" i="3"/>
  <c r="O919" i="3"/>
  <c r="N923" i="3"/>
  <c r="O922" i="3"/>
  <c r="O920" i="3"/>
  <c r="O921" i="3"/>
  <c r="O916" i="3"/>
  <c r="O946" i="3"/>
  <c r="N941" i="3"/>
  <c r="O942" i="3"/>
  <c r="N943" i="3"/>
  <c r="N935" i="3"/>
  <c r="N942" i="3"/>
  <c r="O915" i="3"/>
  <c r="O929" i="3"/>
  <c r="O945" i="3"/>
  <c r="O937" i="3"/>
  <c r="O936" i="3"/>
  <c r="O939" i="3"/>
  <c r="O933" i="3"/>
  <c r="N936" i="3"/>
  <c r="O943" i="3"/>
  <c r="O935" i="3"/>
  <c r="O927" i="3"/>
  <c r="O924" i="3"/>
  <c r="O940" i="3"/>
  <c r="O923" i="3"/>
  <c r="N947" i="3"/>
  <c r="N939" i="3"/>
  <c r="N931" i="3"/>
  <c r="N915" i="3"/>
  <c r="O932" i="3"/>
  <c r="O944" i="3"/>
  <c r="O928" i="3"/>
  <c r="O721" i="3"/>
  <c r="O744" i="3"/>
  <c r="O736" i="3"/>
  <c r="O728" i="3"/>
  <c r="O743" i="3"/>
  <c r="O735" i="3"/>
  <c r="O727" i="3"/>
  <c r="O742" i="3"/>
  <c r="O734" i="3"/>
  <c r="O726" i="3"/>
  <c r="O749" i="3"/>
  <c r="O741" i="3"/>
  <c r="O733" i="3"/>
  <c r="O725" i="3"/>
  <c r="O748" i="3"/>
  <c r="O740" i="3"/>
  <c r="O732" i="3"/>
  <c r="O724" i="3"/>
  <c r="O747" i="3"/>
  <c r="O739" i="3"/>
  <c r="O731" i="3"/>
  <c r="O723" i="3"/>
  <c r="O746" i="3"/>
  <c r="O738" i="3"/>
  <c r="O730" i="3"/>
  <c r="O722" i="3"/>
  <c r="O745" i="3"/>
  <c r="O737" i="3"/>
  <c r="O729" i="3"/>
  <c r="N192" i="3"/>
  <c r="N183" i="3"/>
  <c r="N187" i="3"/>
  <c r="O197" i="3"/>
  <c r="O198" i="3"/>
  <c r="O192" i="3"/>
  <c r="O193" i="3"/>
  <c r="N188" i="3"/>
  <c r="O187" i="3"/>
  <c r="O182" i="3"/>
  <c r="O183" i="3"/>
  <c r="C458" i="7" l="1"/>
  <c r="P460" i="7" s="1"/>
  <c r="A457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35" i="7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4" i="2"/>
  <c r="I2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6" i="2"/>
  <c r="I67" i="2"/>
  <c r="I68" i="2"/>
  <c r="I69" i="2"/>
  <c r="I70" i="2"/>
  <c r="I71" i="2"/>
  <c r="I72" i="2"/>
  <c r="I73" i="2"/>
  <c r="I3" i="2"/>
  <c r="P459" i="7" l="1"/>
  <c r="C867" i="7"/>
  <c r="T868" i="7" s="1"/>
  <c r="A866" i="7"/>
  <c r="T869" i="7" l="1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G684" i="3"/>
  <c r="H684" i="3"/>
  <c r="B684" i="3"/>
  <c r="D684" i="3"/>
  <c r="G689" i="3"/>
  <c r="H689" i="3"/>
  <c r="B689" i="3"/>
  <c r="D689" i="3"/>
  <c r="G507" i="3"/>
  <c r="H507" i="3"/>
  <c r="G508" i="3"/>
  <c r="H508" i="3"/>
  <c r="G512" i="3"/>
  <c r="H512" i="3"/>
  <c r="G513" i="3"/>
  <c r="H513" i="3"/>
  <c r="G514" i="3"/>
  <c r="H514" i="3"/>
  <c r="G515" i="3"/>
  <c r="H515" i="3"/>
  <c r="B507" i="3"/>
  <c r="D507" i="3"/>
  <c r="B508" i="3"/>
  <c r="D508" i="3"/>
  <c r="B514" i="3"/>
  <c r="D514" i="3"/>
  <c r="O514" i="3" s="1"/>
  <c r="B515" i="3"/>
  <c r="D515" i="3"/>
  <c r="G452" i="3"/>
  <c r="H452" i="3"/>
  <c r="G453" i="3"/>
  <c r="H453" i="3"/>
  <c r="G454" i="3"/>
  <c r="H454" i="3"/>
  <c r="G455" i="3"/>
  <c r="H455" i="3"/>
  <c r="B452" i="3"/>
  <c r="D452" i="3"/>
  <c r="B453" i="3"/>
  <c r="D453" i="3"/>
  <c r="B454" i="3"/>
  <c r="D454" i="3"/>
  <c r="G305" i="3"/>
  <c r="H305" i="3"/>
  <c r="B305" i="3"/>
  <c r="D305" i="3"/>
  <c r="G786" i="3"/>
  <c r="H786" i="3"/>
  <c r="B786" i="3"/>
  <c r="D786" i="3"/>
  <c r="B787" i="3"/>
  <c r="D787" i="3"/>
  <c r="I89" i="6"/>
  <c r="B89" i="6"/>
  <c r="D89" i="6"/>
  <c r="I116" i="6"/>
  <c r="I117" i="6"/>
  <c r="D116" i="6"/>
  <c r="D117" i="6"/>
  <c r="B116" i="6"/>
  <c r="B117" i="6"/>
  <c r="N514" i="3" l="1"/>
  <c r="O508" i="3"/>
  <c r="N512" i="3"/>
  <c r="O512" i="3"/>
  <c r="N513" i="3"/>
  <c r="O513" i="3"/>
  <c r="O515" i="3"/>
  <c r="N508" i="3"/>
  <c r="N848" i="3"/>
  <c r="N840" i="3"/>
  <c r="N838" i="3"/>
  <c r="N843" i="3"/>
  <c r="N845" i="3"/>
  <c r="N507" i="3"/>
  <c r="N684" i="3"/>
  <c r="N855" i="3"/>
  <c r="N847" i="3"/>
  <c r="N839" i="3"/>
  <c r="N846" i="3"/>
  <c r="O507" i="3"/>
  <c r="N689" i="3"/>
  <c r="N515" i="3"/>
  <c r="N852" i="3"/>
  <c r="N844" i="3"/>
  <c r="N850" i="3"/>
  <c r="N842" i="3"/>
  <c r="N849" i="3"/>
  <c r="N841" i="3"/>
  <c r="N853" i="3"/>
  <c r="O851" i="3"/>
  <c r="N851" i="3"/>
  <c r="O855" i="3"/>
  <c r="N854" i="3"/>
  <c r="O853" i="3"/>
  <c r="O854" i="3"/>
  <c r="O852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684" i="3"/>
  <c r="N455" i="3"/>
  <c r="O689" i="3"/>
  <c r="N453" i="3"/>
  <c r="N452" i="3"/>
  <c r="N454" i="3"/>
  <c r="O454" i="3"/>
  <c r="O453" i="3"/>
  <c r="O452" i="3"/>
  <c r="N305" i="3"/>
  <c r="O305" i="3"/>
  <c r="O786" i="3"/>
  <c r="N786" i="3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K691" i="7"/>
  <c r="K692" i="7"/>
  <c r="I90" i="6"/>
  <c r="I91" i="6"/>
  <c r="I92" i="6"/>
  <c r="D90" i="6"/>
  <c r="D91" i="6"/>
  <c r="D92" i="6"/>
  <c r="B90" i="6"/>
  <c r="B91" i="6"/>
  <c r="B92" i="6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5" i="3"/>
  <c r="D686" i="3"/>
  <c r="D687" i="3"/>
  <c r="D688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5" i="3"/>
  <c r="B686" i="3"/>
  <c r="B687" i="3"/>
  <c r="B688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5" i="3"/>
  <c r="H685" i="3"/>
  <c r="G686" i="3"/>
  <c r="H686" i="3"/>
  <c r="G687" i="3"/>
  <c r="H687" i="3"/>
  <c r="G688" i="3"/>
  <c r="H688" i="3"/>
  <c r="O672" i="3" l="1"/>
  <c r="N671" i="3"/>
  <c r="N665" i="3"/>
  <c r="N673" i="3"/>
  <c r="N676" i="3"/>
  <c r="N668" i="3"/>
  <c r="N686" i="3"/>
  <c r="N667" i="3"/>
  <c r="N681" i="3"/>
  <c r="N669" i="3"/>
  <c r="N682" i="3"/>
  <c r="N670" i="3"/>
  <c r="N680" i="3"/>
  <c r="N688" i="3"/>
  <c r="N678" i="3"/>
  <c r="N685" i="3"/>
  <c r="N679" i="3"/>
  <c r="N687" i="3"/>
  <c r="N677" i="3"/>
  <c r="N675" i="3"/>
  <c r="N666" i="3"/>
  <c r="N683" i="3"/>
  <c r="N674" i="3"/>
  <c r="O682" i="3"/>
  <c r="O681" i="3"/>
  <c r="O680" i="3"/>
  <c r="O679" i="3"/>
  <c r="O678" i="3"/>
  <c r="O677" i="3"/>
  <c r="O676" i="3"/>
  <c r="O675" i="3"/>
  <c r="O674" i="3"/>
  <c r="O673" i="3"/>
  <c r="N672" i="3"/>
  <c r="O671" i="3"/>
  <c r="O670" i="3"/>
  <c r="O669" i="3"/>
  <c r="O668" i="3"/>
  <c r="O667" i="3"/>
  <c r="O666" i="3"/>
  <c r="O665" i="3"/>
  <c r="O685" i="3"/>
  <c r="O688" i="3"/>
  <c r="O687" i="3"/>
  <c r="O686" i="3"/>
  <c r="O683" i="3"/>
  <c r="C432" i="7"/>
  <c r="F433" i="7" s="1"/>
  <c r="A431" i="7"/>
  <c r="Y409" i="7"/>
  <c r="Y410" i="7"/>
  <c r="Y411" i="7"/>
  <c r="Y412" i="7"/>
  <c r="Y413" i="7"/>
  <c r="Y414" i="7"/>
  <c r="Y415" i="7"/>
  <c r="Y416" i="7"/>
  <c r="Y417" i="7"/>
  <c r="Y418" i="7"/>
  <c r="Y419" i="7"/>
  <c r="Y420" i="7"/>
  <c r="Y421" i="7"/>
  <c r="Y422" i="7"/>
  <c r="Y423" i="7"/>
  <c r="Y424" i="7"/>
  <c r="Y425" i="7"/>
  <c r="Y426" i="7"/>
  <c r="Y408" i="7"/>
  <c r="F434" i="7" l="1"/>
  <c r="I42" i="6"/>
  <c r="I43" i="6"/>
  <c r="I44" i="6"/>
  <c r="I45" i="6"/>
  <c r="I46" i="6"/>
  <c r="I47" i="6"/>
  <c r="I48" i="6"/>
  <c r="I49" i="6"/>
  <c r="I50" i="6"/>
  <c r="I51" i="6"/>
  <c r="I52" i="6"/>
  <c r="I53" i="6"/>
  <c r="B51" i="6"/>
  <c r="D51" i="6"/>
  <c r="B52" i="6"/>
  <c r="D52" i="6"/>
  <c r="B53" i="6"/>
  <c r="D53" i="6"/>
  <c r="B42" i="6"/>
  <c r="D42" i="6"/>
  <c r="B43" i="6"/>
  <c r="D43" i="6"/>
  <c r="B44" i="6"/>
  <c r="D44" i="6"/>
  <c r="I104" i="6"/>
  <c r="D104" i="6"/>
  <c r="B104" i="6"/>
  <c r="I106" i="6"/>
  <c r="I107" i="6"/>
  <c r="I108" i="6"/>
  <c r="I109" i="6"/>
  <c r="D106" i="6"/>
  <c r="D107" i="6"/>
  <c r="D108" i="6"/>
  <c r="D109" i="6"/>
  <c r="B106" i="6"/>
  <c r="B107" i="6"/>
  <c r="B108" i="6"/>
  <c r="B109" i="6"/>
  <c r="I114" i="6"/>
  <c r="D114" i="6"/>
  <c r="B114" i="6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03" i="3"/>
  <c r="H303" i="3"/>
  <c r="B303" i="3"/>
  <c r="D303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4" i="3"/>
  <c r="H304" i="3"/>
  <c r="G306" i="3"/>
  <c r="H306" i="3"/>
  <c r="G307" i="3"/>
  <c r="H307" i="3"/>
  <c r="G308" i="3"/>
  <c r="H308" i="3"/>
  <c r="G309" i="3"/>
  <c r="H309" i="3"/>
  <c r="G310" i="3"/>
  <c r="H310" i="3"/>
  <c r="B301" i="3"/>
  <c r="D301" i="3"/>
  <c r="B302" i="3"/>
  <c r="D302" i="3"/>
  <c r="B304" i="3"/>
  <c r="D304" i="3"/>
  <c r="B306" i="3"/>
  <c r="D306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7" i="3"/>
  <c r="H787" i="3"/>
  <c r="G788" i="3"/>
  <c r="H788" i="3"/>
  <c r="G789" i="3"/>
  <c r="H789" i="3"/>
  <c r="G790" i="3"/>
  <c r="H790" i="3"/>
  <c r="G791" i="3"/>
  <c r="H791" i="3"/>
  <c r="D348" i="3"/>
  <c r="D349" i="3"/>
  <c r="D350" i="3"/>
  <c r="O350" i="3" s="1"/>
  <c r="D351" i="3"/>
  <c r="D352" i="3"/>
  <c r="D353" i="3"/>
  <c r="D354" i="3"/>
  <c r="O354" i="3" s="1"/>
  <c r="D355" i="3"/>
  <c r="D356" i="3"/>
  <c r="D357" i="3"/>
  <c r="D358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I54" i="6"/>
  <c r="D49" i="6"/>
  <c r="D50" i="6"/>
  <c r="D54" i="6"/>
  <c r="B49" i="6"/>
  <c r="B50" i="6"/>
  <c r="B54" i="6"/>
  <c r="B47" i="6"/>
  <c r="D47" i="6"/>
  <c r="I41" i="6"/>
  <c r="B41" i="6"/>
  <c r="D41" i="6"/>
  <c r="I38" i="6"/>
  <c r="B38" i="6"/>
  <c r="D38" i="6"/>
  <c r="D296" i="3"/>
  <c r="D297" i="3"/>
  <c r="D298" i="3"/>
  <c r="D299" i="3"/>
  <c r="D300" i="3"/>
  <c r="D307" i="3"/>
  <c r="D308" i="3"/>
  <c r="D309" i="3"/>
  <c r="D310" i="3"/>
  <c r="B296" i="3"/>
  <c r="B297" i="3"/>
  <c r="B298" i="3"/>
  <c r="B299" i="3"/>
  <c r="B300" i="3"/>
  <c r="B307" i="3"/>
  <c r="B308" i="3"/>
  <c r="B309" i="3"/>
  <c r="B310" i="3"/>
  <c r="G289" i="3"/>
  <c r="H289" i="3"/>
  <c r="G290" i="3"/>
  <c r="H290" i="3"/>
  <c r="B289" i="3"/>
  <c r="D289" i="3"/>
  <c r="B290" i="3"/>
  <c r="D290" i="3"/>
  <c r="B291" i="3"/>
  <c r="D291" i="3"/>
  <c r="G771" i="3"/>
  <c r="H771" i="3"/>
  <c r="G772" i="3"/>
  <c r="H772" i="3"/>
  <c r="B771" i="3"/>
  <c r="D771" i="3"/>
  <c r="B772" i="3"/>
  <c r="D772" i="3"/>
  <c r="B778" i="3"/>
  <c r="B779" i="3"/>
  <c r="B780" i="3"/>
  <c r="B781" i="3"/>
  <c r="B782" i="3"/>
  <c r="B783" i="3"/>
  <c r="B784" i="3"/>
  <c r="B785" i="3"/>
  <c r="B788" i="3"/>
  <c r="B789" i="3"/>
  <c r="B790" i="3"/>
  <c r="B791" i="3"/>
  <c r="D778" i="3"/>
  <c r="D779" i="3"/>
  <c r="D780" i="3"/>
  <c r="D781" i="3"/>
  <c r="D782" i="3"/>
  <c r="D783" i="3"/>
  <c r="D784" i="3"/>
  <c r="D785" i="3"/>
  <c r="D788" i="3"/>
  <c r="D789" i="3"/>
  <c r="D790" i="3"/>
  <c r="D791" i="3"/>
  <c r="B285" i="3"/>
  <c r="D285" i="3"/>
  <c r="G285" i="3"/>
  <c r="H285" i="3"/>
  <c r="B286" i="3"/>
  <c r="D286" i="3"/>
  <c r="G286" i="3"/>
  <c r="H286" i="3"/>
  <c r="B287" i="3"/>
  <c r="D287" i="3"/>
  <c r="G287" i="3"/>
  <c r="H287" i="3"/>
  <c r="N306" i="3" l="1"/>
  <c r="O306" i="3"/>
  <c r="O308" i="3"/>
  <c r="O297" i="3"/>
  <c r="N352" i="3"/>
  <c r="O783" i="3"/>
  <c r="O791" i="3"/>
  <c r="O348" i="3"/>
  <c r="O782" i="3"/>
  <c r="O357" i="3"/>
  <c r="N780" i="3"/>
  <c r="O788" i="3"/>
  <c r="O289" i="3"/>
  <c r="N302" i="3"/>
  <c r="N303" i="3"/>
  <c r="O780" i="3"/>
  <c r="N782" i="3"/>
  <c r="N301" i="3"/>
  <c r="O355" i="3"/>
  <c r="N790" i="3"/>
  <c r="N781" i="3"/>
  <c r="N310" i="3"/>
  <c r="N300" i="3"/>
  <c r="N357" i="3"/>
  <c r="N350" i="3"/>
  <c r="N789" i="3"/>
  <c r="N356" i="3"/>
  <c r="N349" i="3"/>
  <c r="N309" i="3"/>
  <c r="O353" i="3"/>
  <c r="O352" i="3"/>
  <c r="N287" i="3"/>
  <c r="N778" i="3"/>
  <c r="N307" i="3"/>
  <c r="N297" i="3"/>
  <c r="N299" i="3"/>
  <c r="O789" i="3"/>
  <c r="N788" i="3"/>
  <c r="N779" i="3"/>
  <c r="O351" i="3"/>
  <c r="O785" i="3"/>
  <c r="O290" i="3"/>
  <c r="N787" i="3"/>
  <c r="O784" i="3"/>
  <c r="O310" i="3"/>
  <c r="N304" i="3"/>
  <c r="N285" i="3"/>
  <c r="N791" i="3"/>
  <c r="N358" i="3"/>
  <c r="O787" i="3"/>
  <c r="N785" i="3"/>
  <c r="N308" i="3"/>
  <c r="N298" i="3"/>
  <c r="N355" i="3"/>
  <c r="N348" i="3"/>
  <c r="N286" i="3"/>
  <c r="O781" i="3"/>
  <c r="N784" i="3"/>
  <c r="O779" i="3"/>
  <c r="O772" i="3"/>
  <c r="O299" i="3"/>
  <c r="N783" i="3"/>
  <c r="N296" i="3"/>
  <c r="N354" i="3"/>
  <c r="O778" i="3"/>
  <c r="O771" i="3"/>
  <c r="N353" i="3"/>
  <c r="O356" i="3"/>
  <c r="O349" i="3"/>
  <c r="N772" i="3"/>
  <c r="O790" i="3"/>
  <c r="N351" i="3"/>
  <c r="N771" i="3"/>
  <c r="O287" i="3"/>
  <c r="O309" i="3"/>
  <c r="O286" i="3"/>
  <c r="N290" i="3"/>
  <c r="O307" i="3"/>
  <c r="N289" i="3"/>
  <c r="O300" i="3"/>
  <c r="O285" i="3"/>
  <c r="O298" i="3"/>
  <c r="O358" i="3"/>
  <c r="O304" i="3"/>
  <c r="O296" i="3"/>
  <c r="O302" i="3"/>
  <c r="O303" i="3"/>
  <c r="O301" i="3"/>
  <c r="H7" i="7"/>
  <c r="C4" i="7"/>
  <c r="H5" i="7" s="1"/>
  <c r="A3" i="7"/>
  <c r="G819" i="3"/>
  <c r="H819" i="3"/>
  <c r="G820" i="3"/>
  <c r="H820" i="3"/>
  <c r="B819" i="3"/>
  <c r="D819" i="3"/>
  <c r="B820" i="3"/>
  <c r="D820" i="3"/>
  <c r="G767" i="3"/>
  <c r="H767" i="3"/>
  <c r="G768" i="3"/>
  <c r="H768" i="3"/>
  <c r="G769" i="3"/>
  <c r="H769" i="3"/>
  <c r="B767" i="3"/>
  <c r="D767" i="3"/>
  <c r="B768" i="3"/>
  <c r="D768" i="3"/>
  <c r="B769" i="3"/>
  <c r="D769" i="3"/>
  <c r="G339" i="3"/>
  <c r="H339" i="3"/>
  <c r="G340" i="3"/>
  <c r="H340" i="3"/>
  <c r="B339" i="3"/>
  <c r="D339" i="3"/>
  <c r="B340" i="3"/>
  <c r="D340" i="3"/>
  <c r="B341" i="3"/>
  <c r="D341" i="3"/>
  <c r="B288" i="3"/>
  <c r="D288" i="3"/>
  <c r="N820" i="3" l="1"/>
  <c r="N339" i="3"/>
  <c r="O769" i="3"/>
  <c r="O768" i="3"/>
  <c r="O340" i="3"/>
  <c r="N767" i="3"/>
  <c r="N769" i="3"/>
  <c r="N768" i="3"/>
  <c r="O820" i="3"/>
  <c r="O339" i="3"/>
  <c r="N340" i="3"/>
  <c r="O819" i="3"/>
  <c r="N819" i="3"/>
  <c r="O767" i="3"/>
  <c r="H6" i="7"/>
  <c r="G172" i="3"/>
  <c r="H172" i="3"/>
  <c r="G173" i="3"/>
  <c r="H173" i="3"/>
  <c r="G174" i="3"/>
  <c r="H174" i="3"/>
  <c r="G175" i="3"/>
  <c r="H175" i="3"/>
  <c r="G176" i="3"/>
  <c r="H176" i="3"/>
  <c r="G160" i="3"/>
  <c r="H160" i="3"/>
  <c r="G161" i="3"/>
  <c r="H161" i="3"/>
  <c r="G162" i="3"/>
  <c r="H162" i="3"/>
  <c r="G163" i="3"/>
  <c r="H163" i="3"/>
  <c r="G164" i="3"/>
  <c r="H164" i="3"/>
  <c r="B172" i="3"/>
  <c r="D172" i="3"/>
  <c r="B173" i="3"/>
  <c r="D173" i="3"/>
  <c r="B174" i="3"/>
  <c r="D174" i="3"/>
  <c r="B175" i="3"/>
  <c r="D175" i="3"/>
  <c r="B176" i="3"/>
  <c r="D176" i="3"/>
  <c r="B160" i="3"/>
  <c r="D160" i="3"/>
  <c r="B161" i="3"/>
  <c r="D161" i="3"/>
  <c r="B162" i="3"/>
  <c r="D162" i="3"/>
  <c r="B163" i="3"/>
  <c r="D163" i="3"/>
  <c r="B164" i="3"/>
  <c r="D164" i="3"/>
  <c r="N160" i="3" l="1"/>
  <c r="O161" i="3"/>
  <c r="O162" i="3"/>
  <c r="O176" i="3"/>
  <c r="O175" i="3"/>
  <c r="N175" i="3"/>
  <c r="O163" i="3"/>
  <c r="O172" i="3"/>
  <c r="N174" i="3"/>
  <c r="O160" i="3"/>
  <c r="N162" i="3"/>
  <c r="N176" i="3"/>
  <c r="O174" i="3"/>
  <c r="O164" i="3"/>
  <c r="O173" i="3"/>
  <c r="N161" i="3"/>
  <c r="N173" i="3"/>
  <c r="N164" i="3"/>
  <c r="N163" i="3"/>
  <c r="N172" i="3"/>
  <c r="G417" i="3"/>
  <c r="H417" i="3"/>
  <c r="G418" i="3"/>
  <c r="H418" i="3"/>
  <c r="G419" i="3"/>
  <c r="H419" i="3"/>
  <c r="G420" i="3"/>
  <c r="H420" i="3"/>
  <c r="D417" i="3"/>
  <c r="D418" i="3"/>
  <c r="D419" i="3"/>
  <c r="D420" i="3"/>
  <c r="B417" i="3"/>
  <c r="B418" i="3"/>
  <c r="B419" i="3"/>
  <c r="B420" i="3"/>
  <c r="B421" i="3"/>
  <c r="B295" i="3"/>
  <c r="D295" i="3"/>
  <c r="G761" i="3"/>
  <c r="H761" i="3"/>
  <c r="B761" i="3"/>
  <c r="D761" i="3"/>
  <c r="B762" i="3"/>
  <c r="D762" i="3"/>
  <c r="N418" i="3" l="1"/>
  <c r="N417" i="3"/>
  <c r="N419" i="3"/>
  <c r="O761" i="3"/>
  <c r="O420" i="3"/>
  <c r="O417" i="3"/>
  <c r="O418" i="3"/>
  <c r="N420" i="3"/>
  <c r="N761" i="3"/>
  <c r="O419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D828" i="3"/>
  <c r="D829" i="3"/>
  <c r="D830" i="3"/>
  <c r="D831" i="3"/>
  <c r="D832" i="3"/>
  <c r="D833" i="3"/>
  <c r="D834" i="3"/>
  <c r="D835" i="3"/>
  <c r="D836" i="3"/>
  <c r="D837" i="3"/>
  <c r="B828" i="3"/>
  <c r="B829" i="3"/>
  <c r="B830" i="3"/>
  <c r="B831" i="3"/>
  <c r="B832" i="3"/>
  <c r="B833" i="3"/>
  <c r="B834" i="3"/>
  <c r="B835" i="3"/>
  <c r="B836" i="3"/>
  <c r="B837" i="3"/>
  <c r="G817" i="3"/>
  <c r="H817" i="3"/>
  <c r="G818" i="3"/>
  <c r="H818" i="3"/>
  <c r="B817" i="3"/>
  <c r="D817" i="3"/>
  <c r="B818" i="3"/>
  <c r="D818" i="3"/>
  <c r="G792" i="3"/>
  <c r="H792" i="3"/>
  <c r="D792" i="3"/>
  <c r="B792" i="3"/>
  <c r="D98" i="6"/>
  <c r="B98" i="6"/>
  <c r="I98" i="6"/>
  <c r="I96" i="6"/>
  <c r="I97" i="6"/>
  <c r="I99" i="6"/>
  <c r="I103" i="6"/>
  <c r="D96" i="6"/>
  <c r="D97" i="6"/>
  <c r="D99" i="6"/>
  <c r="B96" i="6"/>
  <c r="B97" i="6"/>
  <c r="B99" i="6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B521" i="3"/>
  <c r="D521" i="3"/>
  <c r="B522" i="3"/>
  <c r="D522" i="3"/>
  <c r="B523" i="3"/>
  <c r="D523" i="3"/>
  <c r="B524" i="3"/>
  <c r="D524" i="3"/>
  <c r="B525" i="3"/>
  <c r="D525" i="3"/>
  <c r="B526" i="3"/>
  <c r="D526" i="3"/>
  <c r="B527" i="3"/>
  <c r="D527" i="3"/>
  <c r="B528" i="3"/>
  <c r="D528" i="3"/>
  <c r="B529" i="3"/>
  <c r="D529" i="3"/>
  <c r="B530" i="3"/>
  <c r="D530" i="3"/>
  <c r="B531" i="3"/>
  <c r="D531" i="3"/>
  <c r="B532" i="3"/>
  <c r="D532" i="3"/>
  <c r="B533" i="3"/>
  <c r="D533" i="3"/>
  <c r="B534" i="3"/>
  <c r="D534" i="3"/>
  <c r="B535" i="3"/>
  <c r="D535" i="3"/>
  <c r="B536" i="3"/>
  <c r="D536" i="3"/>
  <c r="B537" i="3"/>
  <c r="D537" i="3"/>
  <c r="B538" i="3"/>
  <c r="D538" i="3"/>
  <c r="B539" i="3"/>
  <c r="D539" i="3"/>
  <c r="B540" i="3"/>
  <c r="D540" i="3"/>
  <c r="B541" i="3"/>
  <c r="D541" i="3"/>
  <c r="B542" i="3"/>
  <c r="D542" i="3"/>
  <c r="B543" i="3"/>
  <c r="D543" i="3"/>
  <c r="G498" i="3"/>
  <c r="H498" i="3"/>
  <c r="G499" i="3"/>
  <c r="H499" i="3"/>
  <c r="G500" i="3"/>
  <c r="H500" i="3"/>
  <c r="B498" i="3"/>
  <c r="D498" i="3"/>
  <c r="B499" i="3"/>
  <c r="D499" i="3"/>
  <c r="G481" i="3"/>
  <c r="H481" i="3"/>
  <c r="B481" i="3"/>
  <c r="D481" i="3"/>
  <c r="G466" i="3"/>
  <c r="H466" i="3"/>
  <c r="G467" i="3"/>
  <c r="H467" i="3"/>
  <c r="G468" i="3"/>
  <c r="H468" i="3"/>
  <c r="G469" i="3"/>
  <c r="H469" i="3"/>
  <c r="B466" i="3"/>
  <c r="D466" i="3"/>
  <c r="B467" i="3"/>
  <c r="D467" i="3"/>
  <c r="B468" i="3"/>
  <c r="D468" i="3"/>
  <c r="B469" i="3"/>
  <c r="D469" i="3"/>
  <c r="B895" i="3"/>
  <c r="D895" i="3"/>
  <c r="B896" i="3"/>
  <c r="D896" i="3"/>
  <c r="B897" i="3"/>
  <c r="D897" i="3"/>
  <c r="B898" i="3"/>
  <c r="D898" i="3"/>
  <c r="B899" i="3"/>
  <c r="D899" i="3"/>
  <c r="B900" i="3"/>
  <c r="D900" i="3"/>
  <c r="B901" i="3"/>
  <c r="D901" i="3"/>
  <c r="B902" i="3"/>
  <c r="D902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B910" i="3"/>
  <c r="D910" i="3"/>
  <c r="B911" i="3"/>
  <c r="D911" i="3"/>
  <c r="B912" i="3"/>
  <c r="D912" i="3"/>
  <c r="G910" i="3"/>
  <c r="H910" i="3"/>
  <c r="G911" i="3"/>
  <c r="H911" i="3"/>
  <c r="G912" i="3"/>
  <c r="H912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B876" i="3"/>
  <c r="D876" i="3"/>
  <c r="B877" i="3"/>
  <c r="D877" i="3"/>
  <c r="B878" i="3"/>
  <c r="D878" i="3"/>
  <c r="B879" i="3"/>
  <c r="D879" i="3"/>
  <c r="B880" i="3"/>
  <c r="D880" i="3"/>
  <c r="B881" i="3"/>
  <c r="D881" i="3"/>
  <c r="B882" i="3"/>
  <c r="D882" i="3"/>
  <c r="B883" i="3"/>
  <c r="D883" i="3"/>
  <c r="B884" i="3"/>
  <c r="D884" i="3"/>
  <c r="B885" i="3"/>
  <c r="D885" i="3"/>
  <c r="B886" i="3"/>
  <c r="D886" i="3"/>
  <c r="B887" i="3"/>
  <c r="D887" i="3"/>
  <c r="B888" i="3"/>
  <c r="D888" i="3"/>
  <c r="B889" i="3"/>
  <c r="D889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B863" i="3"/>
  <c r="D863" i="3"/>
  <c r="B864" i="3"/>
  <c r="D864" i="3"/>
  <c r="B865" i="3"/>
  <c r="D865" i="3"/>
  <c r="B866" i="3"/>
  <c r="D866" i="3"/>
  <c r="B867" i="3"/>
  <c r="D867" i="3"/>
  <c r="B868" i="3"/>
  <c r="D868" i="3"/>
  <c r="B869" i="3"/>
  <c r="D869" i="3"/>
  <c r="B870" i="3"/>
  <c r="D870" i="3"/>
  <c r="B871" i="3"/>
  <c r="D871" i="3"/>
  <c r="B872" i="3"/>
  <c r="D872" i="3"/>
  <c r="B873" i="3"/>
  <c r="D873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74" i="3"/>
  <c r="H874" i="3"/>
  <c r="G875" i="3"/>
  <c r="H875" i="3"/>
  <c r="G891" i="3"/>
  <c r="H891" i="3"/>
  <c r="G892" i="3"/>
  <c r="H892" i="3"/>
  <c r="G893" i="3"/>
  <c r="H893" i="3"/>
  <c r="G894" i="3"/>
  <c r="H894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460" i="3"/>
  <c r="H460" i="3"/>
  <c r="D857" i="3"/>
  <c r="D858" i="3"/>
  <c r="D859" i="3"/>
  <c r="D860" i="3"/>
  <c r="D861" i="3"/>
  <c r="D862" i="3"/>
  <c r="D874" i="3"/>
  <c r="D875" i="3"/>
  <c r="D890" i="3"/>
  <c r="D891" i="3"/>
  <c r="D892" i="3"/>
  <c r="D893" i="3"/>
  <c r="D894" i="3"/>
  <c r="D903" i="3"/>
  <c r="D904" i="3"/>
  <c r="D905" i="3"/>
  <c r="D906" i="3"/>
  <c r="D907" i="3"/>
  <c r="D908" i="3"/>
  <c r="D909" i="3"/>
  <c r="B857" i="3"/>
  <c r="B858" i="3"/>
  <c r="B859" i="3"/>
  <c r="B860" i="3"/>
  <c r="B861" i="3"/>
  <c r="B862" i="3"/>
  <c r="B874" i="3"/>
  <c r="B875" i="3"/>
  <c r="B890" i="3"/>
  <c r="B891" i="3"/>
  <c r="B892" i="3"/>
  <c r="B893" i="3"/>
  <c r="B894" i="3"/>
  <c r="B903" i="3"/>
  <c r="B904" i="3"/>
  <c r="B905" i="3"/>
  <c r="B906" i="3"/>
  <c r="B907" i="3"/>
  <c r="B908" i="3"/>
  <c r="B909" i="3"/>
  <c r="B460" i="3"/>
  <c r="G409" i="3"/>
  <c r="H409" i="3"/>
  <c r="G410" i="3"/>
  <c r="H410" i="3"/>
  <c r="G407" i="3"/>
  <c r="H407" i="3"/>
  <c r="B409" i="3"/>
  <c r="D409" i="3"/>
  <c r="B410" i="3"/>
  <c r="D410" i="3"/>
  <c r="B407" i="3"/>
  <c r="D407" i="3"/>
  <c r="G344" i="3"/>
  <c r="H344" i="3"/>
  <c r="G345" i="3"/>
  <c r="H345" i="3"/>
  <c r="G346" i="3"/>
  <c r="H346" i="3"/>
  <c r="G347" i="3"/>
  <c r="H347" i="3"/>
  <c r="B344" i="3"/>
  <c r="D344" i="3"/>
  <c r="B345" i="3"/>
  <c r="D345" i="3"/>
  <c r="B346" i="3"/>
  <c r="D346" i="3"/>
  <c r="B347" i="3"/>
  <c r="D347" i="3"/>
  <c r="B293" i="3"/>
  <c r="D293" i="3"/>
  <c r="B294" i="3"/>
  <c r="D294" i="3"/>
  <c r="G293" i="3"/>
  <c r="H293" i="3"/>
  <c r="G294" i="3"/>
  <c r="H294" i="3"/>
  <c r="G295" i="3"/>
  <c r="O295" i="3" s="1"/>
  <c r="H295" i="3"/>
  <c r="G248" i="3"/>
  <c r="H248" i="3"/>
  <c r="G249" i="3"/>
  <c r="H249" i="3"/>
  <c r="G250" i="3"/>
  <c r="H250" i="3"/>
  <c r="G258" i="3"/>
  <c r="H258" i="3"/>
  <c r="G259" i="3"/>
  <c r="H259" i="3"/>
  <c r="G260" i="3"/>
  <c r="H260" i="3"/>
  <c r="G257" i="3"/>
  <c r="H257" i="3"/>
  <c r="G267" i="3"/>
  <c r="H267" i="3"/>
  <c r="B248" i="3"/>
  <c r="D248" i="3"/>
  <c r="B249" i="3"/>
  <c r="D249" i="3"/>
  <c r="B250" i="3"/>
  <c r="D250" i="3"/>
  <c r="B258" i="3"/>
  <c r="D258" i="3"/>
  <c r="B259" i="3"/>
  <c r="D259" i="3"/>
  <c r="B260" i="3"/>
  <c r="D260" i="3"/>
  <c r="B257" i="3"/>
  <c r="D257" i="3"/>
  <c r="G158" i="3"/>
  <c r="H158" i="3"/>
  <c r="G159" i="3"/>
  <c r="H159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7" i="3"/>
  <c r="H177" i="3"/>
  <c r="G178" i="3"/>
  <c r="H178" i="3"/>
  <c r="G179" i="3"/>
  <c r="H179" i="3"/>
  <c r="G180" i="3"/>
  <c r="H180" i="3"/>
  <c r="G181" i="3"/>
  <c r="H181" i="3"/>
  <c r="D158" i="3"/>
  <c r="D159" i="3"/>
  <c r="D165" i="3"/>
  <c r="D166" i="3"/>
  <c r="D167" i="3"/>
  <c r="D168" i="3"/>
  <c r="D169" i="3"/>
  <c r="D170" i="3"/>
  <c r="D171" i="3"/>
  <c r="D177" i="3"/>
  <c r="D178" i="3"/>
  <c r="D179" i="3"/>
  <c r="D180" i="3"/>
  <c r="D181" i="3"/>
  <c r="D202" i="3"/>
  <c r="O202" i="3" s="1"/>
  <c r="D203" i="3"/>
  <c r="B158" i="3"/>
  <c r="B159" i="3"/>
  <c r="B165" i="3"/>
  <c r="B166" i="3"/>
  <c r="B167" i="3"/>
  <c r="B168" i="3"/>
  <c r="B169" i="3"/>
  <c r="B170" i="3"/>
  <c r="B171" i="3"/>
  <c r="B177" i="3"/>
  <c r="B178" i="3"/>
  <c r="B179" i="3"/>
  <c r="B180" i="3"/>
  <c r="B181" i="3"/>
  <c r="B202" i="3"/>
  <c r="G154" i="3"/>
  <c r="H154" i="3"/>
  <c r="G155" i="3"/>
  <c r="H155" i="3"/>
  <c r="G156" i="3"/>
  <c r="H156" i="3"/>
  <c r="G157" i="3"/>
  <c r="H157" i="3"/>
  <c r="D154" i="3"/>
  <c r="D155" i="3"/>
  <c r="D156" i="3"/>
  <c r="D157" i="3"/>
  <c r="B154" i="3"/>
  <c r="B155" i="3"/>
  <c r="B156" i="3"/>
  <c r="B157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D106" i="3"/>
  <c r="D107" i="3"/>
  <c r="D108" i="3"/>
  <c r="D109" i="3"/>
  <c r="D110" i="3"/>
  <c r="D111" i="3"/>
  <c r="D112" i="3"/>
  <c r="B106" i="3"/>
  <c r="B107" i="3"/>
  <c r="B108" i="3"/>
  <c r="B109" i="3"/>
  <c r="B110" i="3"/>
  <c r="B111" i="3"/>
  <c r="B112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12" i="3"/>
  <c r="H112" i="3"/>
  <c r="G113" i="3"/>
  <c r="H113" i="3"/>
  <c r="G114" i="3"/>
  <c r="H114" i="3"/>
  <c r="G115" i="3"/>
  <c r="H115" i="3"/>
  <c r="D98" i="3"/>
  <c r="D99" i="3"/>
  <c r="D100" i="3"/>
  <c r="D101" i="3"/>
  <c r="D102" i="3"/>
  <c r="D103" i="3"/>
  <c r="D104" i="3"/>
  <c r="B98" i="3"/>
  <c r="B99" i="3"/>
  <c r="B100" i="3"/>
  <c r="B101" i="3"/>
  <c r="B102" i="3"/>
  <c r="B103" i="3"/>
  <c r="B104" i="3"/>
  <c r="B87" i="3"/>
  <c r="D87" i="3"/>
  <c r="B88" i="3"/>
  <c r="D88" i="3"/>
  <c r="B89" i="3"/>
  <c r="D89" i="3"/>
  <c r="B90" i="3"/>
  <c r="D90" i="3"/>
  <c r="B91" i="3"/>
  <c r="D91" i="3"/>
  <c r="B92" i="3"/>
  <c r="D92" i="3"/>
  <c r="B93" i="3"/>
  <c r="D93" i="3"/>
  <c r="B94" i="3"/>
  <c r="D94" i="3"/>
  <c r="B95" i="3"/>
  <c r="D95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H36" i="3"/>
  <c r="G36" i="3"/>
  <c r="B36" i="3"/>
  <c r="D36" i="3"/>
  <c r="I61" i="6"/>
  <c r="D61" i="6"/>
  <c r="D62" i="6"/>
  <c r="B61" i="6"/>
  <c r="I111" i="6"/>
  <c r="I112" i="6"/>
  <c r="I113" i="6"/>
  <c r="I115" i="6"/>
  <c r="D111" i="6"/>
  <c r="D112" i="6"/>
  <c r="D113" i="6"/>
  <c r="D115" i="6"/>
  <c r="B111" i="6"/>
  <c r="B112" i="6"/>
  <c r="B113" i="6"/>
  <c r="B115" i="6"/>
  <c r="I94" i="6"/>
  <c r="D94" i="6"/>
  <c r="B94" i="6"/>
  <c r="I71" i="6"/>
  <c r="I72" i="6"/>
  <c r="I73" i="6"/>
  <c r="I74" i="6"/>
  <c r="D72" i="6"/>
  <c r="B72" i="6"/>
  <c r="B73" i="6"/>
  <c r="D71" i="6"/>
  <c r="D73" i="6"/>
  <c r="D74" i="6"/>
  <c r="B71" i="6"/>
  <c r="B74" i="6"/>
  <c r="I23" i="6"/>
  <c r="I24" i="6"/>
  <c r="D23" i="6"/>
  <c r="D24" i="6"/>
  <c r="B23" i="6"/>
  <c r="B24" i="6"/>
  <c r="I25" i="6"/>
  <c r="I26" i="6"/>
  <c r="I27" i="6"/>
  <c r="I28" i="6"/>
  <c r="D25" i="6"/>
  <c r="D26" i="6"/>
  <c r="D27" i="6"/>
  <c r="D28" i="6"/>
  <c r="B25" i="6"/>
  <c r="B26" i="6"/>
  <c r="B27" i="6"/>
  <c r="B28" i="6"/>
  <c r="I12" i="6"/>
  <c r="I13" i="6"/>
  <c r="I14" i="6"/>
  <c r="I15" i="6"/>
  <c r="D12" i="6"/>
  <c r="D13" i="6"/>
  <c r="D14" i="6"/>
  <c r="D15" i="6"/>
  <c r="B14" i="6"/>
  <c r="B13" i="6"/>
  <c r="B12" i="6"/>
  <c r="N257" i="3" l="1"/>
  <c r="O257" i="3"/>
  <c r="O156" i="3"/>
  <c r="O98" i="3"/>
  <c r="O862" i="3"/>
  <c r="O828" i="3"/>
  <c r="O155" i="3"/>
  <c r="O792" i="3"/>
  <c r="O829" i="3"/>
  <c r="O720" i="3"/>
  <c r="O892" i="3"/>
  <c r="O868" i="3"/>
  <c r="O711" i="3"/>
  <c r="O893" i="3"/>
  <c r="O179" i="3"/>
  <c r="O258" i="3"/>
  <c r="O875" i="3"/>
  <c r="O708" i="3"/>
  <c r="N835" i="3"/>
  <c r="O95" i="3"/>
  <c r="O87" i="3"/>
  <c r="O898" i="3"/>
  <c r="O707" i="3"/>
  <c r="O912" i="3"/>
  <c r="O865" i="3"/>
  <c r="O528" i="3"/>
  <c r="O836" i="3"/>
  <c r="O293" i="3"/>
  <c r="O103" i="3"/>
  <c r="O91" i="3"/>
  <c r="O900" i="3"/>
  <c r="O540" i="3"/>
  <c r="O532" i="3"/>
  <c r="O524" i="3"/>
  <c r="O832" i="3"/>
  <c r="O538" i="3"/>
  <c r="O66" i="3"/>
  <c r="O82" i="3"/>
  <c r="O67" i="3"/>
  <c r="O83" i="3"/>
  <c r="O75" i="3"/>
  <c r="O88" i="3"/>
  <c r="O99" i="3"/>
  <c r="O157" i="3"/>
  <c r="N181" i="3"/>
  <c r="N168" i="3"/>
  <c r="N345" i="3"/>
  <c r="O867" i="3"/>
  <c r="O883" i="3"/>
  <c r="O498" i="3"/>
  <c r="O830" i="3"/>
  <c r="O530" i="3"/>
  <c r="O522" i="3"/>
  <c r="O909" i="3"/>
  <c r="O858" i="3"/>
  <c r="O71" i="3"/>
  <c r="O63" i="3"/>
  <c r="O79" i="3"/>
  <c r="N177" i="3"/>
  <c r="N159" i="3"/>
  <c r="N259" i="3"/>
  <c r="N248" i="3"/>
  <c r="O906" i="3"/>
  <c r="O887" i="3"/>
  <c r="O879" i="3"/>
  <c r="O874" i="3"/>
  <c r="O178" i="3"/>
  <c r="O154" i="3"/>
  <c r="O347" i="3"/>
  <c r="O36" i="3"/>
  <c r="O866" i="3"/>
  <c r="O165" i="3"/>
  <c r="O904" i="3"/>
  <c r="O902" i="3"/>
  <c r="O481" i="3"/>
  <c r="O542" i="3"/>
  <c r="O534" i="3"/>
  <c r="O526" i="3"/>
  <c r="O715" i="3"/>
  <c r="O817" i="3"/>
  <c r="O837" i="3"/>
  <c r="O92" i="3"/>
  <c r="O109" i="3"/>
  <c r="O249" i="3"/>
  <c r="O467" i="3"/>
  <c r="O833" i="3"/>
  <c r="O260" i="3"/>
  <c r="O61" i="3"/>
  <c r="O68" i="3"/>
  <c r="O84" i="3"/>
  <c r="O76" i="3"/>
  <c r="O89" i="3"/>
  <c r="N169" i="3"/>
  <c r="N346" i="3"/>
  <c r="N409" i="3"/>
  <c r="O884" i="3"/>
  <c r="O499" i="3"/>
  <c r="O100" i="3"/>
  <c r="O106" i="3"/>
  <c r="O180" i="3"/>
  <c r="O890" i="3"/>
  <c r="O899" i="3"/>
  <c r="O466" i="3"/>
  <c r="O539" i="3"/>
  <c r="O531" i="3"/>
  <c r="O523" i="3"/>
  <c r="O709" i="3"/>
  <c r="O831" i="3"/>
  <c r="O65" i="3"/>
  <c r="O873" i="3"/>
  <c r="O897" i="3"/>
  <c r="O537" i="3"/>
  <c r="O529" i="3"/>
  <c r="O521" i="3"/>
  <c r="O81" i="3"/>
  <c r="O407" i="3"/>
  <c r="O860" i="3"/>
  <c r="O64" i="3"/>
  <c r="O80" i="3"/>
  <c r="N178" i="3"/>
  <c r="N165" i="3"/>
  <c r="N260" i="3"/>
  <c r="N249" i="3"/>
  <c r="O859" i="3"/>
  <c r="O888" i="3"/>
  <c r="O880" i="3"/>
  <c r="N113" i="3"/>
  <c r="N99" i="3"/>
  <c r="N91" i="3"/>
  <c r="N83" i="3"/>
  <c r="N75" i="3"/>
  <c r="N67" i="3"/>
  <c r="N59" i="3"/>
  <c r="N108" i="3"/>
  <c r="N157" i="3"/>
  <c r="N904" i="3"/>
  <c r="N862" i="3"/>
  <c r="N868" i="3"/>
  <c r="N887" i="3"/>
  <c r="N879" i="3"/>
  <c r="N896" i="3"/>
  <c r="N467" i="3"/>
  <c r="N498" i="3"/>
  <c r="N544" i="3"/>
  <c r="N536" i="3"/>
  <c r="N528" i="3"/>
  <c r="N719" i="3"/>
  <c r="N711" i="3"/>
  <c r="N836" i="3"/>
  <c r="N828" i="3"/>
  <c r="O717" i="3"/>
  <c r="O818" i="3"/>
  <c r="O167" i="3"/>
  <c r="O166" i="3"/>
  <c r="O905" i="3"/>
  <c r="O856" i="3"/>
  <c r="N867" i="3"/>
  <c r="N886" i="3"/>
  <c r="N878" i="3"/>
  <c r="N895" i="3"/>
  <c r="N466" i="3"/>
  <c r="N543" i="3"/>
  <c r="N535" i="3"/>
  <c r="N527" i="3"/>
  <c r="O716" i="3"/>
  <c r="N718" i="3"/>
  <c r="N710" i="3"/>
  <c r="O158" i="3"/>
  <c r="N170" i="3"/>
  <c r="N294" i="3"/>
  <c r="N347" i="3"/>
  <c r="N410" i="3"/>
  <c r="O894" i="3"/>
  <c r="O869" i="3"/>
  <c r="O885" i="3"/>
  <c r="O877" i="3"/>
  <c r="O901" i="3"/>
  <c r="O468" i="3"/>
  <c r="O541" i="3"/>
  <c r="O533" i="3"/>
  <c r="O525" i="3"/>
  <c r="O203" i="3"/>
  <c r="O712" i="3"/>
  <c r="O101" i="3"/>
  <c r="N293" i="3"/>
  <c r="O876" i="3"/>
  <c r="N70" i="3"/>
  <c r="O107" i="3"/>
  <c r="N103" i="3"/>
  <c r="N95" i="3"/>
  <c r="N87" i="3"/>
  <c r="N79" i="3"/>
  <c r="N71" i="3"/>
  <c r="N63" i="3"/>
  <c r="N55" i="3"/>
  <c r="O181" i="3"/>
  <c r="O259" i="3"/>
  <c r="O248" i="3"/>
  <c r="O294" i="3"/>
  <c r="O891" i="3"/>
  <c r="N908" i="3"/>
  <c r="N892" i="3"/>
  <c r="N858" i="3"/>
  <c r="N872" i="3"/>
  <c r="N865" i="3"/>
  <c r="N883" i="3"/>
  <c r="N912" i="3"/>
  <c r="N900" i="3"/>
  <c r="N540" i="3"/>
  <c r="N532" i="3"/>
  <c r="N524" i="3"/>
  <c r="O710" i="3"/>
  <c r="N715" i="3"/>
  <c r="N707" i="3"/>
  <c r="N817" i="3"/>
  <c r="N832" i="3"/>
  <c r="N882" i="3"/>
  <c r="N899" i="3"/>
  <c r="N539" i="3"/>
  <c r="N531" i="3"/>
  <c r="N523" i="3"/>
  <c r="N714" i="3"/>
  <c r="N706" i="3"/>
  <c r="N831" i="3"/>
  <c r="N111" i="3"/>
  <c r="N871" i="3"/>
  <c r="N180" i="3"/>
  <c r="N864" i="3"/>
  <c r="N85" i="3"/>
  <c r="N856" i="3"/>
  <c r="N881" i="3"/>
  <c r="N530" i="3"/>
  <c r="N522" i="3"/>
  <c r="O706" i="3"/>
  <c r="N713" i="3"/>
  <c r="N830" i="3"/>
  <c r="N86" i="3"/>
  <c r="N77" i="3"/>
  <c r="N500" i="3"/>
  <c r="N62" i="3"/>
  <c r="N857" i="3"/>
  <c r="N267" i="3"/>
  <c r="N115" i="3"/>
  <c r="N69" i="3"/>
  <c r="N61" i="3"/>
  <c r="N110" i="3"/>
  <c r="N906" i="3"/>
  <c r="N870" i="3"/>
  <c r="N469" i="3"/>
  <c r="O171" i="3"/>
  <c r="O889" i="3"/>
  <c r="N114" i="3"/>
  <c r="N100" i="3"/>
  <c r="N92" i="3"/>
  <c r="N84" i="3"/>
  <c r="N76" i="3"/>
  <c r="N68" i="3"/>
  <c r="N60" i="3"/>
  <c r="N109" i="3"/>
  <c r="N203" i="3"/>
  <c r="O170" i="3"/>
  <c r="O346" i="3"/>
  <c r="O410" i="3"/>
  <c r="N905" i="3"/>
  <c r="N874" i="3"/>
  <c r="N869" i="3"/>
  <c r="N888" i="3"/>
  <c r="N880" i="3"/>
  <c r="N897" i="3"/>
  <c r="N468" i="3"/>
  <c r="N499" i="3"/>
  <c r="N537" i="3"/>
  <c r="N529" i="3"/>
  <c r="N521" i="3"/>
  <c r="N720" i="3"/>
  <c r="N712" i="3"/>
  <c r="N792" i="3"/>
  <c r="N837" i="3"/>
  <c r="N829" i="3"/>
  <c r="N891" i="3"/>
  <c r="N890" i="3"/>
  <c r="N167" i="3"/>
  <c r="N344" i="3"/>
  <c r="N101" i="3"/>
  <c r="O177" i="3"/>
  <c r="N863" i="3"/>
  <c r="N898" i="3"/>
  <c r="N179" i="3"/>
  <c r="N36" i="3"/>
  <c r="O93" i="3"/>
  <c r="O169" i="3"/>
  <c r="O908" i="3"/>
  <c r="O872" i="3"/>
  <c r="O911" i="3"/>
  <c r="O896" i="3"/>
  <c r="O536" i="3"/>
  <c r="O719" i="3"/>
  <c r="N102" i="3"/>
  <c r="N54" i="3"/>
  <c r="N907" i="3"/>
  <c r="N911" i="3"/>
  <c r="O882" i="3"/>
  <c r="N93" i="3"/>
  <c r="N875" i="3"/>
  <c r="N889" i="3"/>
  <c r="N910" i="3"/>
  <c r="N538" i="3"/>
  <c r="O94" i="3"/>
  <c r="N166" i="3"/>
  <c r="N250" i="3"/>
  <c r="O861" i="3"/>
  <c r="O881" i="3"/>
  <c r="O168" i="3"/>
  <c r="O345" i="3"/>
  <c r="O409" i="3"/>
  <c r="O907" i="3"/>
  <c r="O718" i="3"/>
  <c r="O857" i="3"/>
  <c r="O871" i="3"/>
  <c r="O864" i="3"/>
  <c r="O910" i="3"/>
  <c r="O895" i="3"/>
  <c r="O543" i="3"/>
  <c r="O535" i="3"/>
  <c r="O527" i="3"/>
  <c r="N112" i="3"/>
  <c r="N66" i="3"/>
  <c r="N156" i="3"/>
  <c r="N903" i="3"/>
  <c r="N158" i="3"/>
  <c r="N258" i="3"/>
  <c r="O863" i="3"/>
  <c r="O886" i="3"/>
  <c r="O878" i="3"/>
  <c r="N90" i="3"/>
  <c r="N74" i="3"/>
  <c r="N58" i="3"/>
  <c r="O112" i="3"/>
  <c r="O70" i="3"/>
  <c r="O62" i="3"/>
  <c r="O78" i="3"/>
  <c r="O111" i="3"/>
  <c r="N171" i="3"/>
  <c r="N295" i="3"/>
  <c r="N407" i="3"/>
  <c r="O870" i="3"/>
  <c r="O469" i="3"/>
  <c r="O104" i="3"/>
  <c r="N105" i="3"/>
  <c r="N97" i="3"/>
  <c r="N89" i="3"/>
  <c r="N81" i="3"/>
  <c r="N73" i="3"/>
  <c r="N65" i="3"/>
  <c r="N57" i="3"/>
  <c r="O110" i="3"/>
  <c r="N106" i="3"/>
  <c r="N155" i="3"/>
  <c r="O159" i="3"/>
  <c r="O250" i="3"/>
  <c r="O903" i="3"/>
  <c r="N460" i="3"/>
  <c r="N894" i="3"/>
  <c r="N860" i="3"/>
  <c r="N885" i="3"/>
  <c r="N877" i="3"/>
  <c r="N902" i="3"/>
  <c r="N542" i="3"/>
  <c r="N534" i="3"/>
  <c r="N526" i="3"/>
  <c r="O714" i="3"/>
  <c r="N717" i="3"/>
  <c r="N709" i="3"/>
  <c r="N834" i="3"/>
  <c r="N94" i="3"/>
  <c r="N82" i="3"/>
  <c r="O90" i="3"/>
  <c r="O713" i="3"/>
  <c r="O835" i="3"/>
  <c r="N78" i="3"/>
  <c r="N98" i="3"/>
  <c r="N107" i="3"/>
  <c r="O344" i="3"/>
  <c r="N861" i="3"/>
  <c r="O69" i="3"/>
  <c r="O77" i="3"/>
  <c r="O102" i="3"/>
  <c r="N104" i="3"/>
  <c r="N96" i="3"/>
  <c r="N88" i="3"/>
  <c r="N80" i="3"/>
  <c r="N72" i="3"/>
  <c r="N64" i="3"/>
  <c r="N56" i="3"/>
  <c r="O108" i="3"/>
  <c r="N154" i="3"/>
  <c r="N909" i="3"/>
  <c r="N893" i="3"/>
  <c r="N859" i="3"/>
  <c r="N873" i="3"/>
  <c r="N866" i="3"/>
  <c r="N884" i="3"/>
  <c r="N876" i="3"/>
  <c r="N901" i="3"/>
  <c r="N481" i="3"/>
  <c r="N541" i="3"/>
  <c r="N533" i="3"/>
  <c r="N525" i="3"/>
  <c r="N716" i="3"/>
  <c r="N708" i="3"/>
  <c r="N818" i="3"/>
  <c r="O834" i="3"/>
  <c r="N833" i="3"/>
  <c r="G494" i="3"/>
  <c r="H494" i="3"/>
  <c r="B494" i="3"/>
  <c r="D494" i="3"/>
  <c r="G490" i="3"/>
  <c r="H490" i="3"/>
  <c r="G491" i="3"/>
  <c r="H491" i="3"/>
  <c r="G492" i="3"/>
  <c r="H492" i="3"/>
  <c r="G493" i="3"/>
  <c r="H493" i="3"/>
  <c r="G495" i="3"/>
  <c r="H495" i="3"/>
  <c r="G496" i="3"/>
  <c r="H496" i="3"/>
  <c r="B490" i="3"/>
  <c r="D490" i="3"/>
  <c r="B491" i="3"/>
  <c r="D491" i="3"/>
  <c r="B492" i="3"/>
  <c r="D492" i="3"/>
  <c r="B493" i="3"/>
  <c r="D493" i="3"/>
  <c r="B495" i="3"/>
  <c r="D495" i="3"/>
  <c r="B496" i="3"/>
  <c r="D496" i="3"/>
  <c r="G487" i="3"/>
  <c r="H487" i="3"/>
  <c r="G488" i="3"/>
  <c r="H488" i="3"/>
  <c r="G489" i="3"/>
  <c r="H489" i="3"/>
  <c r="G497" i="3"/>
  <c r="H497" i="3"/>
  <c r="G501" i="3"/>
  <c r="H501" i="3"/>
  <c r="G502" i="3"/>
  <c r="H502" i="3"/>
  <c r="G503" i="3"/>
  <c r="H503" i="3"/>
  <c r="G504" i="3"/>
  <c r="H504" i="3"/>
  <c r="D487" i="3"/>
  <c r="D488" i="3"/>
  <c r="D489" i="3"/>
  <c r="D497" i="3"/>
  <c r="D500" i="3"/>
  <c r="O500" i="3" s="1"/>
  <c r="D501" i="3"/>
  <c r="D502" i="3"/>
  <c r="D503" i="3"/>
  <c r="D504" i="3"/>
  <c r="B487" i="3"/>
  <c r="B488" i="3"/>
  <c r="B489" i="3"/>
  <c r="B497" i="3"/>
  <c r="B500" i="3"/>
  <c r="B501" i="3"/>
  <c r="B502" i="3"/>
  <c r="B503" i="3"/>
  <c r="B504" i="3"/>
  <c r="G805" i="3"/>
  <c r="H805" i="3"/>
  <c r="B805" i="3"/>
  <c r="D805" i="3"/>
  <c r="G810" i="3"/>
  <c r="H810" i="3"/>
  <c r="B810" i="3"/>
  <c r="D810" i="3"/>
  <c r="B759" i="3"/>
  <c r="D759" i="3"/>
  <c r="G759" i="3"/>
  <c r="H759" i="3"/>
  <c r="I68" i="6"/>
  <c r="I21" i="6"/>
  <c r="I22" i="6"/>
  <c r="D21" i="6"/>
  <c r="D22" i="6"/>
  <c r="D68" i="6"/>
  <c r="B68" i="6"/>
  <c r="B21" i="6"/>
  <c r="B22" i="6"/>
  <c r="G451" i="3"/>
  <c r="H451" i="3"/>
  <c r="B451" i="3"/>
  <c r="D451" i="3"/>
  <c r="B455" i="3"/>
  <c r="D455" i="3"/>
  <c r="O455" i="3" s="1"/>
  <c r="B456" i="3"/>
  <c r="D456" i="3"/>
  <c r="B457" i="3"/>
  <c r="D457" i="3"/>
  <c r="B458" i="3"/>
  <c r="D458" i="3"/>
  <c r="B459" i="3"/>
  <c r="D459" i="3"/>
  <c r="O493" i="3" l="1"/>
  <c r="O805" i="3"/>
  <c r="O490" i="3"/>
  <c r="O501" i="3"/>
  <c r="N504" i="3"/>
  <c r="N493" i="3"/>
  <c r="O451" i="3"/>
  <c r="N487" i="3"/>
  <c r="N492" i="3"/>
  <c r="N491" i="3"/>
  <c r="O810" i="3"/>
  <c r="O492" i="3"/>
  <c r="O504" i="3"/>
  <c r="N503" i="3"/>
  <c r="N489" i="3"/>
  <c r="N759" i="3"/>
  <c r="O497" i="3"/>
  <c r="N488" i="3"/>
  <c r="N495" i="3"/>
  <c r="N502" i="3"/>
  <c r="N494" i="3"/>
  <c r="O487" i="3"/>
  <c r="O495" i="3"/>
  <c r="N490" i="3"/>
  <c r="O503" i="3"/>
  <c r="O491" i="3"/>
  <c r="O494" i="3"/>
  <c r="N501" i="3"/>
  <c r="N451" i="3"/>
  <c r="N810" i="3"/>
  <c r="O502" i="3"/>
  <c r="N497" i="3"/>
  <c r="O489" i="3"/>
  <c r="N496" i="3"/>
  <c r="O488" i="3"/>
  <c r="O759" i="3"/>
  <c r="N805" i="3"/>
  <c r="O496" i="3"/>
  <c r="G505" i="3"/>
  <c r="H505" i="3"/>
  <c r="G506" i="3"/>
  <c r="H506" i="3"/>
  <c r="G516" i="3"/>
  <c r="H516" i="3"/>
  <c r="G517" i="3"/>
  <c r="H517" i="3"/>
  <c r="G518" i="3"/>
  <c r="H518" i="3"/>
  <c r="G519" i="3"/>
  <c r="H519" i="3"/>
  <c r="G520" i="3"/>
  <c r="H520" i="3"/>
  <c r="D516" i="3"/>
  <c r="D517" i="3"/>
  <c r="D518" i="3"/>
  <c r="D519" i="3"/>
  <c r="D520" i="3"/>
  <c r="B506" i="3"/>
  <c r="B516" i="3"/>
  <c r="B517" i="3"/>
  <c r="B518" i="3"/>
  <c r="B519" i="3"/>
  <c r="B520" i="3"/>
  <c r="G406" i="3"/>
  <c r="H406" i="3"/>
  <c r="G408" i="3"/>
  <c r="H408" i="3"/>
  <c r="B406" i="3"/>
  <c r="D406" i="3"/>
  <c r="B408" i="3"/>
  <c r="D408" i="3"/>
  <c r="B411" i="3"/>
  <c r="D411" i="3"/>
  <c r="I69" i="6"/>
  <c r="I70" i="6"/>
  <c r="I118" i="6"/>
  <c r="I119" i="6"/>
  <c r="I120" i="6"/>
  <c r="I121" i="6"/>
  <c r="D69" i="6"/>
  <c r="D70" i="6"/>
  <c r="D118" i="6"/>
  <c r="D119" i="6"/>
  <c r="D120" i="6"/>
  <c r="D121" i="6"/>
  <c r="B69" i="6"/>
  <c r="B70" i="6"/>
  <c r="B118" i="6"/>
  <c r="B119" i="6"/>
  <c r="B120" i="6"/>
  <c r="B121" i="6"/>
  <c r="I8" i="6"/>
  <c r="I9" i="6"/>
  <c r="I10" i="6"/>
  <c r="I11" i="6"/>
  <c r="D8" i="6"/>
  <c r="D9" i="6"/>
  <c r="D10" i="6"/>
  <c r="D11" i="6"/>
  <c r="B8" i="6"/>
  <c r="B9" i="6"/>
  <c r="B10" i="6"/>
  <c r="B11" i="6"/>
  <c r="D54" i="3"/>
  <c r="O54" i="3" s="1"/>
  <c r="D55" i="3"/>
  <c r="O55" i="3" s="1"/>
  <c r="D56" i="3"/>
  <c r="O56" i="3" s="1"/>
  <c r="D57" i="3"/>
  <c r="O57" i="3" s="1"/>
  <c r="D58" i="3"/>
  <c r="O58" i="3" s="1"/>
  <c r="D59" i="3"/>
  <c r="O59" i="3" s="1"/>
  <c r="D60" i="3"/>
  <c r="O60" i="3" s="1"/>
  <c r="D72" i="3"/>
  <c r="O72" i="3" s="1"/>
  <c r="D73" i="3"/>
  <c r="O73" i="3" s="1"/>
  <c r="D74" i="3"/>
  <c r="O74" i="3" s="1"/>
  <c r="D85" i="3"/>
  <c r="O85" i="3" s="1"/>
  <c r="D86" i="3"/>
  <c r="O86" i="3" s="1"/>
  <c r="D96" i="3"/>
  <c r="O96" i="3" s="1"/>
  <c r="D97" i="3"/>
  <c r="O97" i="3" s="1"/>
  <c r="D105" i="3"/>
  <c r="O105" i="3" s="1"/>
  <c r="D113" i="3"/>
  <c r="O113" i="3" s="1"/>
  <c r="B54" i="3"/>
  <c r="B55" i="3"/>
  <c r="B56" i="3"/>
  <c r="B57" i="3"/>
  <c r="B58" i="3"/>
  <c r="B59" i="3"/>
  <c r="B60" i="3"/>
  <c r="B72" i="3"/>
  <c r="B73" i="3"/>
  <c r="B74" i="3"/>
  <c r="B85" i="3"/>
  <c r="B86" i="3"/>
  <c r="B96" i="3"/>
  <c r="B97" i="3"/>
  <c r="B105" i="3"/>
  <c r="D505" i="3"/>
  <c r="D506" i="3"/>
  <c r="B505" i="3"/>
  <c r="N518" i="3" l="1"/>
  <c r="O518" i="3"/>
  <c r="O516" i="3"/>
  <c r="N517" i="3"/>
  <c r="N516" i="3"/>
  <c r="O519" i="3"/>
  <c r="O517" i="3"/>
  <c r="N519" i="3"/>
  <c r="O505" i="3"/>
  <c r="O506" i="3"/>
  <c r="O406" i="3"/>
  <c r="N406" i="3"/>
  <c r="N506" i="3"/>
  <c r="N505" i="3"/>
  <c r="O408" i="3"/>
  <c r="O520" i="3"/>
  <c r="N520" i="3"/>
  <c r="N408" i="3"/>
  <c r="G822" i="3"/>
  <c r="H822" i="3"/>
  <c r="G823" i="3"/>
  <c r="H823" i="3"/>
  <c r="B822" i="3"/>
  <c r="D822" i="3"/>
  <c r="B823" i="3"/>
  <c r="D823" i="3"/>
  <c r="G445" i="3"/>
  <c r="H445" i="3"/>
  <c r="G446" i="3"/>
  <c r="H446" i="3"/>
  <c r="B445" i="3"/>
  <c r="D445" i="3"/>
  <c r="B446" i="3"/>
  <c r="D446" i="3"/>
  <c r="B447" i="3"/>
  <c r="D447" i="3"/>
  <c r="G336" i="3"/>
  <c r="H336" i="3"/>
  <c r="G337" i="3"/>
  <c r="H337" i="3"/>
  <c r="B336" i="3"/>
  <c r="D336" i="3"/>
  <c r="B337" i="3"/>
  <c r="D337" i="3"/>
  <c r="B338" i="3"/>
  <c r="D338" i="3"/>
  <c r="N445" i="3" l="1"/>
  <c r="O822" i="3"/>
  <c r="O337" i="3"/>
  <c r="O823" i="3"/>
  <c r="N822" i="3"/>
  <c r="N823" i="3"/>
  <c r="N336" i="3"/>
  <c r="O446" i="3"/>
  <c r="O336" i="3"/>
  <c r="N337" i="3"/>
  <c r="O445" i="3"/>
  <c r="N446" i="3"/>
  <c r="I80" i="6"/>
  <c r="I81" i="6"/>
  <c r="I82" i="6"/>
  <c r="D80" i="6"/>
  <c r="D81" i="6"/>
  <c r="D82" i="6"/>
  <c r="B80" i="6"/>
  <c r="B81" i="6"/>
  <c r="B82" i="6"/>
  <c r="G584" i="3"/>
  <c r="H584" i="3"/>
  <c r="B584" i="3"/>
  <c r="D584" i="3"/>
  <c r="B585" i="3"/>
  <c r="D585" i="3"/>
  <c r="G430" i="3"/>
  <c r="H430" i="3"/>
  <c r="B430" i="3"/>
  <c r="D430" i="3"/>
  <c r="B431" i="3"/>
  <c r="D431" i="3"/>
  <c r="N430" i="3" l="1"/>
  <c r="N584" i="3"/>
  <c r="O584" i="3"/>
  <c r="O430" i="3"/>
  <c r="G247" i="3"/>
  <c r="H247" i="3"/>
  <c r="B247" i="3"/>
  <c r="D247" i="3"/>
  <c r="B261" i="3"/>
  <c r="D261" i="3"/>
  <c r="N247" i="3" l="1"/>
  <c r="O247" i="3"/>
  <c r="G588" i="3"/>
  <c r="H588" i="3"/>
  <c r="B588" i="3"/>
  <c r="D588" i="3"/>
  <c r="G586" i="3"/>
  <c r="H586" i="3"/>
  <c r="G587" i="3"/>
  <c r="H587" i="3"/>
  <c r="B586" i="3"/>
  <c r="D586" i="3"/>
  <c r="B587" i="3"/>
  <c r="D587" i="3"/>
  <c r="B589" i="3"/>
  <c r="D589" i="3"/>
  <c r="C649" i="7"/>
  <c r="A648" i="7"/>
  <c r="C632" i="7"/>
  <c r="A631" i="7"/>
  <c r="G589" i="3"/>
  <c r="H589" i="3"/>
  <c r="B590" i="3"/>
  <c r="D590" i="3"/>
  <c r="G596" i="3"/>
  <c r="H596" i="3"/>
  <c r="G597" i="3"/>
  <c r="H597" i="3"/>
  <c r="G598" i="3"/>
  <c r="H598" i="3"/>
  <c r="B596" i="3"/>
  <c r="D596" i="3"/>
  <c r="H594" i="3"/>
  <c r="G594" i="3"/>
  <c r="H593" i="3"/>
  <c r="G593" i="3"/>
  <c r="H592" i="3"/>
  <c r="G592" i="3"/>
  <c r="H591" i="3"/>
  <c r="G591" i="3"/>
  <c r="H590" i="3"/>
  <c r="G590" i="3"/>
  <c r="G581" i="3"/>
  <c r="H581" i="3"/>
  <c r="G582" i="3"/>
  <c r="H582" i="3"/>
  <c r="G583" i="3"/>
  <c r="H583" i="3"/>
  <c r="G585" i="3"/>
  <c r="H585" i="3"/>
  <c r="G595" i="3"/>
  <c r="H595" i="3"/>
  <c r="B583" i="3"/>
  <c r="D583" i="3"/>
  <c r="D581" i="3"/>
  <c r="D582" i="3"/>
  <c r="D591" i="3"/>
  <c r="D592" i="3"/>
  <c r="D593" i="3"/>
  <c r="D594" i="3"/>
  <c r="D595" i="3"/>
  <c r="D597" i="3"/>
  <c r="D598" i="3"/>
  <c r="B581" i="3"/>
  <c r="B582" i="3"/>
  <c r="B591" i="3"/>
  <c r="B592" i="3"/>
  <c r="B593" i="3"/>
  <c r="B594" i="3"/>
  <c r="B595" i="3"/>
  <c r="B597" i="3"/>
  <c r="B598" i="3"/>
  <c r="G277" i="3"/>
  <c r="H277" i="3"/>
  <c r="B277" i="3"/>
  <c r="D277" i="3"/>
  <c r="B278" i="3"/>
  <c r="D278" i="3"/>
  <c r="G760" i="3"/>
  <c r="H760" i="3"/>
  <c r="G762" i="3"/>
  <c r="H762" i="3"/>
  <c r="B760" i="3"/>
  <c r="D760" i="3"/>
  <c r="P634" i="7" l="1"/>
  <c r="P633" i="7"/>
  <c r="P651" i="7"/>
  <c r="P650" i="7"/>
  <c r="N593" i="3"/>
  <c r="O586" i="3"/>
  <c r="O592" i="3"/>
  <c r="N587" i="3"/>
  <c r="O760" i="3"/>
  <c r="N591" i="3"/>
  <c r="N277" i="3"/>
  <c r="N596" i="3"/>
  <c r="N598" i="3"/>
  <c r="O590" i="3"/>
  <c r="N582" i="3"/>
  <c r="N589" i="3"/>
  <c r="O594" i="3"/>
  <c r="O582" i="3"/>
  <c r="O581" i="3"/>
  <c r="O583" i="3"/>
  <c r="N592" i="3"/>
  <c r="O587" i="3"/>
  <c r="N597" i="3"/>
  <c r="N594" i="3"/>
  <c r="N583" i="3"/>
  <c r="N586" i="3"/>
  <c r="N585" i="3"/>
  <c r="O585" i="3"/>
  <c r="N760" i="3"/>
  <c r="O598" i="3"/>
  <c r="O597" i="3"/>
  <c r="O588" i="3"/>
  <c r="O593" i="3"/>
  <c r="N588" i="3"/>
  <c r="N595" i="3"/>
  <c r="O277" i="3"/>
  <c r="N581" i="3"/>
  <c r="N590" i="3"/>
  <c r="O591" i="3"/>
  <c r="N762" i="3"/>
  <c r="O762" i="3"/>
  <c r="O595" i="3"/>
  <c r="O596" i="3"/>
  <c r="O589" i="3"/>
  <c r="B412" i="3"/>
  <c r="D412" i="3"/>
  <c r="B413" i="3"/>
  <c r="D413" i="3"/>
  <c r="B414" i="3"/>
  <c r="D414" i="3"/>
  <c r="B415" i="3"/>
  <c r="D415" i="3"/>
  <c r="B416" i="3"/>
  <c r="D416" i="3"/>
  <c r="G405" i="3"/>
  <c r="H405" i="3"/>
  <c r="B405" i="3"/>
  <c r="D405" i="3"/>
  <c r="G442" i="3"/>
  <c r="H442" i="3"/>
  <c r="G443" i="3"/>
  <c r="H443" i="3"/>
  <c r="G444" i="3"/>
  <c r="H444" i="3"/>
  <c r="G447" i="3"/>
  <c r="H447" i="3"/>
  <c r="G448" i="3"/>
  <c r="H448" i="3"/>
  <c r="G449" i="3"/>
  <c r="H449" i="3"/>
  <c r="G450" i="3"/>
  <c r="H450" i="3"/>
  <c r="G456" i="3"/>
  <c r="H456" i="3"/>
  <c r="B442" i="3"/>
  <c r="D442" i="3"/>
  <c r="B443" i="3"/>
  <c r="D443" i="3"/>
  <c r="B444" i="3"/>
  <c r="D444" i="3"/>
  <c r="B448" i="3"/>
  <c r="D448" i="3"/>
  <c r="B449" i="3"/>
  <c r="D449" i="3"/>
  <c r="B450" i="3"/>
  <c r="D450" i="3"/>
  <c r="N456" i="3" l="1"/>
  <c r="O456" i="3"/>
  <c r="O444" i="3"/>
  <c r="N448" i="3"/>
  <c r="N442" i="3"/>
  <c r="O449" i="3"/>
  <c r="O443" i="3"/>
  <c r="O450" i="3"/>
  <c r="O448" i="3"/>
  <c r="N443" i="3"/>
  <c r="O405" i="3"/>
  <c r="O442" i="3"/>
  <c r="N405" i="3"/>
  <c r="N450" i="3"/>
  <c r="N449" i="3"/>
  <c r="N447" i="3"/>
  <c r="O447" i="3"/>
  <c r="N444" i="3"/>
  <c r="L857" i="7" l="1"/>
  <c r="L858" i="7"/>
  <c r="L859" i="7"/>
  <c r="L860" i="7"/>
  <c r="L861" i="7"/>
  <c r="L862" i="7"/>
  <c r="L856" i="7"/>
  <c r="G640" i="3" l="1"/>
  <c r="H640" i="3"/>
  <c r="G641" i="3"/>
  <c r="H641" i="3"/>
  <c r="B640" i="3"/>
  <c r="D640" i="3"/>
  <c r="B641" i="3"/>
  <c r="D641" i="3"/>
  <c r="B642" i="3"/>
  <c r="D642" i="3"/>
  <c r="G637" i="3"/>
  <c r="H637" i="3"/>
  <c r="B637" i="3"/>
  <c r="D637" i="3"/>
  <c r="B638" i="3"/>
  <c r="D638" i="3"/>
  <c r="B752" i="3"/>
  <c r="D752" i="3"/>
  <c r="O637" i="3" l="1"/>
  <c r="N637" i="3"/>
  <c r="O640" i="3"/>
  <c r="O641" i="3"/>
  <c r="N641" i="3"/>
  <c r="N640" i="3"/>
  <c r="L188" i="7"/>
  <c r="G363" i="3"/>
  <c r="H363" i="3"/>
  <c r="B363" i="3"/>
  <c r="D363" i="3"/>
  <c r="B364" i="3"/>
  <c r="D364" i="3"/>
  <c r="B365" i="3"/>
  <c r="D365" i="3"/>
  <c r="K690" i="7"/>
  <c r="K510" i="7"/>
  <c r="K509" i="7"/>
  <c r="G552" i="3"/>
  <c r="H552" i="3"/>
  <c r="B552" i="3"/>
  <c r="D552" i="3"/>
  <c r="B553" i="3"/>
  <c r="D553" i="3"/>
  <c r="G607" i="3"/>
  <c r="H607" i="3"/>
  <c r="G608" i="3"/>
  <c r="H608" i="3"/>
  <c r="B607" i="3"/>
  <c r="D607" i="3"/>
  <c r="B608" i="3"/>
  <c r="D608" i="3"/>
  <c r="B609" i="3"/>
  <c r="D609" i="3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497" i="7"/>
  <c r="I498" i="7"/>
  <c r="I499" i="7"/>
  <c r="I500" i="7"/>
  <c r="I501" i="7"/>
  <c r="O607" i="3" l="1"/>
  <c r="O363" i="3"/>
  <c r="N552" i="3"/>
  <c r="N608" i="3"/>
  <c r="N363" i="3"/>
  <c r="O552" i="3"/>
  <c r="N607" i="3"/>
  <c r="O608" i="3"/>
  <c r="B647" i="3"/>
  <c r="D647" i="3"/>
  <c r="G647" i="3"/>
  <c r="H647" i="3"/>
  <c r="B648" i="3"/>
  <c r="D648" i="3"/>
  <c r="G648" i="3"/>
  <c r="H648" i="3"/>
  <c r="B649" i="3"/>
  <c r="D649" i="3"/>
  <c r="G649" i="3"/>
  <c r="H649" i="3"/>
  <c r="G639" i="3"/>
  <c r="H639" i="3"/>
  <c r="G644" i="3"/>
  <c r="H644" i="3"/>
  <c r="G645" i="3"/>
  <c r="H645" i="3"/>
  <c r="G646" i="3"/>
  <c r="H646" i="3"/>
  <c r="G638" i="3"/>
  <c r="H638" i="3"/>
  <c r="G642" i="3"/>
  <c r="H642" i="3"/>
  <c r="G643" i="3"/>
  <c r="H643" i="3"/>
  <c r="G650" i="3"/>
  <c r="H650" i="3"/>
  <c r="B646" i="3"/>
  <c r="D646" i="3"/>
  <c r="B643" i="3"/>
  <c r="D643" i="3"/>
  <c r="B62" i="6"/>
  <c r="G421" i="3"/>
  <c r="H421" i="3"/>
  <c r="G422" i="3"/>
  <c r="H422" i="3"/>
  <c r="D421" i="3"/>
  <c r="N648" i="3" l="1"/>
  <c r="N421" i="3"/>
  <c r="O648" i="3"/>
  <c r="O647" i="3"/>
  <c r="O649" i="3"/>
  <c r="N639" i="3"/>
  <c r="O421" i="3"/>
  <c r="O646" i="3"/>
  <c r="O643" i="3"/>
  <c r="N422" i="3"/>
  <c r="N650" i="3"/>
  <c r="N642" i="3"/>
  <c r="O642" i="3"/>
  <c r="N646" i="3"/>
  <c r="N647" i="3"/>
  <c r="N638" i="3"/>
  <c r="O638" i="3"/>
  <c r="N644" i="3"/>
  <c r="N649" i="3"/>
  <c r="N645" i="3"/>
  <c r="N643" i="3"/>
  <c r="O518" i="7" l="1"/>
  <c r="O700" i="7"/>
  <c r="J740" i="7"/>
  <c r="J559" i="7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67" i="3"/>
  <c r="H567" i="3"/>
  <c r="B575" i="3"/>
  <c r="D575" i="3"/>
  <c r="B576" i="3"/>
  <c r="D576" i="3"/>
  <c r="B567" i="3"/>
  <c r="D567" i="3"/>
  <c r="B568" i="3"/>
  <c r="D568" i="3"/>
  <c r="B630" i="3"/>
  <c r="D630" i="3"/>
  <c r="B631" i="3"/>
  <c r="D631" i="3"/>
  <c r="B622" i="3"/>
  <c r="D622" i="3"/>
  <c r="B623" i="3"/>
  <c r="D623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1" i="3"/>
  <c r="H431" i="3"/>
  <c r="G432" i="3"/>
  <c r="H432" i="3"/>
  <c r="G433" i="3"/>
  <c r="H433" i="3"/>
  <c r="G434" i="3"/>
  <c r="H434" i="3"/>
  <c r="D422" i="3"/>
  <c r="O422" i="3" s="1"/>
  <c r="D423" i="3"/>
  <c r="D424" i="3"/>
  <c r="D425" i="3"/>
  <c r="D426" i="3"/>
  <c r="D427" i="3"/>
  <c r="D428" i="3"/>
  <c r="D429" i="3"/>
  <c r="D432" i="3"/>
  <c r="D433" i="3"/>
  <c r="D434" i="3"/>
  <c r="D435" i="3"/>
  <c r="D436" i="3"/>
  <c r="B422" i="3"/>
  <c r="B423" i="3"/>
  <c r="B424" i="3"/>
  <c r="B425" i="3"/>
  <c r="B426" i="3"/>
  <c r="B427" i="3"/>
  <c r="B428" i="3"/>
  <c r="B429" i="3"/>
  <c r="B432" i="3"/>
  <c r="B433" i="3"/>
  <c r="B434" i="3"/>
  <c r="B435" i="3"/>
  <c r="G282" i="3"/>
  <c r="H282" i="3"/>
  <c r="B282" i="3"/>
  <c r="D282" i="3"/>
  <c r="B283" i="3"/>
  <c r="D283" i="3"/>
  <c r="G334" i="3"/>
  <c r="H334" i="3"/>
  <c r="B334" i="3"/>
  <c r="D334" i="3"/>
  <c r="B335" i="3"/>
  <c r="D335" i="3"/>
  <c r="G770" i="3"/>
  <c r="H770" i="3"/>
  <c r="B770" i="3"/>
  <c r="D770" i="3"/>
  <c r="G816" i="3"/>
  <c r="H816" i="3"/>
  <c r="B816" i="3"/>
  <c r="D816" i="3"/>
  <c r="B821" i="3"/>
  <c r="D821" i="3"/>
  <c r="D103" i="6"/>
  <c r="D105" i="6"/>
  <c r="D110" i="6"/>
  <c r="I105" i="6"/>
  <c r="I110" i="6"/>
  <c r="B105" i="6"/>
  <c r="B110" i="6"/>
  <c r="I37" i="6"/>
  <c r="I39" i="6"/>
  <c r="I40" i="6"/>
  <c r="I55" i="6"/>
  <c r="D40" i="6"/>
  <c r="D45" i="6"/>
  <c r="D46" i="6"/>
  <c r="B40" i="6"/>
  <c r="B45" i="6"/>
  <c r="B46" i="6"/>
  <c r="B48" i="6"/>
  <c r="D37" i="6"/>
  <c r="D39" i="6"/>
  <c r="D48" i="6"/>
  <c r="D55" i="6"/>
  <c r="D56" i="6"/>
  <c r="D57" i="6"/>
  <c r="B37" i="6"/>
  <c r="B39" i="6"/>
  <c r="B55" i="6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5" i="3"/>
  <c r="H335" i="3"/>
  <c r="G338" i="3"/>
  <c r="H338" i="3"/>
  <c r="G341" i="3"/>
  <c r="H341" i="3"/>
  <c r="G342" i="3"/>
  <c r="H342" i="3"/>
  <c r="G343" i="3"/>
  <c r="H343" i="3"/>
  <c r="B316" i="3"/>
  <c r="D316" i="3"/>
  <c r="B317" i="3"/>
  <c r="D317" i="3"/>
  <c r="B318" i="3"/>
  <c r="D318" i="3"/>
  <c r="B319" i="3"/>
  <c r="D319" i="3"/>
  <c r="B320" i="3"/>
  <c r="D320" i="3"/>
  <c r="B321" i="3"/>
  <c r="D321" i="3"/>
  <c r="B322" i="3"/>
  <c r="D322" i="3"/>
  <c r="B323" i="3"/>
  <c r="D323" i="3"/>
  <c r="B324" i="3"/>
  <c r="D324" i="3"/>
  <c r="B325" i="3"/>
  <c r="D325" i="3"/>
  <c r="B326" i="3"/>
  <c r="D326" i="3"/>
  <c r="B327" i="3"/>
  <c r="D327" i="3"/>
  <c r="B328" i="3"/>
  <c r="D328" i="3"/>
  <c r="B329" i="3"/>
  <c r="D329" i="3"/>
  <c r="B330" i="3"/>
  <c r="D330" i="3"/>
  <c r="B331" i="3"/>
  <c r="D331" i="3"/>
  <c r="B332" i="3"/>
  <c r="D332" i="3"/>
  <c r="B333" i="3"/>
  <c r="D333" i="3"/>
  <c r="B342" i="3"/>
  <c r="D342" i="3"/>
  <c r="B343" i="3"/>
  <c r="D343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8" i="3"/>
  <c r="H278" i="3"/>
  <c r="G279" i="3"/>
  <c r="H279" i="3"/>
  <c r="G280" i="3"/>
  <c r="H280" i="3"/>
  <c r="G281" i="3"/>
  <c r="H281" i="3"/>
  <c r="G283" i="3"/>
  <c r="H283" i="3"/>
  <c r="G284" i="3"/>
  <c r="H284" i="3"/>
  <c r="G288" i="3"/>
  <c r="H288" i="3"/>
  <c r="G291" i="3"/>
  <c r="H291" i="3"/>
  <c r="G292" i="3"/>
  <c r="H292" i="3"/>
  <c r="B292" i="3"/>
  <c r="D292" i="3"/>
  <c r="B268" i="3"/>
  <c r="D268" i="3"/>
  <c r="B269" i="3"/>
  <c r="D269" i="3"/>
  <c r="B270" i="3"/>
  <c r="D270" i="3"/>
  <c r="B271" i="3"/>
  <c r="D271" i="3"/>
  <c r="B272" i="3"/>
  <c r="D272" i="3"/>
  <c r="B273" i="3"/>
  <c r="D273" i="3"/>
  <c r="B274" i="3"/>
  <c r="D274" i="3"/>
  <c r="B275" i="3"/>
  <c r="D275" i="3"/>
  <c r="B276" i="3"/>
  <c r="D276" i="3"/>
  <c r="B279" i="3"/>
  <c r="D279" i="3"/>
  <c r="B280" i="3"/>
  <c r="D280" i="3"/>
  <c r="B281" i="3"/>
  <c r="D281" i="3"/>
  <c r="B284" i="3"/>
  <c r="D284" i="3"/>
  <c r="G807" i="3"/>
  <c r="H807" i="3"/>
  <c r="G808" i="3"/>
  <c r="H808" i="3"/>
  <c r="G811" i="3"/>
  <c r="H811" i="3"/>
  <c r="B807" i="3"/>
  <c r="D807" i="3"/>
  <c r="B808" i="3"/>
  <c r="D808" i="3"/>
  <c r="B811" i="3"/>
  <c r="D811" i="3"/>
  <c r="I62" i="6"/>
  <c r="I7" i="6"/>
  <c r="D7" i="6"/>
  <c r="B7" i="6"/>
  <c r="G799" i="3"/>
  <c r="H799" i="3"/>
  <c r="B799" i="3"/>
  <c r="D799" i="3"/>
  <c r="B800" i="3"/>
  <c r="D800" i="3"/>
  <c r="G758" i="3"/>
  <c r="H758" i="3"/>
  <c r="G756" i="3"/>
  <c r="H756" i="3"/>
  <c r="G757" i="3"/>
  <c r="H757" i="3"/>
  <c r="B758" i="3"/>
  <c r="D758" i="3"/>
  <c r="B756" i="3"/>
  <c r="D756" i="3"/>
  <c r="B757" i="3"/>
  <c r="D757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D42" i="3"/>
  <c r="D43" i="3"/>
  <c r="D44" i="3"/>
  <c r="D45" i="3"/>
  <c r="D46" i="3"/>
  <c r="D47" i="3"/>
  <c r="D48" i="3"/>
  <c r="D49" i="3"/>
  <c r="D50" i="3"/>
  <c r="D51" i="3"/>
  <c r="D52" i="3"/>
  <c r="D53" i="3"/>
  <c r="B42" i="3"/>
  <c r="B43" i="3"/>
  <c r="B44" i="3"/>
  <c r="B45" i="3"/>
  <c r="B46" i="3"/>
  <c r="B47" i="3"/>
  <c r="B48" i="3"/>
  <c r="B49" i="3"/>
  <c r="B50" i="3"/>
  <c r="B51" i="3"/>
  <c r="B52" i="3"/>
  <c r="B53" i="3"/>
  <c r="O622" i="3" l="1"/>
  <c r="O428" i="3"/>
  <c r="N567" i="3"/>
  <c r="N572" i="3"/>
  <c r="O623" i="3"/>
  <c r="O429" i="3"/>
  <c r="O48" i="3"/>
  <c r="O270" i="3"/>
  <c r="O770" i="3"/>
  <c r="O432" i="3"/>
  <c r="O284" i="3"/>
  <c r="O327" i="3"/>
  <c r="O319" i="3"/>
  <c r="N434" i="3"/>
  <c r="N425" i="3"/>
  <c r="N575" i="3"/>
  <c r="N634" i="3"/>
  <c r="N626" i="3"/>
  <c r="O331" i="3"/>
  <c r="O323" i="3"/>
  <c r="N281" i="3"/>
  <c r="N272" i="3"/>
  <c r="N342" i="3"/>
  <c r="N329" i="3"/>
  <c r="N321" i="3"/>
  <c r="N631" i="3"/>
  <c r="N623" i="3"/>
  <c r="O333" i="3"/>
  <c r="O325" i="3"/>
  <c r="O317" i="3"/>
  <c r="N334" i="3"/>
  <c r="O275" i="3"/>
  <c r="O328" i="3"/>
  <c r="O320" i="3"/>
  <c r="O53" i="3"/>
  <c r="O318" i="3"/>
  <c r="O280" i="3"/>
  <c r="O326" i="3"/>
  <c r="N46" i="3"/>
  <c r="N757" i="3"/>
  <c r="N276" i="3"/>
  <c r="N333" i="3"/>
  <c r="N325" i="3"/>
  <c r="N317" i="3"/>
  <c r="N426" i="3"/>
  <c r="N576" i="3"/>
  <c r="N568" i="3"/>
  <c r="N627" i="3"/>
  <c r="O272" i="3"/>
  <c r="N52" i="3"/>
  <c r="N44" i="3"/>
  <c r="N758" i="3"/>
  <c r="N284" i="3"/>
  <c r="N274" i="3"/>
  <c r="N331" i="3"/>
  <c r="N323" i="3"/>
  <c r="O816" i="3"/>
  <c r="O282" i="3"/>
  <c r="N433" i="3"/>
  <c r="N424" i="3"/>
  <c r="N574" i="3"/>
  <c r="N633" i="3"/>
  <c r="N625" i="3"/>
  <c r="N50" i="3"/>
  <c r="N42" i="3"/>
  <c r="O329" i="3"/>
  <c r="O321" i="3"/>
  <c r="N808" i="3"/>
  <c r="O292" i="3"/>
  <c r="O427" i="3"/>
  <c r="O631" i="3"/>
  <c r="O49" i="3"/>
  <c r="O47" i="3"/>
  <c r="O335" i="3"/>
  <c r="O757" i="3"/>
  <c r="N49" i="3"/>
  <c r="N48" i="3"/>
  <c r="O45" i="3"/>
  <c r="O43" i="3"/>
  <c r="O811" i="3"/>
  <c r="O273" i="3"/>
  <c r="O342" i="3"/>
  <c r="O423" i="3"/>
  <c r="O568" i="3"/>
  <c r="N291" i="3"/>
  <c r="O291" i="3"/>
  <c r="O567" i="3"/>
  <c r="O808" i="3"/>
  <c r="N53" i="3"/>
  <c r="N45" i="3"/>
  <c r="N756" i="3"/>
  <c r="N288" i="3"/>
  <c r="O288" i="3"/>
  <c r="N275" i="3"/>
  <c r="N332" i="3"/>
  <c r="N324" i="3"/>
  <c r="N316" i="3"/>
  <c r="O283" i="3"/>
  <c r="O807" i="3"/>
  <c r="O281" i="3"/>
  <c r="O271" i="3"/>
  <c r="O332" i="3"/>
  <c r="O324" i="3"/>
  <c r="O316" i="3"/>
  <c r="O576" i="3"/>
  <c r="O575" i="3"/>
  <c r="N273" i="3"/>
  <c r="N343" i="3"/>
  <c r="N330" i="3"/>
  <c r="N322" i="3"/>
  <c r="O434" i="3"/>
  <c r="N432" i="3"/>
  <c r="N423" i="3"/>
  <c r="N573" i="3"/>
  <c r="N632" i="3"/>
  <c r="N624" i="3"/>
  <c r="O52" i="3"/>
  <c r="N51" i="3"/>
  <c r="N43" i="3"/>
  <c r="N811" i="3"/>
  <c r="N283" i="3"/>
  <c r="O51" i="3"/>
  <c r="O799" i="3"/>
  <c r="O279" i="3"/>
  <c r="O330" i="3"/>
  <c r="O322" i="3"/>
  <c r="N816" i="3"/>
  <c r="N282" i="3"/>
  <c r="O433" i="3"/>
  <c r="N431" i="3"/>
  <c r="O431" i="3"/>
  <c r="O276" i="3"/>
  <c r="N271" i="3"/>
  <c r="N341" i="3"/>
  <c r="O341" i="3"/>
  <c r="N328" i="3"/>
  <c r="N320" i="3"/>
  <c r="N429" i="3"/>
  <c r="N579" i="3"/>
  <c r="N571" i="3"/>
  <c r="N630" i="3"/>
  <c r="N622" i="3"/>
  <c r="N770" i="3"/>
  <c r="N799" i="3"/>
  <c r="N279" i="3"/>
  <c r="N270" i="3"/>
  <c r="N338" i="3"/>
  <c r="O338" i="3"/>
  <c r="N327" i="3"/>
  <c r="N319" i="3"/>
  <c r="O426" i="3"/>
  <c r="N428" i="3"/>
  <c r="N578" i="3"/>
  <c r="N570" i="3"/>
  <c r="N629" i="3"/>
  <c r="O50" i="3"/>
  <c r="O343" i="3"/>
  <c r="O425" i="3"/>
  <c r="O630" i="3"/>
  <c r="O42" i="3"/>
  <c r="N807" i="3"/>
  <c r="N280" i="3"/>
  <c r="O756" i="3"/>
  <c r="O46" i="3"/>
  <c r="O758" i="3"/>
  <c r="O274" i="3"/>
  <c r="O44" i="3"/>
  <c r="N47" i="3"/>
  <c r="N292" i="3"/>
  <c r="N278" i="3"/>
  <c r="O278" i="3"/>
  <c r="N335" i="3"/>
  <c r="N326" i="3"/>
  <c r="N318" i="3"/>
  <c r="O334" i="3"/>
  <c r="O424" i="3"/>
  <c r="N427" i="3"/>
  <c r="N577" i="3"/>
  <c r="N569" i="3"/>
  <c r="N628" i="3"/>
  <c r="G700" i="3"/>
  <c r="H700" i="3"/>
  <c r="B700" i="3"/>
  <c r="D700" i="3"/>
  <c r="B701" i="3"/>
  <c r="D701" i="3"/>
  <c r="G697" i="3"/>
  <c r="H697" i="3"/>
  <c r="G698" i="3"/>
  <c r="H698" i="3"/>
  <c r="B697" i="3"/>
  <c r="D697" i="3"/>
  <c r="B698" i="3"/>
  <c r="D698" i="3"/>
  <c r="O697" i="3" l="1"/>
  <c r="N697" i="3"/>
  <c r="O700" i="3"/>
  <c r="N700" i="3"/>
  <c r="O698" i="3"/>
  <c r="N698" i="3"/>
  <c r="I66" i="6"/>
  <c r="I67" i="6"/>
  <c r="I75" i="6"/>
  <c r="D66" i="6"/>
  <c r="D67" i="6"/>
  <c r="D75" i="6"/>
  <c r="B66" i="6"/>
  <c r="B67" i="6"/>
  <c r="B75" i="6"/>
  <c r="G803" i="3" l="1"/>
  <c r="H803" i="3"/>
  <c r="G804" i="3"/>
  <c r="H804" i="3"/>
  <c r="G806" i="3"/>
  <c r="H806" i="3"/>
  <c r="G809" i="3"/>
  <c r="H809" i="3"/>
  <c r="G812" i="3"/>
  <c r="H812" i="3"/>
  <c r="G813" i="3"/>
  <c r="H813" i="3"/>
  <c r="G814" i="3"/>
  <c r="H814" i="3"/>
  <c r="G815" i="3"/>
  <c r="H815" i="3"/>
  <c r="G821" i="3"/>
  <c r="H821" i="3"/>
  <c r="G268" i="3"/>
  <c r="H268" i="3"/>
  <c r="G269" i="3"/>
  <c r="H269" i="3"/>
  <c r="G311" i="3"/>
  <c r="H311" i="3"/>
  <c r="G312" i="3"/>
  <c r="H312" i="3"/>
  <c r="G313" i="3"/>
  <c r="H313" i="3"/>
  <c r="G314" i="3"/>
  <c r="H314" i="3"/>
  <c r="G315" i="3"/>
  <c r="H315" i="3"/>
  <c r="G359" i="3"/>
  <c r="H359" i="3"/>
  <c r="G360" i="3"/>
  <c r="H360" i="3"/>
  <c r="D267" i="3"/>
  <c r="O267" i="3" s="1"/>
  <c r="D311" i="3"/>
  <c r="D312" i="3"/>
  <c r="D313" i="3"/>
  <c r="D314" i="3"/>
  <c r="D315" i="3"/>
  <c r="D359" i="3"/>
  <c r="D360" i="3"/>
  <c r="B267" i="3"/>
  <c r="B311" i="3"/>
  <c r="B312" i="3"/>
  <c r="B313" i="3"/>
  <c r="B314" i="3"/>
  <c r="B315" i="3"/>
  <c r="B360" i="3"/>
  <c r="B361" i="3"/>
  <c r="G793" i="3"/>
  <c r="H793" i="3"/>
  <c r="G794" i="3"/>
  <c r="H794" i="3"/>
  <c r="B793" i="3"/>
  <c r="D793" i="3"/>
  <c r="B794" i="3"/>
  <c r="D794" i="3"/>
  <c r="B798" i="3"/>
  <c r="D798" i="3"/>
  <c r="G751" i="3"/>
  <c r="H751" i="3"/>
  <c r="B751" i="3"/>
  <c r="D751" i="3"/>
  <c r="M486" i="7"/>
  <c r="M487" i="7"/>
  <c r="M488" i="7"/>
  <c r="M485" i="7"/>
  <c r="M476" i="7"/>
  <c r="M477" i="7"/>
  <c r="M475" i="7"/>
  <c r="C482" i="7"/>
  <c r="A481" i="7"/>
  <c r="C472" i="7"/>
  <c r="A471" i="7"/>
  <c r="G464" i="3"/>
  <c r="H464" i="3"/>
  <c r="G465" i="3"/>
  <c r="H465" i="3"/>
  <c r="B464" i="3"/>
  <c r="D464" i="3"/>
  <c r="B465" i="3"/>
  <c r="D465" i="3"/>
  <c r="B470" i="3"/>
  <c r="D470" i="3"/>
  <c r="G461" i="3"/>
  <c r="H461" i="3"/>
  <c r="G462" i="3"/>
  <c r="H462" i="3"/>
  <c r="G463" i="3"/>
  <c r="H463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2" i="3"/>
  <c r="H482" i="3"/>
  <c r="G483" i="3"/>
  <c r="H483" i="3"/>
  <c r="G484" i="3"/>
  <c r="H484" i="3"/>
  <c r="G485" i="3"/>
  <c r="H485" i="3"/>
  <c r="G486" i="3"/>
  <c r="H486" i="3"/>
  <c r="D462" i="3"/>
  <c r="D463" i="3"/>
  <c r="D471" i="3"/>
  <c r="D472" i="3"/>
  <c r="D473" i="3"/>
  <c r="D474" i="3"/>
  <c r="D475" i="3"/>
  <c r="D476" i="3"/>
  <c r="D477" i="3"/>
  <c r="D478" i="3"/>
  <c r="D479" i="3"/>
  <c r="D480" i="3"/>
  <c r="D482" i="3"/>
  <c r="D483" i="3"/>
  <c r="D484" i="3"/>
  <c r="B462" i="3"/>
  <c r="B463" i="3"/>
  <c r="B471" i="3"/>
  <c r="B472" i="3"/>
  <c r="B473" i="3"/>
  <c r="B474" i="3"/>
  <c r="B475" i="3"/>
  <c r="B476" i="3"/>
  <c r="B477" i="3"/>
  <c r="B478" i="3"/>
  <c r="B479" i="3"/>
  <c r="B480" i="3"/>
  <c r="B482" i="3"/>
  <c r="B483" i="3"/>
  <c r="B484" i="3"/>
  <c r="B485" i="3"/>
  <c r="D460" i="3"/>
  <c r="O460" i="3" s="1"/>
  <c r="D461" i="3"/>
  <c r="D485" i="3"/>
  <c r="D486" i="3"/>
  <c r="D544" i="3"/>
  <c r="O544" i="3" s="1"/>
  <c r="D545" i="3"/>
  <c r="D546" i="3"/>
  <c r="B461" i="3"/>
  <c r="B486" i="3"/>
  <c r="B544" i="3"/>
  <c r="B545" i="3"/>
  <c r="B546" i="3"/>
  <c r="I63" i="6"/>
  <c r="I64" i="6"/>
  <c r="I65" i="6"/>
  <c r="D63" i="6"/>
  <c r="D64" i="6"/>
  <c r="D65" i="6"/>
  <c r="B63" i="6"/>
  <c r="B64" i="6"/>
  <c r="B65" i="6"/>
  <c r="G750" i="3"/>
  <c r="H750" i="3"/>
  <c r="G752" i="3"/>
  <c r="H752" i="3"/>
  <c r="G753" i="3"/>
  <c r="H753" i="3"/>
  <c r="G754" i="3"/>
  <c r="H754" i="3"/>
  <c r="G755" i="3"/>
  <c r="H755" i="3"/>
  <c r="G763" i="3"/>
  <c r="H763" i="3"/>
  <c r="G764" i="3"/>
  <c r="H764" i="3"/>
  <c r="G765" i="3"/>
  <c r="H765" i="3"/>
  <c r="G773" i="3"/>
  <c r="H773" i="3"/>
  <c r="G774" i="3"/>
  <c r="H774" i="3"/>
  <c r="G775" i="3"/>
  <c r="H775" i="3"/>
  <c r="G776" i="3"/>
  <c r="H776" i="3"/>
  <c r="G777" i="3"/>
  <c r="H777" i="3"/>
  <c r="G766" i="3"/>
  <c r="H766" i="3"/>
  <c r="G798" i="3"/>
  <c r="H798" i="3"/>
  <c r="G797" i="3"/>
  <c r="H797" i="3"/>
  <c r="G796" i="3"/>
  <c r="H796" i="3"/>
  <c r="G795" i="3"/>
  <c r="H795" i="3"/>
  <c r="G800" i="3"/>
  <c r="H800" i="3"/>
  <c r="G802" i="3"/>
  <c r="H802" i="3"/>
  <c r="G801" i="3"/>
  <c r="H801" i="3"/>
  <c r="G824" i="3"/>
  <c r="H824" i="3"/>
  <c r="G825" i="3"/>
  <c r="H825" i="3"/>
  <c r="G826" i="3"/>
  <c r="H826" i="3"/>
  <c r="G827" i="3"/>
  <c r="H827" i="3"/>
  <c r="D750" i="3"/>
  <c r="D753" i="3"/>
  <c r="D754" i="3"/>
  <c r="D755" i="3"/>
  <c r="D763" i="3"/>
  <c r="D764" i="3"/>
  <c r="D765" i="3"/>
  <c r="D773" i="3"/>
  <c r="D774" i="3"/>
  <c r="D775" i="3"/>
  <c r="D776" i="3"/>
  <c r="D777" i="3"/>
  <c r="D766" i="3"/>
  <c r="D797" i="3"/>
  <c r="D796" i="3"/>
  <c r="D795" i="3"/>
  <c r="D804" i="3"/>
  <c r="O804" i="3" s="1"/>
  <c r="D806" i="3"/>
  <c r="D802" i="3"/>
  <c r="D803" i="3"/>
  <c r="O803" i="3" s="1"/>
  <c r="D812" i="3"/>
  <c r="O812" i="3" s="1"/>
  <c r="D813" i="3"/>
  <c r="O813" i="3" s="1"/>
  <c r="D814" i="3"/>
  <c r="D815" i="3"/>
  <c r="D801" i="3"/>
  <c r="D809" i="3"/>
  <c r="O809" i="3" s="1"/>
  <c r="D824" i="3"/>
  <c r="D825" i="3"/>
  <c r="D826" i="3"/>
  <c r="D827" i="3"/>
  <c r="B753" i="3"/>
  <c r="B754" i="3"/>
  <c r="B755" i="3"/>
  <c r="B763" i="3"/>
  <c r="B764" i="3"/>
  <c r="B765" i="3"/>
  <c r="B773" i="3"/>
  <c r="B774" i="3"/>
  <c r="B775" i="3"/>
  <c r="B776" i="3"/>
  <c r="B777" i="3"/>
  <c r="B766" i="3"/>
  <c r="B797" i="3"/>
  <c r="B796" i="3"/>
  <c r="B795" i="3"/>
  <c r="B804" i="3"/>
  <c r="B806" i="3"/>
  <c r="B802" i="3"/>
  <c r="B803" i="3"/>
  <c r="B812" i="3"/>
  <c r="B813" i="3"/>
  <c r="B814" i="3"/>
  <c r="B815" i="3"/>
  <c r="B801" i="3"/>
  <c r="B809" i="3"/>
  <c r="B824" i="3"/>
  <c r="B825" i="3"/>
  <c r="B826" i="3"/>
  <c r="B827" i="3"/>
  <c r="G435" i="3"/>
  <c r="H435" i="3"/>
  <c r="G436" i="3"/>
  <c r="H436" i="3"/>
  <c r="G437" i="3"/>
  <c r="H437" i="3"/>
  <c r="G438" i="3"/>
  <c r="H438" i="3"/>
  <c r="D437" i="3"/>
  <c r="D438" i="3"/>
  <c r="B436" i="3"/>
  <c r="B437" i="3"/>
  <c r="B438" i="3"/>
  <c r="G439" i="3"/>
  <c r="H439" i="3"/>
  <c r="G440" i="3"/>
  <c r="H440" i="3"/>
  <c r="G441" i="3"/>
  <c r="H441" i="3"/>
  <c r="G457" i="3"/>
  <c r="H457" i="3"/>
  <c r="G458" i="3"/>
  <c r="H458" i="3"/>
  <c r="G459" i="3"/>
  <c r="H459" i="3"/>
  <c r="D439" i="3"/>
  <c r="D440" i="3"/>
  <c r="D441" i="3"/>
  <c r="B439" i="3"/>
  <c r="B440" i="3"/>
  <c r="B441" i="3"/>
  <c r="M484" i="7" l="1"/>
  <c r="M483" i="7"/>
  <c r="M474" i="7"/>
  <c r="M473" i="7"/>
  <c r="O750" i="3"/>
  <c r="O806" i="3"/>
  <c r="O815" i="3"/>
  <c r="O814" i="3"/>
  <c r="N802" i="3"/>
  <c r="N776" i="3"/>
  <c r="N754" i="3"/>
  <c r="N485" i="3"/>
  <c r="N476" i="3"/>
  <c r="N462" i="3"/>
  <c r="N359" i="3"/>
  <c r="N815" i="3"/>
  <c r="O471" i="3"/>
  <c r="O472" i="3"/>
  <c r="N826" i="3"/>
  <c r="N797" i="3"/>
  <c r="N765" i="3"/>
  <c r="N480" i="3"/>
  <c r="N472" i="3"/>
  <c r="N312" i="3"/>
  <c r="O827" i="3"/>
  <c r="O441" i="3"/>
  <c r="N809" i="3"/>
  <c r="O764" i="3"/>
  <c r="O480" i="3"/>
  <c r="O755" i="3"/>
  <c r="O765" i="3"/>
  <c r="N465" i="3"/>
  <c r="O312" i="3"/>
  <c r="O796" i="3"/>
  <c r="O482" i="3"/>
  <c r="O763" i="3"/>
  <c r="O470" i="3"/>
  <c r="O478" i="3"/>
  <c r="O824" i="3"/>
  <c r="O437" i="3"/>
  <c r="O473" i="3"/>
  <c r="O313" i="3"/>
  <c r="O766" i="3"/>
  <c r="O486" i="3"/>
  <c r="O777" i="3"/>
  <c r="O463" i="3"/>
  <c r="N793" i="3"/>
  <c r="O774" i="3"/>
  <c r="O795" i="3"/>
  <c r="O773" i="3"/>
  <c r="O360" i="3"/>
  <c r="O314" i="3"/>
  <c r="N438" i="3"/>
  <c r="N798" i="3"/>
  <c r="N458" i="3"/>
  <c r="O458" i="3"/>
  <c r="N457" i="3"/>
  <c r="O457" i="3"/>
  <c r="N441" i="3"/>
  <c r="O483" i="3"/>
  <c r="O797" i="3"/>
  <c r="O479" i="3"/>
  <c r="N484" i="3"/>
  <c r="N475" i="3"/>
  <c r="N461" i="3"/>
  <c r="N315" i="3"/>
  <c r="N814" i="3"/>
  <c r="N800" i="3"/>
  <c r="O800" i="3"/>
  <c r="N435" i="3"/>
  <c r="O435" i="3"/>
  <c r="N439" i="3"/>
  <c r="O754" i="3"/>
  <c r="N795" i="3"/>
  <c r="N774" i="3"/>
  <c r="N752" i="3"/>
  <c r="O752" i="3"/>
  <c r="O477" i="3"/>
  <c r="N483" i="3"/>
  <c r="N474" i="3"/>
  <c r="O798" i="3"/>
  <c r="N314" i="3"/>
  <c r="N813" i="3"/>
  <c r="O825" i="3"/>
  <c r="O753" i="3"/>
  <c r="O465" i="3"/>
  <c r="N440" i="3"/>
  <c r="O826" i="3"/>
  <c r="N753" i="3"/>
  <c r="O476" i="3"/>
  <c r="O440" i="3"/>
  <c r="O801" i="3"/>
  <c r="N827" i="3"/>
  <c r="N796" i="3"/>
  <c r="N773" i="3"/>
  <c r="N750" i="3"/>
  <c r="O475" i="3"/>
  <c r="N482" i="3"/>
  <c r="N473" i="3"/>
  <c r="O794" i="3"/>
  <c r="O359" i="3"/>
  <c r="N313" i="3"/>
  <c r="N812" i="3"/>
  <c r="N775" i="3"/>
  <c r="O439" i="3"/>
  <c r="O438" i="3"/>
  <c r="O474" i="3"/>
  <c r="O464" i="3"/>
  <c r="O315" i="3"/>
  <c r="O751" i="3"/>
  <c r="O793" i="3"/>
  <c r="N311" i="3"/>
  <c r="N806" i="3"/>
  <c r="N751" i="3"/>
  <c r="N794" i="3"/>
  <c r="O311" i="3"/>
  <c r="N459" i="3"/>
  <c r="O459" i="3"/>
  <c r="N764" i="3"/>
  <c r="N471" i="3"/>
  <c r="O485" i="3"/>
  <c r="N437" i="3"/>
  <c r="O802" i="3"/>
  <c r="O776" i="3"/>
  <c r="N824" i="3"/>
  <c r="N766" i="3"/>
  <c r="N763" i="3"/>
  <c r="O461" i="3"/>
  <c r="O462" i="3"/>
  <c r="N478" i="3"/>
  <c r="N470" i="3"/>
  <c r="N464" i="3"/>
  <c r="N269" i="3"/>
  <c r="O269" i="3"/>
  <c r="N804" i="3"/>
  <c r="O775" i="3"/>
  <c r="N825" i="3"/>
  <c r="N479" i="3"/>
  <c r="N436" i="3"/>
  <c r="O436" i="3"/>
  <c r="N801" i="3"/>
  <c r="N777" i="3"/>
  <c r="N755" i="3"/>
  <c r="O484" i="3"/>
  <c r="N486" i="3"/>
  <c r="N477" i="3"/>
  <c r="N463" i="3"/>
  <c r="N360" i="3"/>
  <c r="N268" i="3"/>
  <c r="O268" i="3"/>
  <c r="N821" i="3"/>
  <c r="O821" i="3"/>
  <c r="N803" i="3"/>
  <c r="K847" i="7"/>
  <c r="K848" i="7"/>
  <c r="K846" i="7"/>
  <c r="I668" i="7"/>
  <c r="I496" i="7"/>
  <c r="J399" i="7"/>
  <c r="J398" i="7"/>
  <c r="J390" i="7"/>
  <c r="J389" i="7"/>
  <c r="C853" i="7"/>
  <c r="L854" i="7" s="1"/>
  <c r="C843" i="7"/>
  <c r="C737" i="7"/>
  <c r="J738" i="7" s="1"/>
  <c r="C697" i="7"/>
  <c r="C687" i="7"/>
  <c r="K688" i="7" s="1"/>
  <c r="C665" i="7"/>
  <c r="C556" i="7"/>
  <c r="C515" i="7"/>
  <c r="O516" i="7" s="1"/>
  <c r="C506" i="7"/>
  <c r="C493" i="7"/>
  <c r="C405" i="7"/>
  <c r="C395" i="7"/>
  <c r="C386" i="7"/>
  <c r="C372" i="7"/>
  <c r="A852" i="7"/>
  <c r="A842" i="7"/>
  <c r="A736" i="7"/>
  <c r="A696" i="7"/>
  <c r="A686" i="7"/>
  <c r="A664" i="7"/>
  <c r="A555" i="7"/>
  <c r="A514" i="7"/>
  <c r="A505" i="7"/>
  <c r="A492" i="7"/>
  <c r="A404" i="7"/>
  <c r="A394" i="7"/>
  <c r="A385" i="7"/>
  <c r="A371" i="7"/>
  <c r="A184" i="7"/>
  <c r="C185" i="7"/>
  <c r="L187" i="7" l="1"/>
  <c r="L186" i="7"/>
  <c r="I667" i="7"/>
  <c r="I666" i="7"/>
  <c r="K845" i="7"/>
  <c r="K844" i="7"/>
  <c r="K374" i="7"/>
  <c r="K373" i="7"/>
  <c r="J388" i="7"/>
  <c r="J387" i="7"/>
  <c r="J397" i="7"/>
  <c r="J396" i="7"/>
  <c r="Y406" i="7"/>
  <c r="I495" i="7"/>
  <c r="I494" i="7"/>
  <c r="K508" i="7"/>
  <c r="K507" i="7"/>
  <c r="J558" i="7"/>
  <c r="J557" i="7"/>
  <c r="O699" i="7"/>
  <c r="O698" i="7"/>
  <c r="L855" i="7"/>
  <c r="K689" i="7"/>
  <c r="J739" i="7"/>
  <c r="O517" i="7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16" i="3"/>
  <c r="H116" i="3"/>
  <c r="G117" i="3"/>
  <c r="H117" i="3"/>
  <c r="G118" i="3"/>
  <c r="H118" i="3"/>
  <c r="G119" i="3"/>
  <c r="H119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B147" i="3"/>
  <c r="D147" i="3"/>
  <c r="B148" i="3"/>
  <c r="D148" i="3"/>
  <c r="B130" i="3"/>
  <c r="D130" i="3"/>
  <c r="B131" i="3"/>
  <c r="D131" i="3"/>
  <c r="B32" i="3"/>
  <c r="D32" i="3"/>
  <c r="G32" i="3"/>
  <c r="H32" i="3"/>
  <c r="N140" i="3" l="1"/>
  <c r="N143" i="3"/>
  <c r="N131" i="3"/>
  <c r="N118" i="3"/>
  <c r="O131" i="3"/>
  <c r="N117" i="3"/>
  <c r="N142" i="3"/>
  <c r="N147" i="3"/>
  <c r="N139" i="3"/>
  <c r="N135" i="3"/>
  <c r="N146" i="3"/>
  <c r="N119" i="3"/>
  <c r="O148" i="3"/>
  <c r="N141" i="3"/>
  <c r="N148" i="3"/>
  <c r="N138" i="3"/>
  <c r="N134" i="3"/>
  <c r="O32" i="3"/>
  <c r="N137" i="3"/>
  <c r="N133" i="3"/>
  <c r="N32" i="3"/>
  <c r="N132" i="3"/>
  <c r="N145" i="3"/>
  <c r="N144" i="3"/>
  <c r="O130" i="3"/>
  <c r="N130" i="3"/>
  <c r="O147" i="3"/>
  <c r="N116" i="3"/>
  <c r="N136" i="3"/>
  <c r="G243" i="3"/>
  <c r="H243" i="3"/>
  <c r="G401" i="3"/>
  <c r="H401" i="3"/>
  <c r="B114" i="3"/>
  <c r="D114" i="3"/>
  <c r="O114" i="3" s="1"/>
  <c r="B401" i="3"/>
  <c r="D401" i="3"/>
  <c r="B243" i="3"/>
  <c r="D243" i="3"/>
  <c r="B244" i="3"/>
  <c r="D244" i="3"/>
  <c r="N401" i="3" l="1"/>
  <c r="N243" i="3"/>
  <c r="O243" i="3"/>
  <c r="O401" i="3"/>
  <c r="B86" i="6"/>
  <c r="D86" i="6"/>
  <c r="B79" i="6"/>
  <c r="D79" i="6"/>
  <c r="I76" i="6"/>
  <c r="I77" i="6"/>
  <c r="I78" i="6"/>
  <c r="I79" i="6"/>
  <c r="I83" i="6"/>
  <c r="I84" i="6"/>
  <c r="I85" i="6"/>
  <c r="I86" i="6"/>
  <c r="I88" i="6"/>
  <c r="I18" i="6"/>
  <c r="I16" i="6"/>
  <c r="I19" i="6"/>
  <c r="I20" i="6"/>
  <c r="B20" i="6"/>
  <c r="D20" i="6"/>
  <c r="B16" i="6"/>
  <c r="D16" i="6"/>
  <c r="B18" i="6"/>
  <c r="D18" i="6"/>
  <c r="B36" i="6"/>
  <c r="D36" i="6"/>
  <c r="B34" i="6"/>
  <c r="D34" i="6"/>
  <c r="B32" i="6"/>
  <c r="D32" i="6"/>
  <c r="B30" i="6"/>
  <c r="D30" i="6"/>
  <c r="I30" i="6"/>
  <c r="I31" i="6"/>
  <c r="I32" i="6"/>
  <c r="I33" i="6"/>
  <c r="I34" i="6"/>
  <c r="I35" i="6"/>
  <c r="I36" i="6"/>
  <c r="I17" i="6"/>
  <c r="I57" i="6"/>
  <c r="I58" i="6"/>
  <c r="I59" i="6"/>
  <c r="I60" i="6"/>
  <c r="I87" i="6"/>
  <c r="I93" i="6"/>
  <c r="I95" i="6"/>
  <c r="I3" i="6"/>
  <c r="I4" i="6"/>
  <c r="I5" i="6"/>
  <c r="I6" i="6"/>
  <c r="I29" i="6"/>
  <c r="B57" i="6"/>
  <c r="B58" i="6"/>
  <c r="B59" i="6"/>
  <c r="B60" i="6"/>
  <c r="B76" i="6"/>
  <c r="B77" i="6"/>
  <c r="B78" i="6"/>
  <c r="B83" i="6"/>
  <c r="B84" i="6"/>
  <c r="B85" i="6"/>
  <c r="B88" i="6"/>
  <c r="B87" i="6"/>
  <c r="B93" i="6"/>
  <c r="B95" i="6"/>
  <c r="B3" i="6"/>
  <c r="B4" i="6"/>
  <c r="B5" i="6"/>
  <c r="B6" i="6"/>
  <c r="B29" i="6"/>
  <c r="B31" i="6"/>
  <c r="B33" i="6"/>
  <c r="B35" i="6"/>
  <c r="B17" i="6"/>
  <c r="B15" i="6"/>
  <c r="B19" i="6"/>
  <c r="D58" i="6"/>
  <c r="D59" i="6"/>
  <c r="D60" i="6"/>
  <c r="D76" i="6"/>
  <c r="D77" i="6"/>
  <c r="D78" i="6"/>
  <c r="D83" i="6"/>
  <c r="D84" i="6"/>
  <c r="D85" i="6"/>
  <c r="D88" i="6"/>
  <c r="D87" i="6"/>
  <c r="D93" i="6"/>
  <c r="D95" i="6"/>
  <c r="D3" i="6"/>
  <c r="D4" i="6"/>
  <c r="D5" i="6"/>
  <c r="D6" i="6"/>
  <c r="D29" i="6"/>
  <c r="D31" i="6"/>
  <c r="D33" i="6"/>
  <c r="D35" i="6"/>
  <c r="D17" i="6"/>
  <c r="D19" i="6"/>
  <c r="B56" i="6"/>
  <c r="I56" i="6"/>
  <c r="H655" i="3"/>
  <c r="G655" i="3"/>
  <c r="H654" i="3"/>
  <c r="G654" i="3"/>
  <c r="H653" i="3"/>
  <c r="G653" i="3"/>
  <c r="H652" i="3"/>
  <c r="G652" i="3"/>
  <c r="H651" i="3"/>
  <c r="G651" i="3"/>
  <c r="H636" i="3"/>
  <c r="G636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35" i="3"/>
  <c r="G635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80" i="3"/>
  <c r="G580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B547" i="3"/>
  <c r="D547" i="3"/>
  <c r="B548" i="3"/>
  <c r="D548" i="3"/>
  <c r="B549" i="3"/>
  <c r="D549" i="3"/>
  <c r="B550" i="3"/>
  <c r="D550" i="3"/>
  <c r="B554" i="3"/>
  <c r="D554" i="3"/>
  <c r="B555" i="3"/>
  <c r="D555" i="3"/>
  <c r="B556" i="3"/>
  <c r="D556" i="3"/>
  <c r="B557" i="3"/>
  <c r="D557" i="3"/>
  <c r="B558" i="3"/>
  <c r="D558" i="3"/>
  <c r="B559" i="3"/>
  <c r="D559" i="3"/>
  <c r="B561" i="3"/>
  <c r="D561" i="3"/>
  <c r="B562" i="3"/>
  <c r="D562" i="3"/>
  <c r="B563" i="3"/>
  <c r="D563" i="3"/>
  <c r="B564" i="3"/>
  <c r="D564" i="3"/>
  <c r="O564" i="3" s="1"/>
  <c r="B565" i="3"/>
  <c r="D565" i="3"/>
  <c r="B566" i="3"/>
  <c r="D566" i="3"/>
  <c r="B569" i="3"/>
  <c r="D569" i="3"/>
  <c r="O569" i="3" s="1"/>
  <c r="B570" i="3"/>
  <c r="D570" i="3"/>
  <c r="O570" i="3" s="1"/>
  <c r="B571" i="3"/>
  <c r="D571" i="3"/>
  <c r="O571" i="3" s="1"/>
  <c r="B572" i="3"/>
  <c r="D572" i="3"/>
  <c r="O572" i="3" s="1"/>
  <c r="B574" i="3"/>
  <c r="D574" i="3"/>
  <c r="O574" i="3" s="1"/>
  <c r="B577" i="3"/>
  <c r="D577" i="3"/>
  <c r="O577" i="3" s="1"/>
  <c r="B578" i="3"/>
  <c r="D578" i="3"/>
  <c r="O578" i="3" s="1"/>
  <c r="B579" i="3"/>
  <c r="D579" i="3"/>
  <c r="O579" i="3" s="1"/>
  <c r="B580" i="3"/>
  <c r="D580" i="3"/>
  <c r="B600" i="3"/>
  <c r="D600" i="3"/>
  <c r="B601" i="3"/>
  <c r="D601" i="3"/>
  <c r="B602" i="3"/>
  <c r="D602" i="3"/>
  <c r="B603" i="3"/>
  <c r="D603" i="3"/>
  <c r="B604" i="3"/>
  <c r="D604" i="3"/>
  <c r="B605" i="3"/>
  <c r="D605" i="3"/>
  <c r="B610" i="3"/>
  <c r="D610" i="3"/>
  <c r="B611" i="3"/>
  <c r="D611" i="3"/>
  <c r="B612" i="3"/>
  <c r="D612" i="3"/>
  <c r="B613" i="3"/>
  <c r="D613" i="3"/>
  <c r="B614" i="3"/>
  <c r="D614" i="3"/>
  <c r="B616" i="3"/>
  <c r="D616" i="3"/>
  <c r="B617" i="3"/>
  <c r="D617" i="3"/>
  <c r="B618" i="3"/>
  <c r="D618" i="3"/>
  <c r="B619" i="3"/>
  <c r="D619" i="3"/>
  <c r="O619" i="3" s="1"/>
  <c r="B620" i="3"/>
  <c r="D620" i="3"/>
  <c r="B621" i="3"/>
  <c r="D621" i="3"/>
  <c r="B624" i="3"/>
  <c r="D624" i="3"/>
  <c r="O624" i="3" s="1"/>
  <c r="B625" i="3"/>
  <c r="D625" i="3"/>
  <c r="O625" i="3" s="1"/>
  <c r="B626" i="3"/>
  <c r="D626" i="3"/>
  <c r="O626" i="3" s="1"/>
  <c r="B627" i="3"/>
  <c r="D627" i="3"/>
  <c r="O627" i="3" s="1"/>
  <c r="B629" i="3"/>
  <c r="D629" i="3"/>
  <c r="O629" i="3" s="1"/>
  <c r="B632" i="3"/>
  <c r="D632" i="3"/>
  <c r="O632" i="3" s="1"/>
  <c r="B633" i="3"/>
  <c r="D633" i="3"/>
  <c r="O633" i="3" s="1"/>
  <c r="B634" i="3"/>
  <c r="D634" i="3"/>
  <c r="O634" i="3" s="1"/>
  <c r="B635" i="3"/>
  <c r="D635" i="3"/>
  <c r="B657" i="3"/>
  <c r="D657" i="3"/>
  <c r="B658" i="3"/>
  <c r="D658" i="3"/>
  <c r="B659" i="3"/>
  <c r="D659" i="3"/>
  <c r="B660" i="3"/>
  <c r="D660" i="3"/>
  <c r="B661" i="3"/>
  <c r="D661" i="3"/>
  <c r="B662" i="3"/>
  <c r="D662" i="3"/>
  <c r="B663" i="3"/>
  <c r="D663" i="3"/>
  <c r="B664" i="3"/>
  <c r="D664" i="3"/>
  <c r="O664" i="3" s="1"/>
  <c r="B639" i="3"/>
  <c r="D639" i="3"/>
  <c r="O639" i="3" s="1"/>
  <c r="B644" i="3"/>
  <c r="D644" i="3"/>
  <c r="O644" i="3" s="1"/>
  <c r="B645" i="3"/>
  <c r="D645" i="3"/>
  <c r="O645" i="3" s="1"/>
  <c r="B650" i="3"/>
  <c r="D650" i="3"/>
  <c r="O650" i="3" s="1"/>
  <c r="B651" i="3"/>
  <c r="D651" i="3"/>
  <c r="B652" i="3"/>
  <c r="D652" i="3"/>
  <c r="O652" i="3" s="1"/>
  <c r="B653" i="3"/>
  <c r="D653" i="3"/>
  <c r="B654" i="3"/>
  <c r="D654" i="3"/>
  <c r="B655" i="3"/>
  <c r="D655" i="3"/>
  <c r="G691" i="3"/>
  <c r="H691" i="3"/>
  <c r="G692" i="3"/>
  <c r="H692" i="3"/>
  <c r="G693" i="3"/>
  <c r="H693" i="3"/>
  <c r="G694" i="3"/>
  <c r="H694" i="3"/>
  <c r="G695" i="3"/>
  <c r="H695" i="3"/>
  <c r="B691" i="3"/>
  <c r="D691" i="3"/>
  <c r="B692" i="3"/>
  <c r="D692" i="3"/>
  <c r="B693" i="3"/>
  <c r="D693" i="3"/>
  <c r="B694" i="3"/>
  <c r="D694" i="3"/>
  <c r="B695" i="3"/>
  <c r="D695" i="3"/>
  <c r="G699" i="3"/>
  <c r="H699" i="3"/>
  <c r="G701" i="3"/>
  <c r="H701" i="3"/>
  <c r="G702" i="3"/>
  <c r="H702" i="3"/>
  <c r="G703" i="3"/>
  <c r="H703" i="3"/>
  <c r="G704" i="3"/>
  <c r="H704" i="3"/>
  <c r="G705" i="3"/>
  <c r="H705" i="3"/>
  <c r="B699" i="3"/>
  <c r="D699" i="3"/>
  <c r="B702" i="3"/>
  <c r="D702" i="3"/>
  <c r="B703" i="3"/>
  <c r="D703" i="3"/>
  <c r="B704" i="3"/>
  <c r="D704" i="3"/>
  <c r="B705" i="3"/>
  <c r="D705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2" i="3"/>
  <c r="H402" i="3"/>
  <c r="G403" i="3"/>
  <c r="H403" i="3"/>
  <c r="G404" i="3"/>
  <c r="H404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B395" i="3"/>
  <c r="D395" i="3"/>
  <c r="B396" i="3"/>
  <c r="D396" i="3"/>
  <c r="B397" i="3"/>
  <c r="D397" i="3"/>
  <c r="B398" i="3"/>
  <c r="D398" i="3"/>
  <c r="B399" i="3"/>
  <c r="D399" i="3"/>
  <c r="B400" i="3"/>
  <c r="D400" i="3"/>
  <c r="B402" i="3"/>
  <c r="D402" i="3"/>
  <c r="B403" i="3"/>
  <c r="D403" i="3"/>
  <c r="B404" i="3"/>
  <c r="D404" i="3"/>
  <c r="G361" i="3"/>
  <c r="H361" i="3"/>
  <c r="G362" i="3"/>
  <c r="H362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B387" i="3"/>
  <c r="D387" i="3"/>
  <c r="B388" i="3"/>
  <c r="D388" i="3"/>
  <c r="B389" i="3"/>
  <c r="D389" i="3"/>
  <c r="B390" i="3"/>
  <c r="D390" i="3"/>
  <c r="B391" i="3"/>
  <c r="D391" i="3"/>
  <c r="B392" i="3"/>
  <c r="D392" i="3"/>
  <c r="B393" i="3"/>
  <c r="D393" i="3"/>
  <c r="B379" i="3"/>
  <c r="D379" i="3"/>
  <c r="B380" i="3"/>
  <c r="D380" i="3"/>
  <c r="B381" i="3"/>
  <c r="D381" i="3"/>
  <c r="B382" i="3"/>
  <c r="D382" i="3"/>
  <c r="B383" i="3"/>
  <c r="D383" i="3"/>
  <c r="B384" i="3"/>
  <c r="D384" i="3"/>
  <c r="B385" i="3"/>
  <c r="D385" i="3"/>
  <c r="B370" i="3"/>
  <c r="D370" i="3"/>
  <c r="B371" i="3"/>
  <c r="D371" i="3"/>
  <c r="B372" i="3"/>
  <c r="D372" i="3"/>
  <c r="B373" i="3"/>
  <c r="D373" i="3"/>
  <c r="B374" i="3"/>
  <c r="D374" i="3"/>
  <c r="B375" i="3"/>
  <c r="D375" i="3"/>
  <c r="B376" i="3"/>
  <c r="D376" i="3"/>
  <c r="B377" i="3"/>
  <c r="D377" i="3"/>
  <c r="D361" i="3"/>
  <c r="B362" i="3"/>
  <c r="D362" i="3"/>
  <c r="B366" i="3"/>
  <c r="D366" i="3"/>
  <c r="B367" i="3"/>
  <c r="D367" i="3"/>
  <c r="B368" i="3"/>
  <c r="D368" i="3"/>
  <c r="G149" i="3"/>
  <c r="H149" i="3"/>
  <c r="G150" i="3"/>
  <c r="H150" i="3"/>
  <c r="G151" i="3"/>
  <c r="H151" i="3"/>
  <c r="G152" i="3"/>
  <c r="H152" i="3"/>
  <c r="G153" i="3"/>
  <c r="H153" i="3"/>
  <c r="B113" i="3"/>
  <c r="B115" i="3"/>
  <c r="D115" i="3"/>
  <c r="O115" i="3" s="1"/>
  <c r="B116" i="3"/>
  <c r="D116" i="3"/>
  <c r="O116" i="3" s="1"/>
  <c r="B117" i="3"/>
  <c r="D117" i="3"/>
  <c r="O117" i="3" s="1"/>
  <c r="B118" i="3"/>
  <c r="D118" i="3"/>
  <c r="O118" i="3" s="1"/>
  <c r="B119" i="3"/>
  <c r="D119" i="3"/>
  <c r="O119" i="3" s="1"/>
  <c r="B138" i="3"/>
  <c r="D138" i="3"/>
  <c r="O138" i="3" s="1"/>
  <c r="B139" i="3"/>
  <c r="D139" i="3"/>
  <c r="O139" i="3" s="1"/>
  <c r="B140" i="3"/>
  <c r="D140" i="3"/>
  <c r="O140" i="3" s="1"/>
  <c r="B141" i="3"/>
  <c r="D141" i="3"/>
  <c r="O141" i="3" s="1"/>
  <c r="B142" i="3"/>
  <c r="D142" i="3"/>
  <c r="O142" i="3" s="1"/>
  <c r="B143" i="3"/>
  <c r="D143" i="3"/>
  <c r="O143" i="3" s="1"/>
  <c r="B144" i="3"/>
  <c r="D144" i="3"/>
  <c r="O144" i="3" s="1"/>
  <c r="B145" i="3"/>
  <c r="D145" i="3"/>
  <c r="O145" i="3" s="1"/>
  <c r="B146" i="3"/>
  <c r="D146" i="3"/>
  <c r="O146" i="3" s="1"/>
  <c r="B149" i="3"/>
  <c r="D149" i="3"/>
  <c r="B150" i="3"/>
  <c r="D150" i="3"/>
  <c r="B151" i="3"/>
  <c r="D151" i="3"/>
  <c r="B152" i="3"/>
  <c r="D152" i="3"/>
  <c r="B153" i="3"/>
  <c r="D153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B121" i="3"/>
  <c r="D121" i="3"/>
  <c r="B122" i="3"/>
  <c r="D122" i="3"/>
  <c r="B123" i="3"/>
  <c r="D123" i="3"/>
  <c r="B124" i="3"/>
  <c r="D124" i="3"/>
  <c r="B125" i="3"/>
  <c r="D125" i="3"/>
  <c r="B126" i="3"/>
  <c r="D126" i="3"/>
  <c r="B127" i="3"/>
  <c r="D127" i="3"/>
  <c r="B128" i="3"/>
  <c r="D128" i="3"/>
  <c r="B129" i="3"/>
  <c r="D129" i="3"/>
  <c r="B132" i="3"/>
  <c r="D132" i="3"/>
  <c r="O132" i="3" s="1"/>
  <c r="B133" i="3"/>
  <c r="D133" i="3"/>
  <c r="O133" i="3" s="1"/>
  <c r="B134" i="3"/>
  <c r="D134" i="3"/>
  <c r="O134" i="3" s="1"/>
  <c r="B135" i="3"/>
  <c r="D135" i="3"/>
  <c r="O135" i="3" s="1"/>
  <c r="B136" i="3"/>
  <c r="D136" i="3"/>
  <c r="O136" i="3" s="1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4" i="3"/>
  <c r="H244" i="3"/>
  <c r="G245" i="3"/>
  <c r="H245" i="3"/>
  <c r="G246" i="3"/>
  <c r="H246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5" i="3"/>
  <c r="D246" i="3"/>
  <c r="D262" i="3"/>
  <c r="D263" i="3"/>
  <c r="D264" i="3"/>
  <c r="D265" i="3"/>
  <c r="D266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5" i="3"/>
  <c r="B246" i="3"/>
  <c r="B262" i="3"/>
  <c r="B263" i="3"/>
  <c r="B264" i="3"/>
  <c r="B265" i="3"/>
  <c r="B266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3" i="3"/>
  <c r="D34" i="3"/>
  <c r="D35" i="3"/>
  <c r="D37" i="3"/>
  <c r="D38" i="3"/>
  <c r="D39" i="3"/>
  <c r="D40" i="3"/>
  <c r="D4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3" i="3"/>
  <c r="B34" i="3"/>
  <c r="B35" i="3"/>
  <c r="B37" i="3"/>
  <c r="B38" i="3"/>
  <c r="B39" i="3"/>
  <c r="B40" i="3"/>
  <c r="B41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3" i="3"/>
  <c r="H33" i="3"/>
  <c r="G34" i="3"/>
  <c r="H34" i="3"/>
  <c r="G35" i="3"/>
  <c r="H35" i="3"/>
  <c r="G37" i="3"/>
  <c r="H37" i="3"/>
  <c r="G38" i="3"/>
  <c r="H38" i="3"/>
  <c r="G39" i="3"/>
  <c r="H39" i="3"/>
  <c r="G40" i="3"/>
  <c r="H40" i="3"/>
  <c r="G41" i="3"/>
  <c r="H41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B203" i="3"/>
  <c r="B204" i="3"/>
  <c r="D204" i="3"/>
  <c r="B205" i="3"/>
  <c r="D205" i="3"/>
  <c r="B206" i="3"/>
  <c r="D206" i="3"/>
  <c r="B207" i="3"/>
  <c r="D207" i="3"/>
  <c r="B208" i="3"/>
  <c r="D208" i="3"/>
  <c r="B209" i="3"/>
  <c r="D209" i="3"/>
  <c r="B210" i="3"/>
  <c r="D210" i="3"/>
  <c r="B211" i="3"/>
  <c r="D211" i="3"/>
  <c r="B213" i="3"/>
  <c r="D213" i="3"/>
  <c r="B214" i="3"/>
  <c r="D214" i="3"/>
  <c r="B215" i="3"/>
  <c r="D215" i="3"/>
  <c r="B216" i="3"/>
  <c r="D216" i="3"/>
  <c r="B217" i="3"/>
  <c r="D217" i="3"/>
  <c r="B218" i="3"/>
  <c r="D218" i="3"/>
  <c r="B219" i="3"/>
  <c r="D219" i="3"/>
  <c r="B220" i="3"/>
  <c r="D220" i="3"/>
  <c r="B222" i="3"/>
  <c r="D222" i="3"/>
  <c r="B223" i="3"/>
  <c r="D223" i="3"/>
  <c r="B224" i="3"/>
  <c r="D224" i="3"/>
  <c r="B225" i="3"/>
  <c r="D225" i="3"/>
  <c r="B226" i="3"/>
  <c r="D226" i="3"/>
  <c r="B227" i="3"/>
  <c r="D227" i="3"/>
  <c r="B228" i="3"/>
  <c r="D228" i="3"/>
  <c r="B229" i="3"/>
  <c r="D229" i="3"/>
  <c r="B4" i="3"/>
  <c r="B5" i="3"/>
  <c r="B6" i="3"/>
  <c r="B7" i="3"/>
  <c r="B8" i="3"/>
  <c r="B9" i="3"/>
  <c r="B10" i="3"/>
  <c r="B11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D4" i="3"/>
  <c r="D5" i="3"/>
  <c r="D6" i="3"/>
  <c r="D7" i="3"/>
  <c r="D8" i="3"/>
  <c r="D9" i="3"/>
  <c r="D10" i="3"/>
  <c r="D11" i="3"/>
  <c r="G212" i="3"/>
  <c r="H212" i="3"/>
  <c r="G221" i="3"/>
  <c r="H221" i="3"/>
  <c r="G120" i="3"/>
  <c r="H120" i="3"/>
  <c r="G394" i="3"/>
  <c r="H394" i="3"/>
  <c r="G690" i="3"/>
  <c r="H690" i="3"/>
  <c r="G696" i="3"/>
  <c r="H696" i="3"/>
  <c r="D12" i="3"/>
  <c r="D212" i="3"/>
  <c r="D221" i="3"/>
  <c r="D230" i="3"/>
  <c r="D120" i="3"/>
  <c r="D137" i="3"/>
  <c r="O137" i="3" s="1"/>
  <c r="D369" i="3"/>
  <c r="D378" i="3"/>
  <c r="D386" i="3"/>
  <c r="D394" i="3"/>
  <c r="D551" i="3"/>
  <c r="D560" i="3"/>
  <c r="O560" i="3" s="1"/>
  <c r="D573" i="3"/>
  <c r="O573" i="3" s="1"/>
  <c r="D599" i="3"/>
  <c r="O599" i="3" s="1"/>
  <c r="D606" i="3"/>
  <c r="O606" i="3" s="1"/>
  <c r="D615" i="3"/>
  <c r="O615" i="3" s="1"/>
  <c r="D628" i="3"/>
  <c r="O628" i="3" s="1"/>
  <c r="D656" i="3"/>
  <c r="O656" i="3" s="1"/>
  <c r="D636" i="3"/>
  <c r="O636" i="3" s="1"/>
  <c r="D690" i="3"/>
  <c r="D696" i="3"/>
  <c r="B573" i="3"/>
  <c r="B599" i="3"/>
  <c r="B606" i="3"/>
  <c r="B615" i="3"/>
  <c r="B628" i="3"/>
  <c r="B656" i="3"/>
  <c r="B636" i="3"/>
  <c r="B690" i="3"/>
  <c r="B696" i="3"/>
  <c r="B12" i="3"/>
  <c r="B212" i="3"/>
  <c r="B221" i="3"/>
  <c r="B230" i="3"/>
  <c r="B120" i="3"/>
  <c r="B137" i="3"/>
  <c r="B369" i="3"/>
  <c r="B378" i="3"/>
  <c r="B386" i="3"/>
  <c r="B394" i="3"/>
  <c r="B551" i="3"/>
  <c r="B560" i="3"/>
  <c r="D3" i="3"/>
  <c r="N690" i="3" l="1"/>
  <c r="O690" i="3"/>
  <c r="O635" i="3"/>
  <c r="O378" i="3"/>
  <c r="O655" i="3"/>
  <c r="O373" i="3"/>
  <c r="O381" i="3"/>
  <c r="O613" i="3"/>
  <c r="O654" i="3"/>
  <c r="O658" i="3"/>
  <c r="O551" i="3"/>
  <c r="O653" i="3"/>
  <c r="O618" i="3"/>
  <c r="O651" i="3"/>
  <c r="O35" i="3"/>
  <c r="O18" i="3"/>
  <c r="O703" i="3"/>
  <c r="O122" i="3"/>
  <c r="O660" i="3"/>
  <c r="O556" i="3"/>
  <c r="O616" i="3"/>
  <c r="O151" i="3"/>
  <c r="O621" i="3"/>
  <c r="O662" i="3"/>
  <c r="O661" i="3"/>
  <c r="O223" i="3"/>
  <c r="O657" i="3"/>
  <c r="O219" i="3"/>
  <c r="O368" i="3"/>
  <c r="O246" i="3"/>
  <c r="O245" i="3"/>
  <c r="O361" i="3"/>
  <c r="O617" i="3"/>
  <c r="O614" i="3"/>
  <c r="O228" i="3"/>
  <c r="O224" i="3"/>
  <c r="O215" i="3"/>
  <c r="O206" i="3"/>
  <c r="O19" i="3"/>
  <c r="O366" i="3"/>
  <c r="O369" i="3"/>
  <c r="O377" i="3"/>
  <c r="O385" i="3"/>
  <c r="O702" i="3"/>
  <c r="O695" i="3"/>
  <c r="O235" i="3"/>
  <c r="O125" i="3"/>
  <c r="O217" i="3"/>
  <c r="O214" i="3"/>
  <c r="O240" i="3"/>
  <c r="O659" i="3"/>
  <c r="O692" i="3"/>
  <c r="O27" i="3"/>
  <c r="O232" i="3"/>
  <c r="O663" i="3"/>
  <c r="O612" i="3"/>
  <c r="N551" i="3"/>
  <c r="N560" i="3"/>
  <c r="N599" i="3"/>
  <c r="N617" i="3"/>
  <c r="N658" i="3"/>
  <c r="O557" i="3"/>
  <c r="O402" i="3"/>
  <c r="O605" i="3"/>
  <c r="O565" i="3"/>
  <c r="O604" i="3"/>
  <c r="O601" i="3"/>
  <c r="O4" i="3"/>
  <c r="O548" i="3"/>
  <c r="O8" i="3"/>
  <c r="O386" i="3"/>
  <c r="N120" i="3"/>
  <c r="N11" i="3"/>
  <c r="O38" i="3"/>
  <c r="O20" i="3"/>
  <c r="O123" i="3"/>
  <c r="N153" i="3"/>
  <c r="O370" i="3"/>
  <c r="O393" i="3"/>
  <c r="O403" i="3"/>
  <c r="O610" i="3"/>
  <c r="O566" i="3"/>
  <c r="N554" i="3"/>
  <c r="N562" i="3"/>
  <c r="N601" i="3"/>
  <c r="N611" i="3"/>
  <c r="N619" i="3"/>
  <c r="N660" i="3"/>
  <c r="O213" i="3"/>
  <c r="O15" i="3"/>
  <c r="O30" i="3"/>
  <c r="O14" i="3"/>
  <c r="O12" i="3"/>
  <c r="O561" i="3"/>
  <c r="O210" i="3"/>
  <c r="O126" i="3"/>
  <c r="O227" i="3"/>
  <c r="O218" i="3"/>
  <c r="O209" i="3"/>
  <c r="O266" i="3"/>
  <c r="O367" i="3"/>
  <c r="O600" i="3"/>
  <c r="N651" i="3"/>
  <c r="O231" i="3"/>
  <c r="O22" i="3"/>
  <c r="O620" i="3"/>
  <c r="O611" i="3"/>
  <c r="N561" i="3"/>
  <c r="N600" i="3"/>
  <c r="N610" i="3"/>
  <c r="N618" i="3"/>
  <c r="N659" i="3"/>
  <c r="N652" i="3"/>
  <c r="O37" i="3"/>
  <c r="N241" i="3"/>
  <c r="N123" i="3"/>
  <c r="N391" i="3"/>
  <c r="N383" i="3"/>
  <c r="N375" i="3"/>
  <c r="N367" i="3"/>
  <c r="N400" i="3"/>
  <c r="N699" i="3"/>
  <c r="N693" i="3"/>
  <c r="O129" i="3"/>
  <c r="O121" i="3"/>
  <c r="O555" i="3"/>
  <c r="N390" i="3"/>
  <c r="N382" i="3"/>
  <c r="N374" i="3"/>
  <c r="N366" i="3"/>
  <c r="N399" i="3"/>
  <c r="N692" i="3"/>
  <c r="O239" i="3"/>
  <c r="O603" i="3"/>
  <c r="O563" i="3"/>
  <c r="N548" i="3"/>
  <c r="N557" i="3"/>
  <c r="N565" i="3"/>
  <c r="N604" i="3"/>
  <c r="N614" i="3"/>
  <c r="N635" i="3"/>
  <c r="N663" i="3"/>
  <c r="N7" i="3"/>
  <c r="O28" i="3"/>
  <c r="O236" i="3"/>
  <c r="O127" i="3"/>
  <c r="O153" i="3"/>
  <c r="N149" i="3"/>
  <c r="O374" i="3"/>
  <c r="O382" i="3"/>
  <c r="O389" i="3"/>
  <c r="O398" i="3"/>
  <c r="O693" i="3"/>
  <c r="O602" i="3"/>
  <c r="O562" i="3"/>
  <c r="O550" i="3"/>
  <c r="N549" i="3"/>
  <c r="N558" i="3"/>
  <c r="N566" i="3"/>
  <c r="N605" i="3"/>
  <c r="N615" i="3"/>
  <c r="N656" i="3"/>
  <c r="N664" i="3"/>
  <c r="O26" i="3"/>
  <c r="O152" i="3"/>
  <c r="O388" i="3"/>
  <c r="O397" i="3"/>
  <c r="N550" i="3"/>
  <c r="N559" i="3"/>
  <c r="N580" i="3"/>
  <c r="N606" i="3"/>
  <c r="O5" i="3"/>
  <c r="O691" i="3"/>
  <c r="N17" i="3"/>
  <c r="N261" i="3"/>
  <c r="O261" i="3"/>
  <c r="N696" i="3"/>
  <c r="N204" i="3"/>
  <c r="N24" i="3"/>
  <c r="O233" i="3"/>
  <c r="N237" i="3"/>
  <c r="N127" i="3"/>
  <c r="N371" i="3"/>
  <c r="N5" i="3"/>
  <c r="O372" i="3"/>
  <c r="N210" i="3"/>
  <c r="N31" i="3"/>
  <c r="N15" i="3"/>
  <c r="O41" i="3"/>
  <c r="N236" i="3"/>
  <c r="N228" i="3"/>
  <c r="N12" i="3"/>
  <c r="O394" i="3"/>
  <c r="O225" i="3"/>
  <c r="O216" i="3"/>
  <c r="O207" i="3"/>
  <c r="N209" i="3"/>
  <c r="N40" i="3"/>
  <c r="N30" i="3"/>
  <c r="N22" i="3"/>
  <c r="N14" i="3"/>
  <c r="O39" i="3"/>
  <c r="O21" i="3"/>
  <c r="O262" i="3"/>
  <c r="N266" i="3"/>
  <c r="N244" i="3"/>
  <c r="N235" i="3"/>
  <c r="N217" i="3"/>
  <c r="N227" i="3"/>
  <c r="N125" i="3"/>
  <c r="O362" i="3"/>
  <c r="N393" i="3"/>
  <c r="N385" i="3"/>
  <c r="N377" i="3"/>
  <c r="N369" i="3"/>
  <c r="N403" i="3"/>
  <c r="N702" i="3"/>
  <c r="N695" i="3"/>
  <c r="O149" i="3"/>
  <c r="O704" i="3"/>
  <c r="N545" i="3"/>
  <c r="O545" i="3"/>
  <c r="N653" i="3"/>
  <c r="N216" i="3"/>
  <c r="N124" i="3"/>
  <c r="N392" i="3"/>
  <c r="N384" i="3"/>
  <c r="N376" i="3"/>
  <c r="N368" i="3"/>
  <c r="N416" i="3"/>
  <c r="O416" i="3"/>
  <c r="N402" i="3"/>
  <c r="N701" i="3"/>
  <c r="O701" i="3"/>
  <c r="N694" i="3"/>
  <c r="N21" i="3"/>
  <c r="N152" i="3"/>
  <c r="O392" i="3"/>
  <c r="N546" i="3"/>
  <c r="O546" i="3"/>
  <c r="N555" i="3"/>
  <c r="N563" i="3"/>
  <c r="N602" i="3"/>
  <c r="N612" i="3"/>
  <c r="N620" i="3"/>
  <c r="N661" i="3"/>
  <c r="N654" i="3"/>
  <c r="N221" i="3"/>
  <c r="O242" i="3"/>
  <c r="N233" i="3"/>
  <c r="N415" i="3"/>
  <c r="O415" i="3"/>
  <c r="N208" i="3"/>
  <c r="N265" i="3"/>
  <c r="N38" i="3"/>
  <c r="N225" i="3"/>
  <c r="N151" i="3"/>
  <c r="O376" i="3"/>
  <c r="O384" i="3"/>
  <c r="O391" i="3"/>
  <c r="O400" i="3"/>
  <c r="N547" i="3"/>
  <c r="N556" i="3"/>
  <c r="N564" i="3"/>
  <c r="N603" i="3"/>
  <c r="N613" i="3"/>
  <c r="N621" i="3"/>
  <c r="N662" i="3"/>
  <c r="N655" i="3"/>
  <c r="N29" i="3"/>
  <c r="O205" i="3"/>
  <c r="N232" i="3"/>
  <c r="N414" i="3"/>
  <c r="O414" i="3"/>
  <c r="N39" i="3"/>
  <c r="N242" i="3"/>
  <c r="N226" i="3"/>
  <c r="N207" i="3"/>
  <c r="N28" i="3"/>
  <c r="O34" i="3"/>
  <c r="O17" i="3"/>
  <c r="N264" i="3"/>
  <c r="N215" i="3"/>
  <c r="N212" i="3"/>
  <c r="O33" i="3"/>
  <c r="O230" i="3"/>
  <c r="O11" i="3"/>
  <c r="O222" i="3"/>
  <c r="N37" i="3"/>
  <c r="N19" i="3"/>
  <c r="O31" i="3"/>
  <c r="N240" i="3"/>
  <c r="N224" i="3"/>
  <c r="N8" i="3"/>
  <c r="O238" i="3"/>
  <c r="O128" i="3"/>
  <c r="N150" i="3"/>
  <c r="O375" i="3"/>
  <c r="O383" i="3"/>
  <c r="O390" i="3"/>
  <c r="O399" i="3"/>
  <c r="O699" i="3"/>
  <c r="O694" i="3"/>
  <c r="O554" i="3"/>
  <c r="N13" i="3"/>
  <c r="N234" i="3"/>
  <c r="N10" i="3"/>
  <c r="N20" i="3"/>
  <c r="O241" i="3"/>
  <c r="O696" i="3"/>
  <c r="O120" i="3"/>
  <c r="N9" i="3"/>
  <c r="O16" i="3"/>
  <c r="N206" i="3"/>
  <c r="N27" i="3"/>
  <c r="N263" i="3"/>
  <c r="N214" i="3"/>
  <c r="N122" i="3"/>
  <c r="O221" i="3"/>
  <c r="O10" i="3"/>
  <c r="O212" i="3"/>
  <c r="O9" i="3"/>
  <c r="O229" i="3"/>
  <c r="O220" i="3"/>
  <c r="O211" i="3"/>
  <c r="O204" i="3"/>
  <c r="N35" i="3"/>
  <c r="N26" i="3"/>
  <c r="N18" i="3"/>
  <c r="O29" i="3"/>
  <c r="O13" i="3"/>
  <c r="O237" i="3"/>
  <c r="N262" i="3"/>
  <c r="N239" i="3"/>
  <c r="N231" i="3"/>
  <c r="N213" i="3"/>
  <c r="N223" i="3"/>
  <c r="N129" i="3"/>
  <c r="N121" i="3"/>
  <c r="N389" i="3"/>
  <c r="N381" i="3"/>
  <c r="N373" i="3"/>
  <c r="N365" i="3"/>
  <c r="O365" i="3"/>
  <c r="N413" i="3"/>
  <c r="O413" i="3"/>
  <c r="N398" i="3"/>
  <c r="N691" i="3"/>
  <c r="N220" i="3"/>
  <c r="N388" i="3"/>
  <c r="N380" i="3"/>
  <c r="N372" i="3"/>
  <c r="N364" i="3"/>
  <c r="O364" i="3"/>
  <c r="N412" i="3"/>
  <c r="O412" i="3"/>
  <c r="N397" i="3"/>
  <c r="N705" i="3"/>
  <c r="N238" i="3"/>
  <c r="O549" i="3"/>
  <c r="N616" i="3"/>
  <c r="N657" i="3"/>
  <c r="N636" i="3"/>
  <c r="N34" i="3"/>
  <c r="O6" i="3"/>
  <c r="O234" i="3"/>
  <c r="N387" i="3"/>
  <c r="N362" i="3"/>
  <c r="N411" i="3"/>
  <c r="O411" i="3"/>
  <c r="N396" i="3"/>
  <c r="N704" i="3"/>
  <c r="N205" i="3"/>
  <c r="N128" i="3"/>
  <c r="N246" i="3"/>
  <c r="O380" i="3"/>
  <c r="O387" i="3"/>
  <c r="O396" i="3"/>
  <c r="O559" i="3"/>
  <c r="N609" i="3"/>
  <c r="O609" i="3"/>
  <c r="O244" i="3"/>
  <c r="N230" i="3"/>
  <c r="N219" i="3"/>
  <c r="O208" i="3"/>
  <c r="N245" i="3"/>
  <c r="N386" i="3"/>
  <c r="N378" i="3"/>
  <c r="N370" i="3"/>
  <c r="N361" i="3"/>
  <c r="N404" i="3"/>
  <c r="N395" i="3"/>
  <c r="N703" i="3"/>
  <c r="O7" i="3"/>
  <c r="N25" i="3"/>
  <c r="N222" i="3"/>
  <c r="N6" i="3"/>
  <c r="N211" i="3"/>
  <c r="N33" i="3"/>
  <c r="N16" i="3"/>
  <c r="O25" i="3"/>
  <c r="N229" i="3"/>
  <c r="N379" i="3"/>
  <c r="O24" i="3"/>
  <c r="O265" i="3"/>
  <c r="O226" i="3"/>
  <c r="N41" i="3"/>
  <c r="N23" i="3"/>
  <c r="O23" i="3"/>
  <c r="O264" i="3"/>
  <c r="N218" i="3"/>
  <c r="N126" i="3"/>
  <c r="N394" i="3"/>
  <c r="N4" i="3"/>
  <c r="O40" i="3"/>
  <c r="O263" i="3"/>
  <c r="O124" i="3"/>
  <c r="O150" i="3"/>
  <c r="O371" i="3"/>
  <c r="O379" i="3"/>
  <c r="O404" i="3"/>
  <c r="O395" i="3"/>
  <c r="O705" i="3"/>
  <c r="O580" i="3"/>
  <c r="O558" i="3"/>
  <c r="O547" i="3"/>
  <c r="N553" i="3"/>
  <c r="O553" i="3"/>
  <c r="G3" i="3"/>
  <c r="H3" i="3"/>
  <c r="B3" i="3"/>
  <c r="N3" i="3" l="1"/>
  <c r="O3" i="3"/>
</calcChain>
</file>

<file path=xl/sharedStrings.xml><?xml version="1.0" encoding="utf-8"?>
<sst xmlns="http://schemas.openxmlformats.org/spreadsheetml/2006/main" count="11650" uniqueCount="2270">
  <si>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</si>
  <si>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</si>
  <si>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</si>
  <si>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</si>
  <si>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</si>
  <si>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</si>
  <si>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</si>
  <si>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</si>
  <si>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</si>
  <si>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</si>
  <si>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</si>
  <si>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</si>
  <si>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</si>
  <si>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</si>
  <si>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</si>
  <si>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</si>
  <si>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</si>
  <si>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</si>
  <si>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LICENSE_ID</t>
  </si>
  <si>
    <t>TABLEAU_ID</t>
  </si>
  <si>
    <t>T_CODE</t>
  </si>
  <si>
    <t>T_USER</t>
  </si>
  <si>
    <t>T_LICENSE</t>
  </si>
  <si>
    <t>T_EXTRNL_SYS</t>
  </si>
  <si>
    <t>T_WRK_CAT</t>
  </si>
  <si>
    <t>T_IF_USER</t>
  </si>
  <si>
    <t>T_IF_DEPT</t>
  </si>
  <si>
    <t>T_IF_PSTN</t>
  </si>
  <si>
    <t>연계</t>
  </si>
  <si>
    <t>T_USER_HIST</t>
  </si>
  <si>
    <t>T_DEPT</t>
  </si>
  <si>
    <t>T_DEPT_HIST</t>
  </si>
  <si>
    <t>T_PSTN</t>
  </si>
  <si>
    <t>T_PSTN_HIST</t>
  </si>
  <si>
    <t>사용자 정보 이력</t>
  </si>
  <si>
    <t>부서 정보</t>
  </si>
  <si>
    <t>부서 정보 이력</t>
  </si>
  <si>
    <t>직위 정보</t>
  </si>
  <si>
    <t>직위 정보 이력</t>
  </si>
  <si>
    <t>사용자 권한 관리</t>
  </si>
  <si>
    <t>사용자</t>
  </si>
  <si>
    <t>관리자</t>
  </si>
  <si>
    <t>관리자 권한 관리</t>
  </si>
  <si>
    <t>로그</t>
  </si>
  <si>
    <t>사용자 연계 정보</t>
  </si>
  <si>
    <t>부서 연계 정보</t>
  </si>
  <si>
    <t>직위 연계 정보</t>
  </si>
  <si>
    <t>연계 사용자</t>
  </si>
  <si>
    <t>연계 부서</t>
  </si>
  <si>
    <t>연계 직위</t>
  </si>
  <si>
    <t>사용자 이력</t>
  </si>
  <si>
    <t>부서</t>
  </si>
  <si>
    <t>부서 이력</t>
  </si>
  <si>
    <t>직위</t>
  </si>
  <si>
    <t>직위 이력</t>
  </si>
  <si>
    <t>이력</t>
  </si>
  <si>
    <t>관리자 시스템 요청 로그</t>
  </si>
  <si>
    <t>사용자 시스템 요청 로그</t>
  </si>
  <si>
    <t>검색 키워드</t>
  </si>
  <si>
    <t>T_SRCH_KWD</t>
  </si>
  <si>
    <t>검색 키워드 관리</t>
  </si>
  <si>
    <t>사용자 권한</t>
  </si>
  <si>
    <t>T_USER_AUTH</t>
  </si>
  <si>
    <t>관리자 권한</t>
  </si>
  <si>
    <t>T_MGR_AUTH</t>
  </si>
  <si>
    <t>Y</t>
  </si>
  <si>
    <t>N</t>
  </si>
  <si>
    <t>공통</t>
  </si>
  <si>
    <t>업무</t>
  </si>
  <si>
    <t>코드</t>
  </si>
  <si>
    <t>본부</t>
  </si>
  <si>
    <t>관리자 시스템 권한</t>
  </si>
  <si>
    <t>관리자 시스템 메뉴</t>
  </si>
  <si>
    <t>관리자 시스템 메뉴 권한</t>
  </si>
  <si>
    <t>사용자 시스템 메뉴 권한</t>
  </si>
  <si>
    <t>외부 시스템</t>
  </si>
  <si>
    <t>라이선스</t>
  </si>
  <si>
    <t>업무 카테고리</t>
  </si>
  <si>
    <t>연계 본부</t>
  </si>
  <si>
    <t>본부 이력</t>
  </si>
  <si>
    <t>T_HDEPT</t>
  </si>
  <si>
    <t>T_MGR_SYS_AUTH</t>
  </si>
  <si>
    <t>T_MGR_SYS_MENU</t>
  </si>
  <si>
    <t>T_MGR_SYS_MENU_AUTH</t>
  </si>
  <si>
    <t>T_USER_SYS_AUTH</t>
  </si>
  <si>
    <t>T_USER_SYS_MENU</t>
  </si>
  <si>
    <t>T_USER_SYS_MENU_AUTH</t>
  </si>
  <si>
    <t>T_IF_HDEPT</t>
  </si>
  <si>
    <t>T_HDEPT_HIST</t>
  </si>
  <si>
    <t>공통 코드</t>
  </si>
  <si>
    <t>본부 정보</t>
  </si>
  <si>
    <t>사용자 정보</t>
  </si>
  <si>
    <t>관리자 시스템 권한 관리</t>
  </si>
  <si>
    <t>관리자 시스템 메뉴 관리</t>
  </si>
  <si>
    <t>관리자 시스템 메뉴 권한 관리</t>
  </si>
  <si>
    <t>사용자 시스템 권한 관리</t>
  </si>
  <si>
    <t>사용자 시스템 메뉴 관리</t>
  </si>
  <si>
    <t>사용자 시스템 메뉴 권한 관리</t>
  </si>
  <si>
    <t>외부 시스템 관리</t>
  </si>
  <si>
    <t>라이선스 관리</t>
  </si>
  <si>
    <t>업무 카테고리 관리</t>
  </si>
  <si>
    <t>본부 연계 정보</t>
  </si>
  <si>
    <t>본부 정보 이력</t>
  </si>
  <si>
    <t>AWS ID</t>
  </si>
  <si>
    <t>AWS_ID</t>
  </si>
  <si>
    <t>VARCHAR(256)</t>
  </si>
  <si>
    <t>AWS 비밀번호</t>
  </si>
  <si>
    <t>AWS_PW</t>
  </si>
  <si>
    <t>검색 건수</t>
  </si>
  <si>
    <t>SRCH_CNT</t>
  </si>
  <si>
    <t>NUMERIC(19,0)</t>
  </si>
  <si>
    <t>SRCH_KWD</t>
  </si>
  <si>
    <t>결과 코드</t>
  </si>
  <si>
    <t>RSLT_CODE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</si>
  <si>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</si>
  <si>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</si>
  <si>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</si>
  <si>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</si>
  <si>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</si>
  <si>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</si>
  <si>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</si>
  <si>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</si>
  <si>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</si>
  <si>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</si>
  <si>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</si>
  <si>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</si>
  <si>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</si>
  <si>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</si>
  <si>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</si>
  <si>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동록 일시</t>
  </si>
  <si>
    <t>RGST_DT</t>
  </si>
  <si>
    <t>TIMESTAMP</t>
  </si>
  <si>
    <t>등록 ID</t>
  </si>
  <si>
    <t>RGST_ID</t>
  </si>
  <si>
    <t>라이선스 ID</t>
  </si>
  <si>
    <t>라이선스 설명</t>
  </si>
  <si>
    <t>LICENSE_DSC</t>
  </si>
  <si>
    <t>로그 일시</t>
  </si>
  <si>
    <t>LOG_DT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</si>
  <si>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</si>
  <si>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</si>
  <si>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</si>
  <si>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</si>
  <si>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</si>
  <si>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</si>
  <si>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</si>
  <si>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</si>
  <si>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메소드 명</t>
  </si>
  <si>
    <t>METHOD_NM</t>
  </si>
  <si>
    <t>메시지</t>
  </si>
  <si>
    <t>MSG</t>
  </si>
  <si>
    <t>JSONB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</si>
  <si>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</si>
  <si>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</si>
  <si>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</si>
  <si>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</si>
  <si>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</si>
  <si>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</si>
  <si>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</si>
  <si>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</si>
  <si>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</si>
  <si>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</si>
  <si>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</si>
  <si>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</si>
  <si>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</si>
  <si>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</si>
  <si>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</si>
  <si>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</si>
  <si>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</si>
  <si>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</si>
  <si>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</si>
  <si>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</si>
  <si>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</si>
  <si>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</si>
  <si>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</si>
  <si>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</si>
  <si>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</si>
  <si>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업무 ID</t>
  </si>
  <si>
    <t>WRK_ID</t>
  </si>
  <si>
    <t>업무 명</t>
  </si>
  <si>
    <t>WRK_NM</t>
  </si>
  <si>
    <t>업무 설명</t>
  </si>
  <si>
    <t>WRK_DSC</t>
  </si>
  <si>
    <t>에러 메시지</t>
  </si>
  <si>
    <t>ERR_MSG</t>
  </si>
  <si>
    <t>TEXT</t>
  </si>
  <si>
    <t>요청 메소드</t>
  </si>
  <si>
    <t>RQST_METHOD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</si>
  <si>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</si>
  <si>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</si>
  <si>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</si>
  <si>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</si>
  <si>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</si>
  <si>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</si>
  <si>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</si>
  <si>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</si>
  <si>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</si>
  <si>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</si>
  <si>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</si>
  <si>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컨트롤러 명</t>
  </si>
  <si>
    <t>CONTROLLER_NM</t>
  </si>
  <si>
    <t>코드 ID</t>
  </si>
  <si>
    <t>CODE_ID</t>
  </si>
  <si>
    <t>코드 명</t>
  </si>
  <si>
    <t>CODE_NM</t>
  </si>
  <si>
    <t>코드 설명</t>
  </si>
  <si>
    <t>CODE_DSC</t>
  </si>
  <si>
    <t>클라이언트 IP</t>
  </si>
  <si>
    <t>CLIENT_IP</t>
  </si>
  <si>
    <t>VARCHAR(45)</t>
  </si>
  <si>
    <t>태블로 ID</t>
  </si>
  <si>
    <t>태블로 비밀번호</t>
  </si>
  <si>
    <t>TABLEAU_PW</t>
  </si>
  <si>
    <t>프로그램 명</t>
  </si>
  <si>
    <t>PROGRAM_NM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</si>
  <si>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</si>
  <si>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</si>
  <si>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</si>
  <si>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</si>
  <si>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</si>
  <si>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</si>
  <si>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</si>
  <si>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사용자 시스템 메뉴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</si>
  <si>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</si>
  <si>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</si>
  <si>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</si>
  <si>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</si>
  <si>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</si>
  <si>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</si>
  <si>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</si>
  <si>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</si>
  <si>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</si>
  <si>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</si>
  <si>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</si>
  <si>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</si>
  <si>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</si>
  <si>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</si>
  <si>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</si>
  <si>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</si>
  <si>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T_IF_DEPT_PK</t>
  </si>
  <si>
    <t>T_IF_HDEPT_PK</t>
  </si>
  <si>
    <t>T_IF_PSTN_PK</t>
  </si>
  <si>
    <t>T_IF_USER_PK</t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</si>
  <si>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</si>
  <si>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</si>
  <si>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</si>
  <si>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</si>
  <si>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</si>
  <si>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T_DEPT_HIST_IX1</t>
  </si>
  <si>
    <t>T_HDEPT_HIST_IX1</t>
  </si>
  <si>
    <t>T_PSTN_HIST_IX1</t>
  </si>
  <si>
    <t>T_USER_HIST_IX1</t>
  </si>
  <si>
    <t>INDEX</t>
  </si>
  <si>
    <t>로그 일시</t>
    <phoneticPr fontId="1" type="noConversion"/>
  </si>
  <si>
    <t>T_LOG_MGR_SYS_RQST_IX1</t>
  </si>
  <si>
    <t>T_LOG_USER_SYS_RQST_IX1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</si>
  <si>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</si>
  <si>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</si>
  <si>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</si>
  <si>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</si>
  <si>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</si>
  <si>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</si>
  <si>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</si>
  <si>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</si>
  <si>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</si>
  <si>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T_MGR_SYS_MENU_AUTH_PK</t>
  </si>
  <si>
    <t>T_USER_AUTH_PK</t>
  </si>
  <si>
    <t>T_USER_SYS_AUTH_PK</t>
  </si>
  <si>
    <t>T_USER_SYS_MENU_AUTH_PK</t>
  </si>
  <si>
    <t>T_USER_SYS_MENU_PK</t>
  </si>
  <si>
    <t>T_EXTRNL_SYS_PK</t>
  </si>
  <si>
    <t>T_LICENSE_PK</t>
  </si>
  <si>
    <t>T_WRK_CAT_PK</t>
  </si>
  <si>
    <t>라이선스 ID</t>
    <phoneticPr fontId="1" type="noConversion"/>
  </si>
  <si>
    <t>검색 키워드</t>
    <phoneticPr fontId="1" type="noConversion"/>
  </si>
  <si>
    <t>업무 ID</t>
    <phoneticPr fontId="1" type="noConversion"/>
  </si>
  <si>
    <t>서버 IP</t>
    <phoneticPr fontId="1" type="noConversion"/>
  </si>
  <si>
    <t>직책 구분</t>
  </si>
  <si>
    <t>DUTY_SE</t>
    <phoneticPr fontId="1" type="noConversion"/>
  </si>
  <si>
    <t>SERVER_IP</t>
    <phoneticPr fontId="1" type="noConversion"/>
  </si>
  <si>
    <t>VARCHAR(45)</t>
    <phoneticPr fontId="1" type="noConversion"/>
  </si>
  <si>
    <t>마지막 로그 일시</t>
    <phoneticPr fontId="1" type="noConversion"/>
  </si>
  <si>
    <t>T_LOG_RQST_MGR_SYS</t>
    <phoneticPr fontId="1" type="noConversion"/>
  </si>
  <si>
    <t>T_LOG_RQST_USER_SYS</t>
    <phoneticPr fontId="1" type="noConversion"/>
  </si>
  <si>
    <t>로그 요청 관리자 시스템</t>
    <phoneticPr fontId="1" type="noConversion"/>
  </si>
  <si>
    <t>로그 요청 사용자 시스템</t>
    <phoneticPr fontId="1" type="noConversion"/>
  </si>
  <si>
    <t>외부 ID</t>
    <phoneticPr fontId="1" type="noConversion"/>
  </si>
  <si>
    <t>외부 URL</t>
    <phoneticPr fontId="1" type="noConversion"/>
  </si>
  <si>
    <t>외부 명</t>
    <phoneticPr fontId="1" type="noConversion"/>
  </si>
  <si>
    <t>외부 설명</t>
    <phoneticPr fontId="1" type="noConversion"/>
  </si>
  <si>
    <t>EXTRNL_ID</t>
    <phoneticPr fontId="1" type="noConversion"/>
  </si>
  <si>
    <t>EXTRNL_URL</t>
    <phoneticPr fontId="1" type="noConversion"/>
  </si>
  <si>
    <t>EXTRNL_NM</t>
    <phoneticPr fontId="1" type="noConversion"/>
  </si>
  <si>
    <t>EXTRNL_DSC</t>
    <phoneticPr fontId="1" type="noConversion"/>
  </si>
  <si>
    <t>VARCHAR(32)</t>
    <phoneticPr fontId="1" type="noConversion"/>
  </si>
  <si>
    <t>직책 구분</t>
    <phoneticPr fontId="1" type="noConversion"/>
  </si>
  <si>
    <t>연계 타입</t>
    <phoneticPr fontId="1" type="noConversion"/>
  </si>
  <si>
    <t>서버 IP</t>
    <phoneticPr fontId="1" type="noConversion"/>
  </si>
  <si>
    <t>VARCHAR(128)</t>
    <phoneticPr fontId="1" type="noConversion"/>
  </si>
  <si>
    <t>VARCHAR(16)</t>
    <phoneticPr fontId="1" type="noConversion"/>
  </si>
  <si>
    <t>로그 요청 사용자 시스템</t>
    <phoneticPr fontId="1" type="noConversion"/>
  </si>
  <si>
    <t>로그 요청 관리자 시스템</t>
    <phoneticPr fontId="1" type="noConversion"/>
  </si>
  <si>
    <t>로그 요청 관리자 시스템</t>
    <phoneticPr fontId="1" type="noConversion"/>
  </si>
  <si>
    <t>외부 ID</t>
    <phoneticPr fontId="1" type="noConversion"/>
  </si>
  <si>
    <t>DEFAULT 'N'</t>
    <phoneticPr fontId="1" type="noConversion"/>
  </si>
  <si>
    <t>DEFAULT 'M'</t>
    <phoneticPr fontId="1" type="noConversion"/>
  </si>
  <si>
    <t>DEFAULT '0'</t>
    <phoneticPr fontId="1" type="noConversion"/>
  </si>
  <si>
    <t>DEFAULT CURRENT_TIMESTAMP</t>
    <phoneticPr fontId="1" type="noConversion"/>
  </si>
  <si>
    <t>IF_TY</t>
    <phoneticPr fontId="1" type="noConversion"/>
  </si>
  <si>
    <t>요청 URI</t>
    <phoneticPr fontId="1" type="noConversion"/>
  </si>
  <si>
    <t>RQST_URI</t>
    <phoneticPr fontId="1" type="noConversion"/>
  </si>
  <si>
    <t>INSERT SQL</t>
    <phoneticPr fontId="1" type="noConversion"/>
  </si>
  <si>
    <t>No</t>
    <phoneticPr fontId="1" type="noConversion"/>
  </si>
  <si>
    <t>M</t>
  </si>
  <si>
    <t>F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</si>
  <si>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</si>
  <si>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</si>
  <si>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</si>
  <si>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</si>
  <si>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</si>
  <si>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외부 ID</t>
  </si>
  <si>
    <t>EXTRNL_ID</t>
  </si>
  <si>
    <t>외부 명</t>
  </si>
  <si>
    <t>EXTRNL_NM</t>
  </si>
  <si>
    <t>외부 URL</t>
  </si>
  <si>
    <t>EXTRNL_URL</t>
  </si>
  <si>
    <t>외부 설명</t>
  </si>
  <si>
    <t>EXTRNL_DSC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</si>
  <si>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</si>
  <si>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</si>
  <si>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</si>
  <si>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</si>
  <si>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</si>
  <si>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</si>
  <si>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</si>
  <si>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</si>
  <si>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</si>
  <si>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</si>
  <si>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</si>
  <si>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</si>
  <si>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</si>
  <si>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</si>
  <si>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</si>
  <si>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</si>
  <si>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</si>
  <si>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</si>
  <si>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</si>
  <si>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</si>
  <si>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</si>
  <si>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</si>
  <si>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</si>
  <si>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</si>
  <si>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</si>
  <si>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</si>
  <si>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2020-12-31 12:32:12</t>
    <phoneticPr fontId="1" type="noConversion"/>
  </si>
  <si>
    <t>2020-11-01</t>
    <phoneticPr fontId="1" type="noConversion"/>
  </si>
  <si>
    <t>2021-12-31</t>
    <phoneticPr fontId="1" type="noConversion"/>
  </si>
  <si>
    <t>htttp://www.google.co.kr</t>
    <phoneticPr fontId="1" type="noConversion"/>
  </si>
  <si>
    <t>htttp://www.naver.com</t>
    <phoneticPr fontId="1" type="noConversion"/>
  </si>
  <si>
    <t>http://www.daum.net</t>
    <phoneticPr fontId="1" type="noConversion"/>
  </si>
  <si>
    <t>분석관리자</t>
  </si>
  <si>
    <t>일반사용자</t>
  </si>
  <si>
    <t>일반사용자 설명</t>
  </si>
  <si>
    <t>분석사용자</t>
  </si>
  <si>
    <t>분석사용자 설명</t>
  </si>
  <si>
    <t>/</t>
  </si>
  <si>
    <t>3</t>
  </si>
  <si>
    <t>4</t>
  </si>
  <si>
    <t>5</t>
  </si>
  <si>
    <t>6</t>
  </si>
  <si>
    <t>7</t>
  </si>
  <si>
    <t>8</t>
  </si>
  <si>
    <t>9</t>
  </si>
  <si>
    <t>프로젝트</t>
    <phoneticPr fontId="1" type="noConversion"/>
  </si>
  <si>
    <t>프로젝트 ID</t>
    <phoneticPr fontId="1" type="noConversion"/>
  </si>
  <si>
    <t>프로젝트 명</t>
    <phoneticPr fontId="1" type="noConversion"/>
  </si>
  <si>
    <t>프로젝트 타입</t>
    <phoneticPr fontId="1" type="noConversion"/>
  </si>
  <si>
    <t>프로젝트 구분</t>
    <phoneticPr fontId="1" type="noConversion"/>
  </si>
  <si>
    <t>시작 일시</t>
    <phoneticPr fontId="1" type="noConversion"/>
  </si>
  <si>
    <t>종료 일시</t>
    <phoneticPr fontId="1" type="noConversion"/>
  </si>
  <si>
    <t>프로젝트 설명</t>
    <phoneticPr fontId="1" type="noConversion"/>
  </si>
  <si>
    <t>프로젝트 상태</t>
    <phoneticPr fontId="1" type="noConversion"/>
  </si>
  <si>
    <t>보고서 ID</t>
    <phoneticPr fontId="1" type="noConversion"/>
  </si>
  <si>
    <t>보고서 구분</t>
    <phoneticPr fontId="1" type="noConversion"/>
  </si>
  <si>
    <t>보고서 타입</t>
    <phoneticPr fontId="1" type="noConversion"/>
  </si>
  <si>
    <t>보고서 명</t>
    <phoneticPr fontId="1" type="noConversion"/>
  </si>
  <si>
    <t>보고서 설명</t>
    <phoneticPr fontId="1" type="noConversion"/>
  </si>
  <si>
    <t>미리보기 URL</t>
    <phoneticPr fontId="1" type="noConversion"/>
  </si>
  <si>
    <t>보고서 URL</t>
    <phoneticPr fontId="1" type="noConversion"/>
  </si>
  <si>
    <t>실행 주기</t>
    <phoneticPr fontId="1" type="noConversion"/>
  </si>
  <si>
    <t>활성 여부</t>
    <phoneticPr fontId="1" type="noConversion"/>
  </si>
  <si>
    <t>자동 승인 여부</t>
    <phoneticPr fontId="1" type="noConversion"/>
  </si>
  <si>
    <t>보고서 상태</t>
    <phoneticPr fontId="1" type="noConversion"/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</si>
  <si>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</si>
  <si>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</si>
  <si>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</si>
  <si>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</si>
  <si>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</si>
  <si>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</si>
  <si>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</si>
  <si>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</si>
  <si>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</si>
  <si>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</si>
  <si>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</si>
  <si>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</si>
  <si>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</si>
  <si>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</si>
  <si>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</si>
  <si>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</si>
  <si>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</si>
  <si>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</si>
  <si>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</si>
  <si>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프로젝트</t>
    <phoneticPr fontId="1" type="noConversion"/>
  </si>
  <si>
    <t>보고서</t>
    <phoneticPr fontId="1" type="noConversion"/>
  </si>
  <si>
    <t>보고서</t>
    <phoneticPr fontId="1" type="noConversion"/>
  </si>
  <si>
    <t>보고서 속성</t>
    <phoneticPr fontId="1" type="noConversion"/>
  </si>
  <si>
    <t>프로젝트 정보</t>
    <phoneticPr fontId="1" type="noConversion"/>
  </si>
  <si>
    <t>보고서 정보</t>
    <phoneticPr fontId="1" type="noConversion"/>
  </si>
  <si>
    <t>역할 구분</t>
    <phoneticPr fontId="1" type="noConversion"/>
  </si>
  <si>
    <t>승인 ID</t>
    <phoneticPr fontId="1" type="noConversion"/>
  </si>
  <si>
    <t>T_REPORT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</si>
  <si>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</si>
  <si>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</si>
  <si>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</si>
  <si>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</si>
  <si>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</si>
  <si>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</si>
  <si>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</si>
  <si>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</si>
  <si>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</si>
  <si>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</si>
  <si>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</si>
  <si>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</si>
  <si>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</si>
  <si>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</si>
  <si>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</si>
  <si>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</si>
  <si>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</si>
  <si>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</si>
  <si>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</si>
  <si>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프로젝트 분류</t>
    <phoneticPr fontId="1" type="noConversion"/>
  </si>
  <si>
    <t>보고서 분류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</si>
  <si>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</si>
  <si>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</si>
  <si>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</si>
  <si>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</si>
  <si>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</si>
  <si>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</si>
  <si>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</si>
  <si>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</si>
  <si>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</si>
  <si>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</si>
  <si>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</si>
  <si>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</si>
  <si>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</si>
  <si>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</si>
  <si>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</si>
  <si>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</si>
  <si>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</si>
  <si>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</si>
  <si>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</si>
  <si>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</si>
  <si>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</si>
  <si>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</si>
  <si>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</si>
  <si>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</si>
  <si>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</si>
  <si>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</si>
  <si>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</si>
  <si>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</si>
  <si>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</si>
  <si>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</si>
  <si>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</si>
  <si>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</si>
  <si>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</si>
  <si>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</si>
  <si>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</si>
  <si>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</si>
  <si>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</si>
  <si>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</si>
  <si>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</si>
  <si>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</si>
  <si>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</si>
  <si>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</si>
  <si>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</si>
  <si>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</si>
  <si>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</si>
  <si>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</si>
  <si>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</si>
  <si>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</si>
  <si>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</si>
  <si>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</si>
  <si>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</si>
  <si>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</si>
  <si>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</si>
  <si>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</si>
  <si>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</si>
  <si>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</si>
  <si>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</si>
  <si>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</si>
  <si>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</si>
  <si>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</si>
  <si>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</si>
  <si>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</si>
  <si>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</si>
  <si>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</si>
  <si>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역할 상태</t>
    <phoneticPr fontId="1" type="noConversion"/>
  </si>
  <si>
    <t>JSON으로 결재 라인 관리</t>
    <phoneticPr fontId="1" type="noConversion"/>
  </si>
  <si>
    <t>JSON 속성 관리</t>
    <phoneticPr fontId="1" type="noConversion"/>
  </si>
  <si>
    <t>보고서 이력</t>
    <phoneticPr fontId="1" type="noConversion"/>
  </si>
  <si>
    <t>프로젝트 이력</t>
    <phoneticPr fontId="1" type="noConversion"/>
  </si>
  <si>
    <t>프로젝트 정보 이력</t>
    <phoneticPr fontId="1" type="noConversion"/>
  </si>
  <si>
    <t>이력 일시</t>
    <phoneticPr fontId="1" type="noConversion"/>
  </si>
  <si>
    <t>미리보기 이미지 파일</t>
    <phoneticPr fontId="1" type="noConversion"/>
  </si>
  <si>
    <t>부서 코드</t>
    <phoneticPr fontId="1" type="noConversion"/>
  </si>
  <si>
    <t>PROJECT_ID</t>
    <phoneticPr fontId="1" type="noConversion"/>
  </si>
  <si>
    <t>PROJECT_NM</t>
    <phoneticPr fontId="1" type="noConversion"/>
  </si>
  <si>
    <t>PROJECT_TY</t>
    <phoneticPr fontId="1" type="noConversion"/>
  </si>
  <si>
    <t>PROJECT_SE</t>
    <phoneticPr fontId="1" type="noConversion"/>
  </si>
  <si>
    <t>PROJECT_CL</t>
    <phoneticPr fontId="1" type="noConversion"/>
  </si>
  <si>
    <t>PROJECT_DSC</t>
    <phoneticPr fontId="1" type="noConversion"/>
  </si>
  <si>
    <t>PROJECT_STAT</t>
    <phoneticPr fontId="1" type="noConversion"/>
  </si>
  <si>
    <t>ROLE_SE</t>
    <phoneticPr fontId="1" type="noConversion"/>
  </si>
  <si>
    <t>APRV_ID</t>
    <phoneticPr fontId="1" type="noConversion"/>
  </si>
  <si>
    <t>REPORT_ID</t>
    <phoneticPr fontId="1" type="noConversion"/>
  </si>
  <si>
    <t>REPORT_NM</t>
    <phoneticPr fontId="1" type="noConversion"/>
  </si>
  <si>
    <t>REPORT_CL</t>
    <phoneticPr fontId="1" type="noConversion"/>
  </si>
  <si>
    <t>REPORT_TY</t>
    <phoneticPr fontId="1" type="noConversion"/>
  </si>
  <si>
    <t>REPORT_SE</t>
    <phoneticPr fontId="1" type="noConversion"/>
  </si>
  <si>
    <t>REPORT_DSC</t>
    <phoneticPr fontId="1" type="noConversion"/>
  </si>
  <si>
    <t>REPORT_STAT</t>
    <phoneticPr fontId="1" type="noConversion"/>
  </si>
  <si>
    <t>REPORT_URL</t>
    <phoneticPr fontId="1" type="noConversion"/>
  </si>
  <si>
    <t>REPORT_ATTR</t>
    <phoneticPr fontId="1" type="noConversion"/>
  </si>
  <si>
    <t>ATMC_APRV_YN</t>
    <phoneticPr fontId="1" type="noConversion"/>
  </si>
  <si>
    <t>ROLE_STAT</t>
    <phoneticPr fontId="1" type="noConversion"/>
  </si>
  <si>
    <t>PREVIEW_URL</t>
    <phoneticPr fontId="1" type="noConversion"/>
  </si>
  <si>
    <t>EXECUT_CYCLE</t>
    <phoneticPr fontId="1" type="noConversion"/>
  </si>
  <si>
    <t>ACTIVE_YN</t>
    <phoneticPr fontId="1" type="noConversion"/>
  </si>
  <si>
    <t>JSONB</t>
    <phoneticPr fontId="1" type="noConversion"/>
  </si>
  <si>
    <t>VARCHAR(2000)</t>
    <phoneticPr fontId="1" type="noConversion"/>
  </si>
  <si>
    <t>그룹화 - 폴더</t>
    <phoneticPr fontId="1" type="noConversion"/>
  </si>
  <si>
    <t>T_PROJECT_HIST</t>
    <phoneticPr fontId="1" type="noConversion"/>
  </si>
  <si>
    <t>T_REPORT_HIST</t>
    <phoneticPr fontId="1" type="noConversion"/>
  </si>
  <si>
    <t>외부 시스템 1</t>
    <phoneticPr fontId="1" type="noConversion"/>
  </si>
  <si>
    <t>외부 시스템 2</t>
  </si>
  <si>
    <t>외부 시스템 3</t>
  </si>
  <si>
    <t>외부 시스템 1 설명</t>
    <phoneticPr fontId="1" type="noConversion"/>
  </si>
  <si>
    <t>외부 시스템 2 설명</t>
  </si>
  <si>
    <t>외부 시스템 3 설명</t>
  </si>
  <si>
    <t>업무 카테고리 1</t>
    <phoneticPr fontId="1" type="noConversion"/>
  </si>
  <si>
    <t>업무 카테고리 2</t>
  </si>
  <si>
    <t>업무 카테고리 3</t>
  </si>
  <si>
    <t>업무 카테고리 1 설명</t>
    <phoneticPr fontId="1" type="noConversion"/>
  </si>
  <si>
    <t>업무 카테고리 2 설명</t>
  </si>
  <si>
    <t>업무 카테고리 3 설명</t>
  </si>
  <si>
    <t>T_BBS_NOTICE_PK</t>
    <phoneticPr fontId="1" type="noConversion"/>
  </si>
  <si>
    <t>T_BBS_FAQ_PK</t>
    <phoneticPr fontId="1" type="noConversion"/>
  </si>
  <si>
    <t>VARCHAR(32)</t>
    <phoneticPr fontId="1" type="noConversion"/>
  </si>
  <si>
    <t>상위 업무 ID</t>
    <phoneticPr fontId="1" type="noConversion"/>
  </si>
  <si>
    <t>UP_WRK_ID</t>
    <phoneticPr fontId="1" type="noConversion"/>
  </si>
  <si>
    <t>연계</t>
    <phoneticPr fontId="1" type="noConversion"/>
  </si>
  <si>
    <t>부서 분류 연계 정보</t>
    <phoneticPr fontId="1" type="noConversion"/>
  </si>
  <si>
    <t>공통</t>
    <phoneticPr fontId="1" type="noConversion"/>
  </si>
  <si>
    <t>연계 부서 분류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</si>
  <si>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</si>
  <si>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</si>
  <si>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</si>
  <si>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</si>
  <si>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정렬 순서</t>
    <phoneticPr fontId="1" type="noConversion"/>
  </si>
  <si>
    <t>레벨</t>
    <phoneticPr fontId="1" type="noConversion"/>
  </si>
  <si>
    <t>부서 경로</t>
    <phoneticPr fontId="1" type="noConversion"/>
  </si>
  <si>
    <t>수정 구분</t>
    <phoneticPr fontId="1" type="noConversion"/>
  </si>
  <si>
    <t>등록 ID</t>
    <phoneticPr fontId="1" type="noConversion"/>
  </si>
  <si>
    <t>수정 ID</t>
    <phoneticPr fontId="1" type="noConversion"/>
  </si>
  <si>
    <t>수정 일시</t>
    <phoneticPr fontId="1" type="noConversion"/>
  </si>
  <si>
    <t>Y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</si>
  <si>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</si>
  <si>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</si>
  <si>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</si>
  <si>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</si>
  <si>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</si>
  <si>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</si>
  <si>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버전</t>
    <phoneticPr fontId="1" type="noConversion"/>
  </si>
  <si>
    <t>버전</t>
    <phoneticPr fontId="1" type="noConversion"/>
  </si>
  <si>
    <t>VER</t>
    <phoneticPr fontId="1" type="noConversion"/>
  </si>
  <si>
    <t>NUMERIC(9,3)</t>
    <phoneticPr fontId="1" type="noConversion"/>
  </si>
  <si>
    <t>참여자 정보</t>
    <phoneticPr fontId="1" type="noConversion"/>
  </si>
  <si>
    <t>관리자 정보</t>
    <phoneticPr fontId="1" type="noConversion"/>
  </si>
  <si>
    <t>MGR_INFO</t>
    <phoneticPr fontId="1" type="noConversion"/>
  </si>
  <si>
    <t>JSONB</t>
    <phoneticPr fontId="1" type="noConversion"/>
  </si>
  <si>
    <t>승인자 ID</t>
    <phoneticPr fontId="1" type="noConversion"/>
  </si>
  <si>
    <t>APRVR_ID</t>
    <phoneticPr fontId="1" type="noConversion"/>
  </si>
  <si>
    <t>태블로 실행 주기</t>
    <phoneticPr fontId="1" type="noConversion"/>
  </si>
  <si>
    <t>업무 카테고리</t>
    <phoneticPr fontId="1" type="noConversion"/>
  </si>
  <si>
    <t>WRK_CAT</t>
    <phoneticPr fontId="1" type="noConversion"/>
  </si>
  <si>
    <t>결재 정보</t>
    <phoneticPr fontId="1" type="noConversion"/>
  </si>
  <si>
    <t>SANCTN_INFO</t>
    <phoneticPr fontId="1" type="noConversion"/>
  </si>
  <si>
    <t>승인 일시</t>
    <phoneticPr fontId="1" type="noConversion"/>
  </si>
  <si>
    <t>APRV_DT</t>
    <phoneticPr fontId="1" type="noConversion"/>
  </si>
  <si>
    <t>연계 부서 분류</t>
    <phoneticPr fontId="1" type="noConversion"/>
  </si>
  <si>
    <t>T_IF_DEPT_CL_PK</t>
    <phoneticPr fontId="1" type="noConversion"/>
  </si>
  <si>
    <t>부서 분류</t>
    <phoneticPr fontId="1" type="noConversion"/>
  </si>
  <si>
    <t>T_DEPT_CL_PK</t>
    <phoneticPr fontId="1" type="noConversion"/>
  </si>
  <si>
    <t>PCPT_INFO</t>
    <phoneticPr fontId="1" type="noConversion"/>
  </si>
  <si>
    <t>승인 상태</t>
    <phoneticPr fontId="1" type="noConversion"/>
  </si>
  <si>
    <t>APRV_STAT</t>
    <phoneticPr fontId="1" type="noConversion"/>
  </si>
  <si>
    <t>요청 일시</t>
    <phoneticPr fontId="1" type="noConversion"/>
  </si>
  <si>
    <t>RQST_DT</t>
    <phoneticPr fontId="1" type="noConversion"/>
  </si>
  <si>
    <t>TIMESTAMP</t>
    <phoneticPr fontId="1" type="noConversion"/>
  </si>
  <si>
    <t>요청 사유</t>
    <phoneticPr fontId="1" type="noConversion"/>
  </si>
  <si>
    <t>반려 사유</t>
    <phoneticPr fontId="1" type="noConversion"/>
  </si>
  <si>
    <t>반려 사유</t>
    <phoneticPr fontId="1" type="noConversion"/>
  </si>
  <si>
    <t>RQST_RESN</t>
    <phoneticPr fontId="1" type="noConversion"/>
  </si>
  <si>
    <t>RJCT_RESN</t>
    <phoneticPr fontId="1" type="noConversion"/>
  </si>
  <si>
    <t>T_PROJECT_HIST_IX1</t>
    <phoneticPr fontId="1" type="noConversion"/>
  </si>
  <si>
    <t>T_REPORT_HIST_IX1</t>
    <phoneticPr fontId="1" type="noConversion"/>
  </si>
  <si>
    <t>INDEX</t>
    <phoneticPr fontId="1" type="noConversion"/>
  </si>
  <si>
    <t>프로젝트</t>
    <phoneticPr fontId="1" type="noConversion"/>
  </si>
  <si>
    <t>보고서</t>
    <phoneticPr fontId="1" type="noConversion"/>
  </si>
  <si>
    <t>프로젝트 ID</t>
    <phoneticPr fontId="1" type="noConversion"/>
  </si>
  <si>
    <t>보고서 ID</t>
    <phoneticPr fontId="1" type="noConversion"/>
  </si>
  <si>
    <t>T_PROJECT_PK</t>
  </si>
  <si>
    <t>T_PROJECT_RSRC_PK</t>
  </si>
  <si>
    <t>T_REPORT_PK</t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</si>
  <si>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</si>
  <si>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</si>
  <si>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</si>
  <si>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</si>
  <si>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</si>
  <si>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</si>
  <si>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</si>
  <si>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사용자 ID</t>
    <phoneticPr fontId="1" type="noConversion"/>
  </si>
  <si>
    <t>T_PROJECT_RSRC_HIST_IX1</t>
    <phoneticPr fontId="1" type="noConversion"/>
  </si>
  <si>
    <t>라이선스 구분</t>
    <phoneticPr fontId="1" type="noConversion"/>
  </si>
  <si>
    <t>태블로 속성</t>
    <phoneticPr fontId="1" type="noConversion"/>
  </si>
  <si>
    <t>AWS 속성</t>
    <phoneticPr fontId="1" type="noConversion"/>
  </si>
  <si>
    <t>권한 ID</t>
    <phoneticPr fontId="1" type="noConversion"/>
  </si>
  <si>
    <t>라이선스 타입</t>
    <phoneticPr fontId="1" type="noConversion"/>
  </si>
  <si>
    <t>권한 라이선스 / 사용자 라이선스</t>
    <phoneticPr fontId="1" type="noConversion"/>
  </si>
  <si>
    <t>LICENSE_TY</t>
    <phoneticPr fontId="1" type="noConversion"/>
  </si>
  <si>
    <t>LICENSE_SE</t>
    <phoneticPr fontId="1" type="noConversion"/>
  </si>
  <si>
    <t>TABLEAU_ATTR</t>
    <phoneticPr fontId="1" type="noConversion"/>
  </si>
  <si>
    <t>AWS_ATTR</t>
    <phoneticPr fontId="1" type="noConversion"/>
  </si>
  <si>
    <t>부서 분류</t>
    <phoneticPr fontId="1" type="noConversion"/>
  </si>
  <si>
    <t>T_DEPT_CL</t>
    <phoneticPr fontId="1" type="noConversion"/>
  </si>
  <si>
    <t>T_PROJECT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</si>
  <si>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</si>
  <si>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</si>
  <si>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</si>
  <si>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</si>
  <si>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</si>
  <si>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</si>
  <si>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</si>
  <si>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</si>
  <si>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</si>
  <si>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</si>
  <si>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</si>
  <si>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</si>
  <si>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</si>
  <si>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</si>
  <si>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</si>
  <si>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</si>
  <si>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</si>
  <si>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</si>
  <si>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</si>
  <si>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</si>
  <si>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</si>
  <si>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</si>
  <si>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</si>
  <si>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</si>
  <si>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</si>
  <si>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</si>
  <si>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</si>
  <si>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</si>
  <si>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</si>
  <si>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</si>
  <si>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</si>
  <si>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</si>
  <si>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</si>
  <si>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</si>
  <si>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CODE GROUP_ID: REPORT_TY</t>
    <phoneticPr fontId="1" type="noConversion"/>
  </si>
  <si>
    <t>CODE GROUP_ID: REPORT_STAT</t>
    <phoneticPr fontId="1" type="noConversion"/>
  </si>
  <si>
    <t>CODE GROUP_ID: PROJECT_STAT</t>
    <phoneticPr fontId="1" type="noConversion"/>
  </si>
  <si>
    <t>CODE GROUP_ID: PROJECT_TY</t>
    <phoneticPr fontId="1" type="noConversion"/>
  </si>
  <si>
    <t>공개 / 일반</t>
    <phoneticPr fontId="1" type="noConversion"/>
  </si>
  <si>
    <t>CODE GROUP_ID: LICENSE_SE</t>
    <phoneticPr fontId="1" type="noConversion"/>
  </si>
  <si>
    <t>정렬 순서</t>
    <phoneticPr fontId="1" type="noConversion"/>
  </si>
  <si>
    <t>라이선스 분류</t>
    <phoneticPr fontId="1" type="noConversion"/>
  </si>
  <si>
    <t>프로젝트 / 보고서</t>
    <phoneticPr fontId="1" type="noConversion"/>
  </si>
  <si>
    <t>라이선스 분류</t>
    <phoneticPr fontId="1" type="noConversion"/>
  </si>
  <si>
    <t>LICENSE_CL</t>
    <phoneticPr fontId="1" type="noConversion"/>
  </si>
  <si>
    <t>프로젝트 ID</t>
    <phoneticPr fontId="1" type="noConversion"/>
  </si>
  <si>
    <t>보고서 ID</t>
    <phoneticPr fontId="1" type="noConversion"/>
  </si>
  <si>
    <t>상위 업무 ID</t>
  </si>
  <si>
    <t>UP_WRK_ID</t>
  </si>
  <si>
    <t>업무 카테고리 4</t>
  </si>
  <si>
    <t>업무 카테고리 5</t>
  </si>
  <si>
    <t>업무 카테고리 6</t>
  </si>
  <si>
    <t>업무 카테고리 7</t>
  </si>
  <si>
    <t>업무 카테고리 4 설명</t>
  </si>
  <si>
    <t>업무 카테고리 5 설명</t>
  </si>
  <si>
    <t>업무 카테고리 6 설명</t>
  </si>
  <si>
    <t>업무 카테고리 7 설명</t>
  </si>
  <si>
    <t>1</t>
    <phoneticPr fontId="1" type="noConversion"/>
  </si>
  <si>
    <t>2</t>
    <phoneticPr fontId="1" type="noConversion"/>
  </si>
  <si>
    <t>3</t>
    <phoneticPr fontId="1" type="noConversion"/>
  </si>
  <si>
    <t>{"attr":{"insert":true,"update":true,"delete":true,"detail":true}}</t>
    <phoneticPr fontId="1" type="noConversion"/>
  </si>
  <si>
    <t>관리자 시스템 스케줄</t>
    <phoneticPr fontId="1" type="noConversion"/>
  </si>
  <si>
    <t>관리자 시스템 스케줄 락</t>
    <phoneticPr fontId="1" type="noConversion"/>
  </si>
  <si>
    <t>관리자 시스템 스케줄 관리</t>
    <phoneticPr fontId="1" type="noConversion"/>
  </si>
  <si>
    <t>관리자 시스템 스케줄 중복 실행 방지</t>
    <phoneticPr fontId="1" type="noConversion"/>
  </si>
  <si>
    <t>T_MGR_SYS_SCHEDULE</t>
    <phoneticPr fontId="1" type="noConversion"/>
  </si>
  <si>
    <t>T_MGR_SYS_SCHEDULE_LOCK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</si>
  <si>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</si>
  <si>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</si>
  <si>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</si>
  <si>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</si>
  <si>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</si>
  <si>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</si>
  <si>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</si>
  <si>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프로젝트 데이터</t>
    <phoneticPr fontId="1" type="noConversion"/>
  </si>
  <si>
    <t>프로젝트 데이터</t>
    <phoneticPr fontId="1" type="noConversion"/>
  </si>
  <si>
    <t>PROJECT_DATA</t>
    <phoneticPr fontId="1" type="noConversion"/>
  </si>
  <si>
    <t>JSONB</t>
    <phoneticPr fontId="1" type="noConversion"/>
  </si>
  <si>
    <t>스케줄 명</t>
  </si>
  <si>
    <t>스케줄 명</t>
    <phoneticPr fontId="1" type="noConversion"/>
  </si>
  <si>
    <t>스케줄 설명</t>
  </si>
  <si>
    <t>스케줄 설명</t>
    <phoneticPr fontId="1" type="noConversion"/>
  </si>
  <si>
    <t>실행 주기</t>
  </si>
  <si>
    <t>실행 주기</t>
    <phoneticPr fontId="1" type="noConversion"/>
  </si>
  <si>
    <t>QUARTZ CRON EXPRESSION</t>
    <phoneticPr fontId="1" type="noConversion"/>
  </si>
  <si>
    <t>스케줄 분류</t>
  </si>
  <si>
    <t>스케줄 분류</t>
    <phoneticPr fontId="1" type="noConversion"/>
  </si>
  <si>
    <t>SCHEDULE_CL</t>
  </si>
  <si>
    <t>HR</t>
    <phoneticPr fontId="1" type="noConversion"/>
  </si>
  <si>
    <t>서버 IP</t>
    <phoneticPr fontId="1" type="noConversion"/>
  </si>
  <si>
    <t>Y</t>
    <phoneticPr fontId="1" type="noConversion"/>
  </si>
  <si>
    <t>SCHEDULE_NM</t>
  </si>
  <si>
    <t>SCHEDULE_NM</t>
    <phoneticPr fontId="1" type="noConversion"/>
  </si>
  <si>
    <t>SCHEDULE_CL</t>
    <phoneticPr fontId="1" type="noConversion"/>
  </si>
  <si>
    <t>SCHEDULE_DSC</t>
  </si>
  <si>
    <t>SCHEDULE_DSC</t>
    <phoneticPr fontId="1" type="noConversion"/>
  </si>
  <si>
    <t>락 주기</t>
  </si>
  <si>
    <t>락 주기</t>
    <phoneticPr fontId="1" type="noConversion"/>
  </si>
  <si>
    <t>LOCK_CYCLE</t>
  </si>
  <si>
    <t>LOCK_CYCLE</t>
    <phoneticPr fontId="1" type="noConversion"/>
  </si>
  <si>
    <t>스케줄러 락 해지 시간</t>
    <phoneticPr fontId="1" type="noConversion"/>
  </si>
  <si>
    <t>관리자 시스템 스케줄</t>
    <phoneticPr fontId="1" type="noConversion"/>
  </si>
  <si>
    <t>EXECUT_CYCLE</t>
  </si>
  <si>
    <t>HR</t>
    <phoneticPr fontId="1" type="noConversion"/>
  </si>
  <si>
    <t>USER_PHOTO</t>
    <phoneticPr fontId="1" type="noConversion"/>
  </si>
  <si>
    <t>DEPT_CL</t>
    <phoneticPr fontId="1" type="noConversion"/>
  </si>
  <si>
    <t>HR 사용자 정보</t>
    <phoneticPr fontId="1" type="noConversion"/>
  </si>
  <si>
    <t>HR 조직도 정보</t>
    <phoneticPr fontId="1" type="noConversion"/>
  </si>
  <si>
    <t>HR 사용자 사진</t>
    <phoneticPr fontId="1" type="noConversion"/>
  </si>
  <si>
    <t>운영</t>
    <phoneticPr fontId="1" type="noConversion"/>
  </si>
  <si>
    <t>개발</t>
    <phoneticPr fontId="1" type="noConversion"/>
  </si>
  <si>
    <t>객체 명</t>
    <phoneticPr fontId="1" type="noConversion"/>
  </si>
  <si>
    <t>트리거 명</t>
    <phoneticPr fontId="1" type="noConversion"/>
  </si>
  <si>
    <t>QUARTZ TRIGGER OBJECT NAME</t>
    <phoneticPr fontId="1" type="noConversion"/>
  </si>
  <si>
    <t>OBJECT_NM</t>
    <phoneticPr fontId="1" type="noConversion"/>
  </si>
  <si>
    <t>TRIGGER_NM</t>
    <phoneticPr fontId="1" type="noConversion"/>
  </si>
  <si>
    <t>락 여부</t>
    <phoneticPr fontId="1" type="noConversion"/>
  </si>
  <si>
    <t>중복 실행 방지 여부</t>
    <phoneticPr fontId="1" type="noConversion"/>
  </si>
  <si>
    <t>락 여부</t>
    <phoneticPr fontId="1" type="noConversion"/>
  </si>
  <si>
    <t>LOCK_YN</t>
    <phoneticPr fontId="1" type="noConversion"/>
  </si>
  <si>
    <t>활성 / 비활성</t>
    <phoneticPr fontId="1" type="noConversion"/>
  </si>
  <si>
    <t>TABLEAU</t>
    <phoneticPr fontId="1" type="noConversion"/>
  </si>
  <si>
    <t>TABLEAU 정보</t>
    <phoneticPr fontId="1" type="noConversion"/>
  </si>
  <si>
    <t>스케줄 명</t>
    <phoneticPr fontId="1" type="noConversion"/>
  </si>
  <si>
    <t>타임 존</t>
    <phoneticPr fontId="1" type="noConversion"/>
  </si>
  <si>
    <t>QUARTZ CRON TIME ZONE</t>
    <phoneticPr fontId="1" type="noConversion"/>
  </si>
  <si>
    <t>타임 존</t>
    <phoneticPr fontId="1" type="noConversion"/>
  </si>
  <si>
    <t>TIME_ZONE</t>
    <phoneticPr fontId="1" type="noConversion"/>
  </si>
  <si>
    <t>관리자 시스템 스케줄</t>
    <phoneticPr fontId="1" type="noConversion"/>
  </si>
  <si>
    <t>관리자 시스템 스케줄 락</t>
    <phoneticPr fontId="1" type="noConversion"/>
  </si>
  <si>
    <t>T_MGR_SYS_SCHEDULE_PK</t>
    <phoneticPr fontId="1" type="noConversion"/>
  </si>
  <si>
    <t>T_MGR_SYS_SCHEDULE_LOCK_PK</t>
    <phoneticPr fontId="1" type="noConversion"/>
  </si>
  <si>
    <t>90 minutes</t>
    <phoneticPr fontId="1" type="noConversion"/>
  </si>
  <si>
    <t>Asia/Seoul</t>
    <phoneticPr fontId="1" type="noConversion"/>
  </si>
  <si>
    <t>저장 파일 버전</t>
    <phoneticPr fontId="1" type="noConversion"/>
  </si>
  <si>
    <t>파일 분류</t>
    <phoneticPr fontId="1" type="noConversion"/>
  </si>
  <si>
    <t>원본 보고서 ID</t>
    <phoneticPr fontId="1" type="noConversion"/>
  </si>
  <si>
    <t>원본 보고서 버전</t>
    <phoneticPr fontId="1" type="noConversion"/>
  </si>
  <si>
    <t>ORGN_REPORT_ID</t>
    <phoneticPr fontId="1" type="noConversion"/>
  </si>
  <si>
    <t>ORGN_REPORT_VER</t>
    <phoneticPr fontId="1" type="noConversion"/>
  </si>
  <si>
    <t>SAVE_FILE_VER</t>
    <phoneticPr fontId="1" type="noConversion"/>
  </si>
  <si>
    <t>FILE_CL</t>
    <phoneticPr fontId="1" type="noConversion"/>
  </si>
  <si>
    <t>QUARTZ JOBDETAIL AND TRIGGER NAME</t>
    <phoneticPr fontId="1" type="noConversion"/>
  </si>
  <si>
    <t>QUARTZ JOBDETAIL OBJECT NAME</t>
    <phoneticPr fontId="1" type="noConversion"/>
  </si>
  <si>
    <t>QUARTZ JOBDETAIL AND TRIGGER GROUP / CODE GROUP_ID: SCHEDULE_CL</t>
    <phoneticPr fontId="1" type="noConversion"/>
  </si>
  <si>
    <t>게시판 분석</t>
    <phoneticPr fontId="1" type="noConversion"/>
  </si>
  <si>
    <t>T_BBS_ANALYSIS</t>
    <phoneticPr fontId="1" type="noConversion"/>
  </si>
  <si>
    <t>분석 게시판 관리</t>
    <phoneticPr fontId="1" type="noConversion"/>
  </si>
  <si>
    <t>태블로 프로젝트</t>
    <phoneticPr fontId="1" type="noConversion"/>
  </si>
  <si>
    <t>태블로 워크북</t>
    <phoneticPr fontId="1" type="noConversion"/>
  </si>
  <si>
    <t>태블로 뷰</t>
    <phoneticPr fontId="1" type="noConversion"/>
  </si>
  <si>
    <t>태블로 사용자</t>
    <phoneticPr fontId="1" type="noConversion"/>
  </si>
  <si>
    <t>T_TABLEAU_PROJECT</t>
    <phoneticPr fontId="1" type="noConversion"/>
  </si>
  <si>
    <t>T_TABLEAU_WORKBOOK</t>
    <phoneticPr fontId="1" type="noConversion"/>
  </si>
  <si>
    <t>T_TABLEAU_VIEW</t>
    <phoneticPr fontId="1" type="noConversion"/>
  </si>
  <si>
    <t>T_TABLEAU_USER</t>
    <phoneticPr fontId="1" type="noConversion"/>
  </si>
  <si>
    <t>태블로 사용자 정보</t>
    <phoneticPr fontId="1" type="noConversion"/>
  </si>
  <si>
    <t>태블로 뷰 정보</t>
    <phoneticPr fontId="1" type="noConversion"/>
  </si>
  <si>
    <t>태블로 워크북 정보</t>
    <phoneticPr fontId="1" type="noConversion"/>
  </si>
  <si>
    <t>태블로 프로젝트 정보</t>
    <phoneticPr fontId="1" type="noConversion"/>
  </si>
  <si>
    <t>연계 부서 분류</t>
    <phoneticPr fontId="1" type="noConversion"/>
  </si>
  <si>
    <t>연계 태블로 프로젝트</t>
    <phoneticPr fontId="1" type="noConversion"/>
  </si>
  <si>
    <t>연계 태블로 워크북</t>
    <phoneticPr fontId="1" type="noConversion"/>
  </si>
  <si>
    <t>연계 태블로 뷰</t>
    <phoneticPr fontId="1" type="noConversion"/>
  </si>
  <si>
    <t>연계 태블로 사용자</t>
    <phoneticPr fontId="1" type="noConversion"/>
  </si>
  <si>
    <t>태블로 프로젝트 연계 정보</t>
    <phoneticPr fontId="1" type="noConversion"/>
  </si>
  <si>
    <t>태블로 워크북 연계 정보</t>
    <phoneticPr fontId="1" type="noConversion"/>
  </si>
  <si>
    <t>태블로 뷰 연계 정보</t>
    <phoneticPr fontId="1" type="noConversion"/>
  </si>
  <si>
    <t>태블로 사용자 연계 정보</t>
    <phoneticPr fontId="1" type="noConversion"/>
  </si>
  <si>
    <t>T_IF_DEPT_CL</t>
    <phoneticPr fontId="1" type="noConversion"/>
  </si>
  <si>
    <t>T_IF_TABLEAU_PROJECT</t>
    <phoneticPr fontId="1" type="noConversion"/>
  </si>
  <si>
    <t>T_IF_TABLEAU_WORKBOOK</t>
    <phoneticPr fontId="1" type="noConversion"/>
  </si>
  <si>
    <t>T_IF_TABLEAU_VIEW</t>
    <phoneticPr fontId="1" type="noConversion"/>
  </si>
  <si>
    <t>T_IF_TABLEAU_USER</t>
    <phoneticPr fontId="1" type="noConversion"/>
  </si>
  <si>
    <t>T_IF_TABLEAU_PROJECT_PK</t>
    <phoneticPr fontId="1" type="noConversion"/>
  </si>
  <si>
    <t>T_IF_TABLEAU_WORKBOOK_PK</t>
    <phoneticPr fontId="1" type="noConversion"/>
  </si>
  <si>
    <t>T_IF_TABLEAU_VIEW_PK</t>
    <phoneticPr fontId="1" type="noConversion"/>
  </si>
  <si>
    <t>T_IF_TABLEAU_USER_PK</t>
    <phoneticPr fontId="1" type="noConversion"/>
  </si>
  <si>
    <t>T_BBS_ANALYSIS_PK</t>
    <phoneticPr fontId="1" type="noConversion"/>
  </si>
  <si>
    <t>T_TABLEAU_PROJECT_PK</t>
    <phoneticPr fontId="1" type="noConversion"/>
  </si>
  <si>
    <t>T_TABLEAU_WORKBOOK_PK</t>
    <phoneticPr fontId="1" type="noConversion"/>
  </si>
  <si>
    <t>T_TABLEAU_VIEW_PK</t>
    <phoneticPr fontId="1" type="noConversion"/>
  </si>
  <si>
    <t>T_TABLEAU_USER_PK</t>
    <phoneticPr fontId="1" type="noConversion"/>
  </si>
  <si>
    <t>JSONB</t>
    <phoneticPr fontId="1" type="noConversion"/>
  </si>
  <si>
    <t>게시판 ID</t>
    <phoneticPr fontId="1" type="noConversion"/>
  </si>
  <si>
    <t>버전</t>
    <phoneticPr fontId="1" type="noConversion"/>
  </si>
  <si>
    <t>게시판 ID</t>
    <phoneticPr fontId="1" type="noConversion"/>
  </si>
  <si>
    <t>BBS_ID</t>
    <phoneticPr fontId="1" type="noConversion"/>
  </si>
  <si>
    <t>로그 검색 키워드</t>
  </si>
  <si>
    <t>T_LOG_SRCH_KWD</t>
  </si>
  <si>
    <t>검색 키워드 로그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</si>
  <si>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</si>
  <si>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</si>
  <si>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</si>
  <si>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</si>
  <si>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</si>
  <si>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</si>
  <si>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로그 검색 키워드</t>
    <phoneticPr fontId="1" type="noConversion"/>
  </si>
  <si>
    <t>T_LOG_SRCH_KWD_IX1</t>
    <phoneticPr fontId="1" type="noConversion"/>
  </si>
  <si>
    <t>검색 키워드</t>
    <phoneticPr fontId="1" type="noConversion"/>
  </si>
  <si>
    <t>T_BBS_QNA_PK</t>
    <phoneticPr fontId="1" type="noConversion"/>
  </si>
  <si>
    <t>버전</t>
    <phoneticPr fontId="1" type="noConversion"/>
  </si>
  <si>
    <t>T_BBS_QNA</t>
    <phoneticPr fontId="1" type="noConversion"/>
  </si>
  <si>
    <t>QNA 관리</t>
    <phoneticPr fontId="1" type="noConversion"/>
  </si>
  <si>
    <t>부서 정보</t>
    <phoneticPr fontId="1" type="noConversion"/>
  </si>
  <si>
    <t>DEPT_INFO</t>
    <phoneticPr fontId="1" type="noConversion"/>
  </si>
  <si>
    <t>JSONB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</si>
  <si>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</si>
  <si>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</si>
  <si>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</si>
  <si>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</si>
  <si>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</si>
  <si>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</si>
  <si>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</si>
  <si>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</si>
  <si>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로그 참조 정보</t>
    <phoneticPr fontId="1" type="noConversion"/>
  </si>
  <si>
    <t>T_LOG_REF_INFO</t>
    <phoneticPr fontId="1" type="noConversion"/>
  </si>
  <si>
    <t>접속 로그 참조 정보</t>
    <phoneticPr fontId="1" type="noConversion"/>
  </si>
  <si>
    <t>로그 연계</t>
    <phoneticPr fontId="1" type="noConversion"/>
  </si>
  <si>
    <t>T_LOG_IF</t>
    <phoneticPr fontId="1" type="noConversion"/>
  </si>
  <si>
    <t>로그 태블로 관리자 시스템</t>
    <phoneticPr fontId="1" type="noConversion"/>
  </si>
  <si>
    <t>로그 태블로 사용자 시스템</t>
    <phoneticPr fontId="1" type="noConversion"/>
  </si>
  <si>
    <t>T_LOG_TABLEAU_MGR_SYS</t>
    <phoneticPr fontId="1" type="noConversion"/>
  </si>
  <si>
    <t>T_LOG_TABLEAU_USER_SYS</t>
    <phoneticPr fontId="1" type="noConversion"/>
  </si>
  <si>
    <t>관리자 시스템 태블로 로그</t>
    <phoneticPr fontId="1" type="noConversion"/>
  </si>
  <si>
    <t>사용자 시스템 태블로 로그</t>
    <phoneticPr fontId="1" type="noConversion"/>
  </si>
  <si>
    <t>사용자 테스트</t>
    <phoneticPr fontId="1" type="noConversion"/>
  </si>
  <si>
    <t>T_USER_TEST</t>
    <phoneticPr fontId="1" type="noConversion"/>
  </si>
  <si>
    <t>HR 연계에 포함되지 않는 테스트 사용자</t>
    <phoneticPr fontId="1" type="noConversion"/>
  </si>
  <si>
    <t>태블로 프로젝트</t>
    <phoneticPr fontId="1" type="noConversion"/>
  </si>
  <si>
    <t>뉴스 정보</t>
    <phoneticPr fontId="1" type="noConversion"/>
  </si>
  <si>
    <t>리서치 정보</t>
    <phoneticPr fontId="1" type="noConversion"/>
  </si>
  <si>
    <t>순위 정보</t>
    <phoneticPr fontId="1" type="noConversion"/>
  </si>
  <si>
    <t>T_NEWS_INFO</t>
    <phoneticPr fontId="1" type="noConversion"/>
  </si>
  <si>
    <t>T_RESRCH_INFO</t>
    <phoneticPr fontId="1" type="noConversion"/>
  </si>
  <si>
    <t>T_RANK_INFO</t>
    <phoneticPr fontId="1" type="noConversion"/>
  </si>
  <si>
    <t>외부 제공 뉴스 정보</t>
    <phoneticPr fontId="1" type="noConversion"/>
  </si>
  <si>
    <t>외부 제공 리서치 정보</t>
    <phoneticPr fontId="1" type="noConversion"/>
  </si>
  <si>
    <t>외부 제공 순위 정보</t>
    <phoneticPr fontId="1" type="noConversion"/>
  </si>
  <si>
    <t>역할 그룹</t>
    <phoneticPr fontId="1" type="noConversion"/>
  </si>
  <si>
    <t>역할 그룹 상세</t>
    <phoneticPr fontId="1" type="noConversion"/>
  </si>
  <si>
    <t>T_ROLE_GROUP</t>
    <phoneticPr fontId="1" type="noConversion"/>
  </si>
  <si>
    <t>T_ROLE_GROUP_DTL</t>
    <phoneticPr fontId="1" type="noConversion"/>
  </si>
  <si>
    <t>역할 그룹 정보</t>
    <phoneticPr fontId="1" type="noConversion"/>
  </si>
  <si>
    <t>역할 그룹 상세 정보</t>
    <phoneticPr fontId="1" type="noConversion"/>
  </si>
  <si>
    <t>보고서 사용자</t>
    <phoneticPr fontId="1" type="noConversion"/>
  </si>
  <si>
    <t>T_REPORT_USER</t>
    <phoneticPr fontId="1" type="noConversion"/>
  </si>
  <si>
    <t>보고서 사용자 정보</t>
    <phoneticPr fontId="1" type="noConversion"/>
  </si>
  <si>
    <t>T_LOG_IF_IX1</t>
    <phoneticPr fontId="1" type="noConversion"/>
  </si>
  <si>
    <t>연계 타입</t>
    <phoneticPr fontId="1" type="noConversion"/>
  </si>
  <si>
    <t>T_LOG_REF_INFO_PK</t>
    <phoneticPr fontId="1" type="noConversion"/>
  </si>
  <si>
    <t>시스템 구분</t>
    <phoneticPr fontId="1" type="noConversion"/>
  </si>
  <si>
    <t>컨트롤러 명</t>
    <phoneticPr fontId="1" type="noConversion"/>
  </si>
  <si>
    <t>메소드 명</t>
    <phoneticPr fontId="1" type="noConversion"/>
  </si>
  <si>
    <t>T_LOG_TABLEAU_MGR_SYS_IX1</t>
    <phoneticPr fontId="1" type="noConversion"/>
  </si>
  <si>
    <t>T_LOG_TABLEAU_USER_SYS_IX1</t>
    <phoneticPr fontId="1" type="noConversion"/>
  </si>
  <si>
    <t>T_LOG_SRCH_KWD_IX2</t>
    <phoneticPr fontId="1" type="noConversion"/>
  </si>
  <si>
    <t>검색 분류</t>
    <phoneticPr fontId="1" type="noConversion"/>
  </si>
  <si>
    <t>INDEX</t>
    <phoneticPr fontId="1" type="noConversion"/>
  </si>
  <si>
    <t>뉴스 제목</t>
    <phoneticPr fontId="1" type="noConversion"/>
  </si>
  <si>
    <t>등록 순서</t>
    <phoneticPr fontId="1" type="noConversion"/>
  </si>
  <si>
    <t>순위 분류</t>
    <phoneticPr fontId="1" type="noConversion"/>
  </si>
  <si>
    <t>순위 순서</t>
    <phoneticPr fontId="1" type="noConversion"/>
  </si>
  <si>
    <t>T_NEWS_INFO_IX1</t>
    <phoneticPr fontId="1" type="noConversion"/>
  </si>
  <si>
    <t>T_RESRCH_INFO_IX1</t>
    <phoneticPr fontId="1" type="noConversion"/>
  </si>
  <si>
    <t>T_RANK_INFO_IX1</t>
    <phoneticPr fontId="1" type="noConversion"/>
  </si>
  <si>
    <t>공지사항 ID</t>
    <phoneticPr fontId="1" type="noConversion"/>
  </si>
  <si>
    <t>QNA ID</t>
    <phoneticPr fontId="1" type="noConversion"/>
  </si>
  <si>
    <t>게시판 ID</t>
    <phoneticPr fontId="1" type="noConversion"/>
  </si>
  <si>
    <t>T_SRCH_KWD_IX1</t>
    <phoneticPr fontId="1" type="noConversion"/>
  </si>
  <si>
    <t>검색 분류</t>
    <phoneticPr fontId="1" type="noConversion"/>
  </si>
  <si>
    <t>승인 순서</t>
    <phoneticPr fontId="1" type="noConversion"/>
  </si>
  <si>
    <t>T_REPORT_USER_PK</t>
    <phoneticPr fontId="1" type="noConversion"/>
  </si>
  <si>
    <t>버전</t>
    <phoneticPr fontId="1" type="noConversion"/>
  </si>
  <si>
    <t>참조 ID</t>
    <phoneticPr fontId="1" type="noConversion"/>
  </si>
  <si>
    <t>역할 구분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</si>
  <si>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</si>
  <si>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</si>
  <si>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</si>
  <si>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SRCH_CL</t>
    <phoneticPr fontId="1" type="noConversion"/>
  </si>
  <si>
    <t>결과 메시지</t>
    <phoneticPr fontId="1" type="noConversion"/>
  </si>
  <si>
    <t>RSLT_MSG</t>
    <phoneticPr fontId="1" type="noConversion"/>
  </si>
  <si>
    <t>JSONB</t>
    <phoneticPr fontId="1" type="noConversion"/>
  </si>
  <si>
    <t>공개일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</si>
  <si>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</si>
  <si>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</si>
  <si>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</si>
  <si>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</si>
  <si>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OPENDE</t>
    <phoneticPr fontId="1" type="noConversion"/>
  </si>
  <si>
    <t>VARCHAR(10)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</si>
  <si>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</si>
  <si>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</si>
  <si>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</si>
  <si>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</si>
  <si>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JSONB</t>
    <phoneticPr fontId="1" type="noConversion"/>
  </si>
  <si>
    <t>VARCHAR(100)</t>
    <phoneticPr fontId="1" type="noConversion"/>
  </si>
  <si>
    <t>구분</t>
    <phoneticPr fontId="1" type="noConversion"/>
  </si>
  <si>
    <t>SE</t>
    <phoneticPr fontId="1" type="noConversion"/>
  </si>
  <si>
    <t>VARCHAR(8)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</si>
  <si>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</si>
  <si>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</si>
  <si>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</si>
  <si>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</si>
  <si>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뉴스 내용</t>
    <phoneticPr fontId="1" type="noConversion"/>
  </si>
  <si>
    <t>뉴스 소스</t>
    <phoneticPr fontId="1" type="noConversion"/>
  </si>
  <si>
    <t>뉴스 제목</t>
    <phoneticPr fontId="1" type="noConversion"/>
  </si>
  <si>
    <t>NEWS_CN</t>
    <phoneticPr fontId="1" type="noConversion"/>
  </si>
  <si>
    <t>NEWS_SRC</t>
    <phoneticPr fontId="1" type="noConversion"/>
  </si>
  <si>
    <t>NEWS_SJ</t>
    <phoneticPr fontId="1" type="noConversion"/>
  </si>
  <si>
    <t>VARCHAR(256)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</si>
  <si>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</si>
  <si>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</si>
  <si>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</si>
  <si>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</si>
  <si>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</si>
  <si>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대직 부서 코드</t>
    <phoneticPr fontId="1" type="noConversion"/>
  </si>
  <si>
    <t>대직 사용자 ID</t>
    <phoneticPr fontId="1" type="noConversion"/>
  </si>
  <si>
    <t>데이터 소스 건수</t>
    <phoneticPr fontId="1" type="noConversion"/>
  </si>
  <si>
    <t>DEPUTY_DEPT_CODE</t>
    <phoneticPr fontId="1" type="noConversion"/>
  </si>
  <si>
    <t>DEPUTY_USER_ID</t>
    <phoneticPr fontId="1" type="noConversion"/>
  </si>
  <si>
    <t>DATA_SRC_CNT</t>
    <phoneticPr fontId="1" type="noConversion"/>
  </si>
  <si>
    <t>NUMERIC(9,0)</t>
    <phoneticPr fontId="1" type="noConversion"/>
  </si>
  <si>
    <t>VARCHAR(16)</t>
    <phoneticPr fontId="1" type="noConversion"/>
  </si>
  <si>
    <t>RGST_SEQ</t>
    <phoneticPr fontId="1" type="noConversion"/>
  </si>
  <si>
    <t>등록시간</t>
    <phoneticPr fontId="1" type="noConversion"/>
  </si>
  <si>
    <t>등록일</t>
    <phoneticPr fontId="1" type="noConversion"/>
  </si>
  <si>
    <t>VARCHAR(12)</t>
    <phoneticPr fontId="1" type="noConversion"/>
  </si>
  <si>
    <t>VARCHAR(10)</t>
    <phoneticPr fontId="1" type="noConversion"/>
  </si>
  <si>
    <t>RGSTTM</t>
    <phoneticPr fontId="1" type="noConversion"/>
  </si>
  <si>
    <t>RGSTDE</t>
    <phoneticPr fontId="1" type="noConversion"/>
  </si>
  <si>
    <t>부서 관리 여부</t>
    <phoneticPr fontId="1" type="noConversion"/>
  </si>
  <si>
    <t>DEPT_MNG_YN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</si>
  <si>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</si>
  <si>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</si>
  <si>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</si>
  <si>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</si>
  <si>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</si>
  <si>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</si>
  <si>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</si>
  <si>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</si>
  <si>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</si>
  <si>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</si>
  <si>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</si>
  <si>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</si>
  <si>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</si>
  <si>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</si>
  <si>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</si>
  <si>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상위 태블로 프로젝트 ID</t>
    <phoneticPr fontId="1" type="noConversion"/>
  </si>
  <si>
    <t>상위 프로젝트 여부</t>
    <phoneticPr fontId="1" type="noConversion"/>
  </si>
  <si>
    <t>생성 일시</t>
    <phoneticPr fontId="1" type="noConversion"/>
  </si>
  <si>
    <t>VARCHAR(64)</t>
    <phoneticPr fontId="1" type="noConversion"/>
  </si>
  <si>
    <t>UP_TABLEAU_PROJECT_ID</t>
    <phoneticPr fontId="1" type="noConversion"/>
  </si>
  <si>
    <t>UP_PROJECT_YN</t>
    <phoneticPr fontId="1" type="noConversion"/>
  </si>
  <si>
    <t>CREATE_DT</t>
    <phoneticPr fontId="1" type="noConversion"/>
  </si>
  <si>
    <t>순위 명</t>
    <phoneticPr fontId="1" type="noConversion"/>
  </si>
  <si>
    <t>RANK_NM</t>
    <phoneticPr fontId="1" type="noConversion"/>
  </si>
  <si>
    <t>RANK_CL</t>
    <phoneticPr fontId="1" type="noConversion"/>
  </si>
  <si>
    <t>RANK_SEQ</t>
    <phoneticPr fontId="1" type="noConversion"/>
  </si>
  <si>
    <t>승인 구분</t>
    <phoneticPr fontId="1" type="noConversion"/>
  </si>
  <si>
    <t>승인자 명</t>
    <phoneticPr fontId="1" type="noConversion"/>
  </si>
  <si>
    <t>APRV_SE</t>
    <phoneticPr fontId="1" type="noConversion"/>
  </si>
  <si>
    <t>APRV_SEQ</t>
    <phoneticPr fontId="1" type="noConversion"/>
  </si>
  <si>
    <t>APRVR_NM</t>
    <phoneticPr fontId="1" type="noConversion"/>
  </si>
  <si>
    <t>SYS_SE</t>
    <phoneticPr fontId="1" type="noConversion"/>
  </si>
  <si>
    <t>업무 순서</t>
    <phoneticPr fontId="1" type="noConversion"/>
  </si>
  <si>
    <t>WRK_SEQ</t>
    <phoneticPr fontId="1" type="noConversion"/>
  </si>
  <si>
    <t>원본 게시판 ID</t>
    <phoneticPr fontId="1" type="noConversion"/>
  </si>
  <si>
    <t>원본 게시판 버전</t>
    <phoneticPr fontId="1" type="noConversion"/>
  </si>
  <si>
    <t>ORGN_BBS_ID</t>
    <phoneticPr fontId="1" type="noConversion"/>
  </si>
  <si>
    <t>ORGN_BBS_VER</t>
    <phoneticPr fontId="1" type="noConversion"/>
  </si>
  <si>
    <t>이전 QNA ID</t>
    <phoneticPr fontId="1" type="noConversion"/>
  </si>
  <si>
    <t>BF_QNA_ID</t>
    <phoneticPr fontId="1" type="noConversion"/>
  </si>
  <si>
    <t>이전 검색 건수</t>
    <phoneticPr fontId="1" type="noConversion"/>
  </si>
  <si>
    <t>이전 부서 코드</t>
    <phoneticPr fontId="1" type="noConversion"/>
  </si>
  <si>
    <t>BF_SRCH_CNT</t>
    <phoneticPr fontId="1" type="noConversion"/>
  </si>
  <si>
    <t>BF_DEPT_CODE</t>
    <phoneticPr fontId="1" type="noConversion"/>
  </si>
  <si>
    <t>NUMERIC(19,0)</t>
    <phoneticPr fontId="1" type="noConversion"/>
  </si>
  <si>
    <t>종목 코드</t>
    <phoneticPr fontId="1" type="noConversion"/>
  </si>
  <si>
    <t>STBD_CODE</t>
    <phoneticPr fontId="1" type="noConversion"/>
  </si>
  <si>
    <t>VARCHAR(32)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</si>
  <si>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</si>
  <si>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</si>
  <si>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</si>
  <si>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</si>
  <si>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</si>
  <si>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</si>
  <si>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</si>
  <si>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태블로 그룹 ID</t>
    <phoneticPr fontId="1" type="noConversion"/>
  </si>
  <si>
    <t>태블로 뷰 ID</t>
    <phoneticPr fontId="1" type="noConversion"/>
  </si>
  <si>
    <t>태블로 뷰 URL</t>
    <phoneticPr fontId="1" type="noConversion"/>
  </si>
  <si>
    <t>태블로 뷰 건수</t>
    <phoneticPr fontId="1" type="noConversion"/>
  </si>
  <si>
    <t>태블로 뷰 명</t>
    <phoneticPr fontId="1" type="noConversion"/>
  </si>
  <si>
    <t>태블로 사용자 ID</t>
    <phoneticPr fontId="1" type="noConversion"/>
  </si>
  <si>
    <t>태블로 사용자 명</t>
    <phoneticPr fontId="1" type="noConversion"/>
  </si>
  <si>
    <t>태블로 사이트 ID</t>
    <phoneticPr fontId="1" type="noConversion"/>
  </si>
  <si>
    <t>태블로 사이트 URL</t>
    <phoneticPr fontId="1" type="noConversion"/>
  </si>
  <si>
    <t>태블로 사이트 명</t>
    <phoneticPr fontId="1" type="noConversion"/>
  </si>
  <si>
    <t>태블로 워크북 ID</t>
    <phoneticPr fontId="1" type="noConversion"/>
  </si>
  <si>
    <t>태블로 워크북 URL</t>
    <phoneticPr fontId="1" type="noConversion"/>
  </si>
  <si>
    <t>태블로 워크북 건수</t>
    <phoneticPr fontId="1" type="noConversion"/>
  </si>
  <si>
    <t>태블로 워크북 명</t>
    <phoneticPr fontId="1" type="noConversion"/>
  </si>
  <si>
    <t>태블로 워크북 설명</t>
    <phoneticPr fontId="1" type="noConversion"/>
  </si>
  <si>
    <t>태블로 웹 URL</t>
    <phoneticPr fontId="1" type="noConversion"/>
  </si>
  <si>
    <t>태블로 파라메터</t>
    <phoneticPr fontId="1" type="noConversion"/>
  </si>
  <si>
    <t>태블로 프로젝트 ID</t>
    <phoneticPr fontId="1" type="noConversion"/>
  </si>
  <si>
    <t>태블로 프로젝트 건수</t>
    <phoneticPr fontId="1" type="noConversion"/>
  </si>
  <si>
    <t>태블로 프로젝트 권한</t>
    <phoneticPr fontId="1" type="noConversion"/>
  </si>
  <si>
    <t>태블로 프로젝트 명</t>
    <phoneticPr fontId="1" type="noConversion"/>
  </si>
  <si>
    <t>태블로 프로젝트 설명</t>
    <phoneticPr fontId="1" type="noConversion"/>
  </si>
  <si>
    <t>TABLEAU_GROUP_ID</t>
    <phoneticPr fontId="1" type="noConversion"/>
  </si>
  <si>
    <t>TABLEAU_VIEW_ID</t>
    <phoneticPr fontId="1" type="noConversion"/>
  </si>
  <si>
    <t>TABLEAU_VIEW_URL</t>
    <phoneticPr fontId="1" type="noConversion"/>
  </si>
  <si>
    <t>TABLEAU_VIEW_CNT</t>
    <phoneticPr fontId="1" type="noConversion"/>
  </si>
  <si>
    <t>TABLEAU_VIEW_NM</t>
    <phoneticPr fontId="1" type="noConversion"/>
  </si>
  <si>
    <t>VARCHAR(128)</t>
    <phoneticPr fontId="1" type="noConversion"/>
  </si>
  <si>
    <t>TABLEAU_USER_ID</t>
    <phoneticPr fontId="1" type="noConversion"/>
  </si>
  <si>
    <t>TABLEAU_USER_NM</t>
    <phoneticPr fontId="1" type="noConversion"/>
  </si>
  <si>
    <t>TABLEAU_SITE_ID</t>
    <phoneticPr fontId="1" type="noConversion"/>
  </si>
  <si>
    <t>TABLEAU_SITE_URL</t>
    <phoneticPr fontId="1" type="noConversion"/>
  </si>
  <si>
    <t>TABLEAU_SITE_NM</t>
    <phoneticPr fontId="1" type="noConversion"/>
  </si>
  <si>
    <t>TABLEAU_WORKBOOK_ID</t>
    <phoneticPr fontId="1" type="noConversion"/>
  </si>
  <si>
    <t>TABLEAU_WORKBOOK_DSC</t>
    <phoneticPr fontId="1" type="noConversion"/>
  </si>
  <si>
    <t>TABLEAU_WORKBOOK_URL</t>
    <phoneticPr fontId="1" type="noConversion"/>
  </si>
  <si>
    <t>TABLEAU_WORKBOOK_CNT</t>
    <phoneticPr fontId="1" type="noConversion"/>
  </si>
  <si>
    <t>TABLEAU_WORKBOOK_NM</t>
    <phoneticPr fontId="1" type="noConversion"/>
  </si>
  <si>
    <t>TABLEAU_WEB_URL</t>
    <phoneticPr fontId="1" type="noConversion"/>
  </si>
  <si>
    <t>TABLEAU_PARAM</t>
    <phoneticPr fontId="1" type="noConversion"/>
  </si>
  <si>
    <t>TABLEAU_PROJECT_ID</t>
    <phoneticPr fontId="1" type="noConversion"/>
  </si>
  <si>
    <t>TABLEAU_PROJECT_CNT</t>
    <phoneticPr fontId="1" type="noConversion"/>
  </si>
  <si>
    <t>TABLEAU_PROJECT_AUTH</t>
    <phoneticPr fontId="1" type="noConversion"/>
  </si>
  <si>
    <t>TABLEAU_PROJECT_NM</t>
    <phoneticPr fontId="1" type="noConversion"/>
  </si>
  <si>
    <t>TABLEAU_PROJECT_DSC</t>
    <phoneticPr fontId="1" type="noConversion"/>
  </si>
  <si>
    <t>사용 여부</t>
    <phoneticPr fontId="1" type="noConversion"/>
  </si>
  <si>
    <t>수정 구분</t>
    <phoneticPr fontId="1" type="noConversion"/>
  </si>
  <si>
    <t>등록 ID</t>
    <phoneticPr fontId="1" type="noConversion"/>
  </si>
  <si>
    <t>기본 태블로 뷰 ID</t>
    <phoneticPr fontId="1" type="noConversion"/>
  </si>
  <si>
    <t>사용자 ID</t>
    <phoneticPr fontId="1" type="noConversion"/>
  </si>
  <si>
    <t>태블로 비밀번호</t>
    <phoneticPr fontId="1" type="noConversion"/>
  </si>
  <si>
    <t>프로그램 명</t>
    <phoneticPr fontId="1" type="noConversion"/>
  </si>
  <si>
    <t>로그 검색 키워드</t>
    <phoneticPr fontId="1" type="noConversion"/>
  </si>
  <si>
    <t>로그 일시</t>
    <phoneticPr fontId="1" type="noConversion"/>
  </si>
  <si>
    <t>검색 키워드</t>
    <phoneticPr fontId="1" type="noConversion"/>
  </si>
  <si>
    <t>보고서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</si>
  <si>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</si>
  <si>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</si>
  <si>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</si>
  <si>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</si>
  <si>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</si>
  <si>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파일 ID</t>
    <phoneticPr fontId="1" type="noConversion"/>
  </si>
  <si>
    <t>파일 URL</t>
    <phoneticPr fontId="1" type="noConversion"/>
  </si>
  <si>
    <t>부서 코드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</si>
  <si>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</si>
  <si>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</si>
  <si>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</si>
  <si>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</si>
  <si>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</si>
  <si>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</si>
  <si>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등록 일시</t>
    <phoneticPr fontId="1" type="noConversion"/>
  </si>
  <si>
    <t>회사 명</t>
    <phoneticPr fontId="1" type="noConversion"/>
  </si>
  <si>
    <t>제목</t>
    <phoneticPr fontId="1" type="noConversion"/>
  </si>
  <si>
    <t>사용자 명</t>
    <phoneticPr fontId="1" type="noConversion"/>
  </si>
  <si>
    <t>파일 명</t>
    <phoneticPr fontId="1" type="noConversion"/>
  </si>
  <si>
    <t>순위 명</t>
    <phoneticPr fontId="1" type="noConversion"/>
  </si>
  <si>
    <t>이전 검색 건수</t>
    <phoneticPr fontId="1" type="noConversion"/>
  </si>
  <si>
    <t>그룹 ID</t>
    <phoneticPr fontId="1" type="noConversion"/>
  </si>
  <si>
    <t>T_ROLE_GROUP_DTL_PK</t>
    <phoneticPr fontId="1" type="noConversion"/>
  </si>
  <si>
    <t>T_ROLE_GROUP_PK</t>
    <phoneticPr fontId="1" type="noConversion"/>
  </si>
  <si>
    <t>직위 명</t>
    <phoneticPr fontId="1" type="noConversion"/>
  </si>
  <si>
    <t>I: 등록 / U: 수정 / D: 삭제 / C: 완료 / R: 삭제완료</t>
    <phoneticPr fontId="1" type="noConversion"/>
  </si>
  <si>
    <t>태블로 워크북 ID</t>
    <phoneticPr fontId="1" type="noConversion"/>
  </si>
  <si>
    <t>프로젝트 자원</t>
    <phoneticPr fontId="1" type="noConversion"/>
  </si>
  <si>
    <t>프로젝트 자원</t>
    <phoneticPr fontId="1" type="noConversion"/>
  </si>
  <si>
    <t>PROJECT_RSRC</t>
    <phoneticPr fontId="1" type="noConversion"/>
  </si>
  <si>
    <t>연계 타입</t>
    <phoneticPr fontId="1" type="noConversion"/>
  </si>
  <si>
    <t>연계 로그 및 스케줄 로그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</si>
  <si>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</si>
  <si>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</si>
  <si>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</si>
  <si>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</si>
  <si>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</si>
  <si>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야간 사용 여부</t>
    <phoneticPr fontId="1" type="noConversion"/>
  </si>
  <si>
    <t>야간 사용 시작 일시</t>
    <phoneticPr fontId="1" type="noConversion"/>
  </si>
  <si>
    <t>야간 사용 종료 일시</t>
    <phoneticPr fontId="1" type="noConversion"/>
  </si>
  <si>
    <t>메인 담당자 ID</t>
    <phoneticPr fontId="1" type="noConversion"/>
  </si>
  <si>
    <t>서브 담당자 ID</t>
    <phoneticPr fontId="1" type="noConversion"/>
  </si>
  <si>
    <t>MAIN_PICR_ID</t>
    <phoneticPr fontId="1" type="noConversion"/>
  </si>
  <si>
    <t>SUB_PICR_ID</t>
    <phoneticPr fontId="1" type="noConversion"/>
  </si>
  <si>
    <t>TIMESTAMP</t>
    <phoneticPr fontId="1" type="noConversion"/>
  </si>
  <si>
    <t>NIGHT_USE_YN</t>
    <phoneticPr fontId="1" type="noConversion"/>
  </si>
  <si>
    <t>NIGHT_USE_START_DT</t>
    <phoneticPr fontId="1" type="noConversion"/>
  </si>
  <si>
    <t>NIGHT_USE_END_DT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</si>
  <si>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</si>
  <si>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</si>
  <si>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</si>
  <si>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시스템 구분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</si>
  <si>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</si>
  <si>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</si>
  <si>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</si>
  <si>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</si>
  <si>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</si>
  <si>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</si>
  <si>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</si>
  <si>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</si>
  <si>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</si>
  <si>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</si>
  <si>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SYS_SE</t>
    <phoneticPr fontId="1" type="noConversion"/>
  </si>
  <si>
    <t>MGR</t>
    <phoneticPr fontId="1" type="noConversion"/>
  </si>
  <si>
    <t>USER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</si>
  <si>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</si>
  <si>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</si>
  <si>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</si>
  <si>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</si>
  <si>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</si>
  <si>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</si>
  <si>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FaqController</t>
    <phoneticPr fontId="1" type="noConversion"/>
  </si>
  <si>
    <t>NoticeController</t>
    <phoneticPr fontId="1" type="noConversion"/>
  </si>
  <si>
    <t>QnaController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</si>
  <si>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</si>
  <si>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</si>
  <si>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</si>
  <si>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ExtrnlController</t>
    <phoneticPr fontId="1" type="noConversion"/>
  </si>
  <si>
    <t>FileController</t>
    <phoneticPr fontId="1" type="noConversion"/>
  </si>
  <si>
    <t>LicenseController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</si>
  <si>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</si>
  <si>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</si>
  <si>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</si>
  <si>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</si>
  <si>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ProjectController</t>
    <phoneticPr fontId="1" type="noConversion"/>
  </si>
  <si>
    <t>ReportAuthController</t>
    <phoneticPr fontId="1" type="noConversion"/>
  </si>
  <si>
    <t>ReportController</t>
    <phoneticPr fontId="1" type="noConversion"/>
  </si>
  <si>
    <t>ReportExtrnlController</t>
    <phoneticPr fontId="1" type="noConversion"/>
  </si>
  <si>
    <t>RoleController</t>
    <phoneticPr fontId="1" type="noConversion"/>
  </si>
  <si>
    <t>WrkCatController</t>
    <phoneticPr fontId="1" type="noConversion"/>
  </si>
  <si>
    <t>wrkCat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</si>
  <si>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</si>
  <si>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</si>
  <si>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</si>
  <si>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업무 카테고리 목록</t>
    <phoneticPr fontId="1" type="noConversion"/>
  </si>
  <si>
    <t>업무 카테고리 등록</t>
    <phoneticPr fontId="1" type="noConversion"/>
  </si>
  <si>
    <t>업무 카테고리 상세</t>
    <phoneticPr fontId="1" type="noConversion"/>
  </si>
  <si>
    <t>업무 카테고리 삭제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</si>
  <si>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</si>
  <si>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</si>
  <si>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</si>
  <si>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</si>
  <si>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</si>
  <si>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</si>
  <si>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reportExtrnl</t>
    <phoneticPr fontId="1" type="noConversion"/>
  </si>
  <si>
    <t>reportExtrnlRegist</t>
    <phoneticPr fontId="1" type="noConversion"/>
  </si>
  <si>
    <t>update</t>
    <phoneticPr fontId="1" type="noConversion"/>
  </si>
  <si>
    <t>report</t>
    <phoneticPr fontId="1" type="noConversion"/>
  </si>
  <si>
    <t>reportRegist</t>
    <phoneticPr fontId="1" type="noConversion"/>
  </si>
  <si>
    <t>reportView</t>
    <phoneticPr fontId="1" type="noConversion"/>
  </si>
  <si>
    <t>reportPreview</t>
    <phoneticPr fontId="1" type="noConversion"/>
  </si>
  <si>
    <t>reportAuth</t>
    <phoneticPr fontId="1" type="noConversion"/>
  </si>
  <si>
    <t>reportAuthRegist</t>
    <phoneticPr fontId="1" type="noConversion"/>
  </si>
  <si>
    <t>project</t>
    <phoneticPr fontId="1" type="noConversion"/>
  </si>
  <si>
    <t>projectRegist</t>
    <phoneticPr fontId="1" type="noConversion"/>
  </si>
  <si>
    <t>menu</t>
    <phoneticPr fontId="1" type="noConversion"/>
  </si>
  <si>
    <t>AuthSearch</t>
    <phoneticPr fontId="1" type="noConversion"/>
  </si>
  <si>
    <t>faq</t>
    <phoneticPr fontId="1" type="noConversion"/>
  </si>
  <si>
    <t>regist</t>
    <phoneticPr fontId="1" type="noConversion"/>
  </si>
  <si>
    <t>modify</t>
    <phoneticPr fontId="1" type="noConversion"/>
  </si>
  <si>
    <t>notice</t>
    <phoneticPr fontId="1" type="noConversion"/>
  </si>
  <si>
    <t>qna</t>
    <phoneticPr fontId="1" type="noConversion"/>
  </si>
  <si>
    <t>qnaPost</t>
    <phoneticPr fontId="1" type="noConversion"/>
  </si>
  <si>
    <t>qnaRegist</t>
    <phoneticPr fontId="1" type="noConversion"/>
  </si>
  <si>
    <t>qnaUpdate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</si>
  <si>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</si>
  <si>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</si>
  <si>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</si>
  <si>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</si>
  <si>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</si>
  <si>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</si>
  <si>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extrnl</t>
    <phoneticPr fontId="1" type="noConversion"/>
  </si>
  <si>
    <t>upload</t>
    <phoneticPr fontId="1" type="noConversion"/>
  </si>
  <si>
    <t>download</t>
    <phoneticPr fontId="1" type="noConversion"/>
  </si>
  <si>
    <t>popupList</t>
    <phoneticPr fontId="1" type="noConversion"/>
  </si>
  <si>
    <t>menuPopup</t>
    <phoneticPr fontId="1" type="noConversion"/>
  </si>
  <si>
    <t>FAQ 목록</t>
    <phoneticPr fontId="1" type="noConversion"/>
  </si>
  <si>
    <t>FAQ 등록</t>
    <phoneticPr fontId="1" type="noConversion"/>
  </si>
  <si>
    <t>FAQ 수정</t>
    <phoneticPr fontId="1" type="noConversion"/>
  </si>
  <si>
    <t>FAQ 삭제</t>
    <phoneticPr fontId="1" type="noConversion"/>
  </si>
  <si>
    <t>공지사항 목록</t>
    <phoneticPr fontId="1" type="noConversion"/>
  </si>
  <si>
    <t>공지사항 상세</t>
    <phoneticPr fontId="1" type="noConversion"/>
  </si>
  <si>
    <t>공지사항 등록</t>
    <phoneticPr fontId="1" type="noConversion"/>
  </si>
  <si>
    <t>공지사항 수정</t>
    <phoneticPr fontId="1" type="noConversion"/>
  </si>
  <si>
    <t>공지사항 삭제</t>
    <phoneticPr fontId="1" type="noConversion"/>
  </si>
  <si>
    <t>Q&amp;A 목록</t>
    <phoneticPr fontId="1" type="noConversion"/>
  </si>
  <si>
    <t>Q&amp;A 등록</t>
    <phoneticPr fontId="1" type="noConversion"/>
  </si>
  <si>
    <t>Q&amp;A 수정</t>
    <phoneticPr fontId="1" type="noConversion"/>
  </si>
  <si>
    <t>Q&amp;A 삭제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</si>
  <si>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</si>
  <si>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</si>
  <si>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</si>
  <si>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</si>
  <si>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</si>
  <si>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</si>
  <si>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</si>
  <si>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외부 시스템 목록</t>
    <phoneticPr fontId="1" type="noConversion"/>
  </si>
  <si>
    <t>외부 시스템 등록</t>
    <phoneticPr fontId="1" type="noConversion"/>
  </si>
  <si>
    <t>외부 시스템 삭제</t>
    <phoneticPr fontId="1" type="noConversion"/>
  </si>
  <si>
    <t>외부 시스템 상세</t>
    <phoneticPr fontId="1" type="noConversion"/>
  </si>
  <si>
    <t>파일 업로드</t>
    <phoneticPr fontId="1" type="noConversion"/>
  </si>
  <si>
    <t>파일 다운로드</t>
    <phoneticPr fontId="1" type="noConversion"/>
  </si>
  <si>
    <t>파일 삭제</t>
    <phoneticPr fontId="1" type="noConversion"/>
  </si>
  <si>
    <t>라이선스 목록</t>
    <phoneticPr fontId="1" type="noConversion"/>
  </si>
  <si>
    <t>라이선스 등록</t>
    <phoneticPr fontId="1" type="noConversion"/>
  </si>
  <si>
    <t>라이선스 삭제</t>
    <phoneticPr fontId="1" type="noConversion"/>
  </si>
  <si>
    <t>라이선스 상세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</si>
  <si>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</si>
  <si>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</si>
  <si>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</si>
  <si>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</si>
  <si>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</si>
  <si>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</si>
  <si>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</si>
  <si>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</si>
  <si>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</si>
  <si>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</si>
  <si>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프로젝트 목록</t>
    <phoneticPr fontId="1" type="noConversion"/>
  </si>
  <si>
    <t>프로젝트 등록</t>
    <phoneticPr fontId="1" type="noConversion"/>
  </si>
  <si>
    <t>프로젝트 상세</t>
    <phoneticPr fontId="1" type="noConversion"/>
  </si>
  <si>
    <t>프로젝트 수정</t>
    <phoneticPr fontId="1" type="noConversion"/>
  </si>
  <si>
    <t>프로젝트 삭제</t>
    <phoneticPr fontId="1" type="noConversion"/>
  </si>
  <si>
    <t>보고서 권한 목록</t>
    <phoneticPr fontId="1" type="noConversion"/>
  </si>
  <si>
    <t>보고서 권한 등록</t>
    <phoneticPr fontId="1" type="noConversion"/>
  </si>
  <si>
    <t>보고서 권한 상세</t>
    <phoneticPr fontId="1" type="noConversion"/>
  </si>
  <si>
    <t>보고서 권한 수정</t>
    <phoneticPr fontId="1" type="noConversion"/>
  </si>
  <si>
    <t>보고서 권한 삭제</t>
    <phoneticPr fontId="1" type="noConversion"/>
  </si>
  <si>
    <t>보고서 목록</t>
    <phoneticPr fontId="1" type="noConversion"/>
  </si>
  <si>
    <t>보고서 등록</t>
    <phoneticPr fontId="1" type="noConversion"/>
  </si>
  <si>
    <t>보고서 상세</t>
    <phoneticPr fontId="1" type="noConversion"/>
  </si>
  <si>
    <t>보고서 수정</t>
    <phoneticPr fontId="1" type="noConversion"/>
  </si>
  <si>
    <t>보고서 삭제</t>
    <phoneticPr fontId="1" type="noConversion"/>
  </si>
  <si>
    <t>보고서 외부 배포 목록</t>
    <phoneticPr fontId="1" type="noConversion"/>
  </si>
  <si>
    <t>보고서 외부 배포 등록</t>
    <phoneticPr fontId="1" type="noConversion"/>
  </si>
  <si>
    <t>보고서 외부 배포 상세</t>
    <phoneticPr fontId="1" type="noConversion"/>
  </si>
  <si>
    <t>보고서 외부 배포 수정</t>
    <phoneticPr fontId="1" type="noConversion"/>
  </si>
  <si>
    <t>보고서 외부 배포 삭제</t>
    <phoneticPr fontId="1" type="noConversion"/>
  </si>
  <si>
    <t>BizwordController</t>
    <phoneticPr fontId="1" type="noConversion"/>
  </si>
  <si>
    <t>MetaController</t>
    <phoneticPr fontId="1" type="noConversion"/>
  </si>
  <si>
    <t>MypageController</t>
    <phoneticPr fontId="1" type="noConversion"/>
  </si>
  <si>
    <t>SearchController</t>
    <phoneticPr fontId="1" type="noConversion"/>
  </si>
  <si>
    <t>searchTotal</t>
    <phoneticPr fontId="1" type="noConversion"/>
  </si>
  <si>
    <t>통합 검색</t>
    <phoneticPr fontId="1" type="noConversion"/>
  </si>
  <si>
    <t>bizword</t>
    <phoneticPr fontId="1" type="noConversion"/>
  </si>
  <si>
    <t>bizwordSearch</t>
    <phoneticPr fontId="1" type="noConversion"/>
  </si>
  <si>
    <t>metadataDetail</t>
    <phoneticPr fontId="1" type="noConversion"/>
  </si>
  <si>
    <t>metadataNewPopup</t>
    <phoneticPr fontId="1" type="noConversion"/>
  </si>
  <si>
    <t>bizwordRgst</t>
    <phoneticPr fontId="1" type="noConversion"/>
  </si>
  <si>
    <t>bizwordExtrnlData</t>
    <phoneticPr fontId="1" type="noConversion"/>
  </si>
  <si>
    <t>main1</t>
    <phoneticPr fontId="1" type="noConversion"/>
  </si>
  <si>
    <t>main2</t>
    <phoneticPr fontId="1" type="noConversion"/>
  </si>
  <si>
    <t>main3</t>
    <phoneticPr fontId="1" type="noConversion"/>
  </si>
  <si>
    <t>headSearch</t>
    <phoneticPr fontId="1" type="noConversion"/>
  </si>
  <si>
    <t>registStateCount</t>
    <phoneticPr fontId="1" type="noConversion"/>
  </si>
  <si>
    <t>dashBoardNewPopup</t>
    <phoneticPr fontId="1" type="noConversion"/>
  </si>
  <si>
    <t>pupupList</t>
    <phoneticPr fontId="1" type="noConversion"/>
  </si>
  <si>
    <t>업무 표준 용어 목록</t>
    <phoneticPr fontId="1" type="noConversion"/>
  </si>
  <si>
    <t>업무 표준 용어 검색</t>
    <phoneticPr fontId="1" type="noConversion"/>
  </si>
  <si>
    <t>메타 데이터 상세</t>
    <phoneticPr fontId="1" type="noConversion"/>
  </si>
  <si>
    <t>메타 데이터 검색</t>
    <phoneticPr fontId="1" type="noConversion"/>
  </si>
  <si>
    <t>업무 표준 용어 등록</t>
    <phoneticPr fontId="1" type="noConversion"/>
  </si>
  <si>
    <t>외부 데이터 구매 자산 관리</t>
    <phoneticPr fontId="1" type="noConversion"/>
  </si>
  <si>
    <t>FAQ 상세</t>
    <phoneticPr fontId="1" type="noConversion"/>
  </si>
  <si>
    <t>Q&amp;A 상세</t>
    <phoneticPr fontId="1" type="noConversion"/>
  </si>
  <si>
    <t>코드 목록</t>
    <phoneticPr fontId="1" type="noConversion"/>
  </si>
  <si>
    <t>요약 HOME</t>
    <phoneticPr fontId="1" type="noConversion"/>
  </si>
  <si>
    <t>포털 HOME</t>
    <phoneticPr fontId="1" type="noConversion"/>
  </si>
  <si>
    <t>분석 HOME</t>
    <phoneticPr fontId="1" type="noConversion"/>
  </si>
  <si>
    <t>비즈메타 등록 조회</t>
    <phoneticPr fontId="1" type="noConversion"/>
  </si>
  <si>
    <t>대시보드</t>
    <phoneticPr fontId="1" type="noConversion"/>
  </si>
  <si>
    <t>pupupSelect</t>
    <phoneticPr fontId="1" type="noConversion"/>
  </si>
  <si>
    <t>metadata</t>
    <phoneticPr fontId="1" type="noConversion"/>
  </si>
  <si>
    <t>metadataCategorySearch</t>
    <phoneticPr fontId="1" type="noConversion"/>
  </si>
  <si>
    <t>mypageApproval</t>
    <phoneticPr fontId="1" type="noConversion"/>
  </si>
  <si>
    <t>메타 카테고리 검색</t>
    <phoneticPr fontId="1" type="noConversion"/>
  </si>
  <si>
    <t>메타 검색 팝업</t>
    <phoneticPr fontId="1" type="noConversion"/>
  </si>
  <si>
    <t>결재 현황 목록</t>
    <phoneticPr fontId="1" type="noConversion"/>
  </si>
  <si>
    <t>mypageApprovalWrite</t>
    <phoneticPr fontId="1" type="noConversion"/>
  </si>
  <si>
    <t>mypageApprovalDetail1</t>
    <phoneticPr fontId="1" type="noConversion"/>
  </si>
  <si>
    <t>mypageApprovalDetail2</t>
    <phoneticPr fontId="1" type="noConversion"/>
  </si>
  <si>
    <t>mypageApprovalDetail3</t>
    <phoneticPr fontId="1" type="noConversion"/>
  </si>
  <si>
    <t>결재 현황 등록</t>
    <phoneticPr fontId="1" type="noConversion"/>
  </si>
  <si>
    <t>결재 현황 상세 - 보고서 권한</t>
    <phoneticPr fontId="1" type="noConversion"/>
  </si>
  <si>
    <t>결재 현황 상세 - 보고서 등록</t>
    <phoneticPr fontId="1" type="noConversion"/>
  </si>
  <si>
    <t>결재 현황 상세 - 프로젝트 등록</t>
    <phoneticPr fontId="1" type="noConversion"/>
  </si>
  <si>
    <t>mypageInitScreanSet</t>
    <phoneticPr fontId="1" type="noConversion"/>
  </si>
  <si>
    <t>초기 화면 설정</t>
    <phoneticPr fontId="1" type="noConversion"/>
  </si>
  <si>
    <t>mypageInitScreanSetInsert</t>
    <phoneticPr fontId="1" type="noConversion"/>
  </si>
  <si>
    <t>초기 화면 설정 등록</t>
    <phoneticPr fontId="1" type="noConversion"/>
  </si>
  <si>
    <t>활성 여부</t>
    <phoneticPr fontId="1" type="noConversion"/>
  </si>
  <si>
    <t>마지막 버전 여부</t>
    <phoneticPr fontId="1" type="noConversion"/>
  </si>
  <si>
    <t>승인 상태</t>
    <phoneticPr fontId="1" type="noConversion"/>
  </si>
  <si>
    <t>프로젝트 사용자</t>
    <phoneticPr fontId="1" type="noConversion"/>
  </si>
  <si>
    <t>T_PROJECT_USER</t>
    <phoneticPr fontId="1" type="noConversion"/>
  </si>
  <si>
    <t>프로젝트 사용자 정보</t>
    <phoneticPr fontId="1" type="noConversion"/>
  </si>
  <si>
    <t>동일 프로젝트 ID 중 하나의 버전만 활성</t>
    <phoneticPr fontId="1" type="noConversion"/>
  </si>
  <si>
    <t>동일 프로젝트 ID 중 마지막 버전</t>
    <phoneticPr fontId="1" type="noConversion"/>
  </si>
  <si>
    <t>버전별 승인 상태</t>
    <phoneticPr fontId="1" type="noConversion"/>
  </si>
  <si>
    <t>마지막 버전 여부</t>
    <phoneticPr fontId="1" type="noConversion"/>
  </si>
  <si>
    <t>LAST_VER_YN</t>
    <phoneticPr fontId="1" type="noConversion"/>
  </si>
  <si>
    <t>프로젝트 사용자 이력</t>
    <phoneticPr fontId="1" type="noConversion"/>
  </si>
  <si>
    <t>T_PROJECT_USER_HIST</t>
    <phoneticPr fontId="1" type="noConversion"/>
  </si>
  <si>
    <t>보고서 사용자 이력</t>
    <phoneticPr fontId="1" type="noConversion"/>
  </si>
  <si>
    <t>보고서 정보 이력</t>
    <phoneticPr fontId="1" type="noConversion"/>
  </si>
  <si>
    <t>보고서 사용자 정보 이력</t>
    <phoneticPr fontId="1" type="noConversion"/>
  </si>
  <si>
    <t>T_REPORT_USER_HIST</t>
    <phoneticPr fontId="1" type="noConversion"/>
  </si>
  <si>
    <t>프로젝트 사용자 정보 이력</t>
    <phoneticPr fontId="1" type="noConversion"/>
  </si>
  <si>
    <t>프로젝트 사용자</t>
    <phoneticPr fontId="1" type="noConversion"/>
  </si>
  <si>
    <t>버전</t>
    <phoneticPr fontId="1" type="noConversion"/>
  </si>
  <si>
    <t>보고서 사용자 이력</t>
    <phoneticPr fontId="1" type="noConversion"/>
  </si>
  <si>
    <t>T_REPORT_USER_HIST_IX1</t>
    <phoneticPr fontId="1" type="noConversion"/>
  </si>
  <si>
    <t>프로젝트 사용자 이력</t>
    <phoneticPr fontId="1" type="noConversion"/>
  </si>
  <si>
    <t>보고서 사용자 이력</t>
    <phoneticPr fontId="1" type="noConversion"/>
  </si>
  <si>
    <t>태블로 워크북 ID</t>
    <phoneticPr fontId="1" type="noConversion"/>
  </si>
  <si>
    <t>태블로 뷰 ID</t>
    <phoneticPr fontId="1" type="noConversion"/>
  </si>
  <si>
    <t>태블로 프로젝트 ID</t>
    <phoneticPr fontId="1" type="noConversion"/>
  </si>
  <si>
    <t>FAQ ID</t>
    <phoneticPr fontId="1" type="noConversion"/>
  </si>
  <si>
    <t>야간 사용 여부</t>
    <phoneticPr fontId="1" type="noConversion"/>
  </si>
  <si>
    <t>야간 사용 시작 일시</t>
    <phoneticPr fontId="1" type="noConversion"/>
  </si>
  <si>
    <t>야간 사용 종료 일시</t>
    <phoneticPr fontId="1" type="noConversion"/>
  </si>
  <si>
    <t>이력 일시</t>
    <phoneticPr fontId="1" type="noConversion"/>
  </si>
  <si>
    <t>참조 타입</t>
    <phoneticPr fontId="1" type="noConversion"/>
  </si>
  <si>
    <t>mypageReportSet</t>
    <phoneticPr fontId="1" type="noConversion"/>
  </si>
  <si>
    <t>mypageReportList</t>
    <phoneticPr fontId="1" type="noConversion"/>
  </si>
  <si>
    <t>mypageReportSave</t>
    <phoneticPr fontId="1" type="noConversion"/>
  </si>
  <si>
    <t>mypageModelDeploy</t>
    <phoneticPr fontId="1" type="noConversion"/>
  </si>
  <si>
    <t>mypageProjectStatus</t>
    <phoneticPr fontId="1" type="noConversion"/>
  </si>
  <si>
    <t>mypageProjectStatusDetail1</t>
    <phoneticPr fontId="1" type="noConversion"/>
  </si>
  <si>
    <t>mypageProjectStatusDetail2</t>
    <phoneticPr fontId="1" type="noConversion"/>
  </si>
  <si>
    <t>mypageReportStatus</t>
    <phoneticPr fontId="1" type="noConversion"/>
  </si>
  <si>
    <t>mypageReportStatusWrite</t>
    <phoneticPr fontId="1" type="noConversion"/>
  </si>
  <si>
    <t>mypageReportStatusDetail</t>
    <phoneticPr fontId="1" type="noConversion"/>
  </si>
  <si>
    <t>보고서 설정</t>
    <phoneticPr fontId="1" type="noConversion"/>
  </si>
  <si>
    <t>보고서 설정 목록</t>
    <phoneticPr fontId="1" type="noConversion"/>
  </si>
  <si>
    <t>보고서 설정 등록</t>
    <phoneticPr fontId="1" type="noConversion"/>
  </si>
  <si>
    <t>프로젝트 신청 현황</t>
    <phoneticPr fontId="1" type="noConversion"/>
  </si>
  <si>
    <t>프로젝트 신쳥 상세 - 시각화</t>
    <phoneticPr fontId="1" type="noConversion"/>
  </si>
  <si>
    <t>모델 배포 신청 현황</t>
    <phoneticPr fontId="1" type="noConversion"/>
  </si>
  <si>
    <t>보고서 신청 현황</t>
    <phoneticPr fontId="1" type="noConversion"/>
  </si>
  <si>
    <t>보고서 신청 등록</t>
    <phoneticPr fontId="1" type="noConversion"/>
  </si>
  <si>
    <t>보고서 신청 상세</t>
    <phoneticPr fontId="1" type="noConversion"/>
  </si>
  <si>
    <t>project</t>
    <phoneticPr fontId="1" type="noConversion"/>
  </si>
  <si>
    <t>projectRegist</t>
    <phoneticPr fontId="1" type="noConversion"/>
  </si>
  <si>
    <t>select</t>
    <phoneticPr fontId="1" type="noConversion"/>
  </si>
  <si>
    <t>insert</t>
    <phoneticPr fontId="1" type="noConversion"/>
  </si>
  <si>
    <t>update</t>
    <phoneticPr fontId="1" type="noConversion"/>
  </si>
  <si>
    <t>delete</t>
    <phoneticPr fontId="1" type="noConversion"/>
  </si>
  <si>
    <t>reportAuth</t>
    <phoneticPr fontId="1" type="noConversion"/>
  </si>
  <si>
    <t>보고서 권한 목록</t>
    <phoneticPr fontId="1" type="noConversion"/>
  </si>
  <si>
    <t>프로젝트 목록</t>
    <phoneticPr fontId="1" type="noConversion"/>
  </si>
  <si>
    <t>프로젝트 등록</t>
    <phoneticPr fontId="1" type="noConversion"/>
  </si>
  <si>
    <t>프로젝트 상세</t>
    <phoneticPr fontId="1" type="noConversion"/>
  </si>
  <si>
    <t>프로젝트 수정</t>
    <phoneticPr fontId="1" type="noConversion"/>
  </si>
  <si>
    <t>프로젝트 삭제</t>
    <phoneticPr fontId="1" type="noConversion"/>
  </si>
  <si>
    <t>reportView</t>
    <phoneticPr fontId="1" type="noConversion"/>
  </si>
  <si>
    <t>reportList</t>
    <phoneticPr fontId="1" type="noConversion"/>
  </si>
  <si>
    <t>reportRegist</t>
    <phoneticPr fontId="1" type="noConversion"/>
  </si>
  <si>
    <t>보고서 상세</t>
    <phoneticPr fontId="1" type="noConversion"/>
  </si>
  <si>
    <t>보고서 목록</t>
    <phoneticPr fontId="1" type="noConversion"/>
  </si>
  <si>
    <t>보고서 등록</t>
    <phoneticPr fontId="1" type="noConversion"/>
  </si>
  <si>
    <t>보고서 수정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</si>
  <si>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</si>
  <si>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</si>
  <si>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</si>
  <si>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</si>
  <si>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</si>
  <si>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</si>
  <si>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</si>
  <si>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</si>
  <si>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</si>
  <si>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</si>
  <si>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</si>
  <si>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</si>
  <si>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</si>
  <si>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</si>
  <si>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</si>
  <si>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</si>
  <si>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</si>
  <si>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</si>
  <si>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</si>
  <si>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</si>
  <si>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180 days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</si>
  <si>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</si>
  <si>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</si>
  <si>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</si>
  <si>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</si>
  <si>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</si>
  <si>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</si>
  <si>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</si>
  <si>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</si>
  <si>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APPROVE_YN</t>
    <phoneticPr fontId="1" type="noConversion"/>
  </si>
  <si>
    <t>승인 여부</t>
    <phoneticPr fontId="1" type="noConversion"/>
  </si>
  <si>
    <t>반려</t>
    <phoneticPr fontId="1" type="noConversion"/>
  </si>
  <si>
    <t>승인</t>
    <phoneticPr fontId="1" type="noConversion"/>
  </si>
  <si>
    <t>COMPANY_CODE</t>
    <phoneticPr fontId="1" type="noConversion"/>
  </si>
  <si>
    <t>회사 구분</t>
    <phoneticPr fontId="1" type="noConversion"/>
  </si>
  <si>
    <t>BC</t>
    <phoneticPr fontId="1" type="noConversion"/>
  </si>
  <si>
    <t>BS</t>
    <phoneticPr fontId="1" type="noConversion"/>
  </si>
  <si>
    <t>DS</t>
    <phoneticPr fontId="1" type="noConversion"/>
  </si>
  <si>
    <t>DST</t>
    <phoneticPr fontId="1" type="noConversion"/>
  </si>
  <si>
    <t>GS</t>
    <phoneticPr fontId="1" type="noConversion"/>
  </si>
  <si>
    <t>KBSYS</t>
    <phoneticPr fontId="1" type="noConversion"/>
  </si>
  <si>
    <t>PST</t>
    <phoneticPr fontId="1" type="noConversion"/>
  </si>
  <si>
    <t>RD</t>
    <phoneticPr fontId="1" type="noConversion"/>
  </si>
  <si>
    <t>리얼데이터</t>
    <phoneticPr fontId="1" type="noConversion"/>
  </si>
  <si>
    <t>BICNS</t>
    <phoneticPr fontId="1" type="noConversion"/>
  </si>
  <si>
    <t>베스핀글로벌</t>
    <phoneticPr fontId="1" type="noConversion"/>
  </si>
  <si>
    <t>신한DS</t>
    <phoneticPr fontId="1" type="noConversion"/>
  </si>
  <si>
    <t>데이터스트림즈</t>
    <phoneticPr fontId="1" type="noConversion"/>
  </si>
  <si>
    <t>신한금융투자</t>
    <phoneticPr fontId="1" type="noConversion"/>
  </si>
  <si>
    <t>펜타시스템테크놀러지</t>
    <phoneticPr fontId="1" type="noConversion"/>
  </si>
  <si>
    <t>DEFAULT_USER_ID</t>
    <phoneticPr fontId="1" type="noConversion"/>
  </si>
  <si>
    <t>배치 처리시 기본 등록 ID</t>
    <phoneticPr fontId="1" type="noConversion"/>
  </si>
  <si>
    <t>PROJECT</t>
    <phoneticPr fontId="1" type="noConversion"/>
  </si>
  <si>
    <t>REPORT</t>
    <phoneticPr fontId="1" type="noConversion"/>
  </si>
  <si>
    <t>LICENSE</t>
    <phoneticPr fontId="1" type="noConversion"/>
  </si>
  <si>
    <t>admin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</si>
  <si>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</si>
  <si>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</si>
  <si>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</si>
  <si>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</si>
  <si>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</si>
  <si>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</si>
  <si>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</si>
  <si>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</si>
  <si>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</si>
  <si>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</si>
  <si>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</si>
  <si>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</si>
  <si>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</si>
  <si>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</si>
  <si>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</si>
  <si>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ACCOUNT_DISABLE</t>
    <phoneticPr fontId="1" type="noConversion"/>
  </si>
  <si>
    <t>ACCOUNT_EXPIRE</t>
    <phoneticPr fontId="1" type="noConversion"/>
  </si>
  <si>
    <t>ACCOUNT_LOCK</t>
    <phoneticPr fontId="1" type="noConversion"/>
  </si>
  <si>
    <t>AUTH_FAIL</t>
    <phoneticPr fontId="1" type="noConversion"/>
  </si>
  <si>
    <t>LOGIN_FAIL</t>
    <phoneticPr fontId="1" type="noConversion"/>
  </si>
  <si>
    <t>SSO_CONNECT_FAIL</t>
    <phoneticPr fontId="1" type="noConversion"/>
  </si>
  <si>
    <t>SSO_LOGIN_FAIL</t>
    <phoneticPr fontId="1" type="noConversion"/>
  </si>
  <si>
    <t>UDB_CONNECT_FAIL</t>
    <phoneticPr fontId="1" type="noConversion"/>
  </si>
  <si>
    <t>UDB_LOGIN_FAIL</t>
    <phoneticPr fontId="1" type="noConversion"/>
  </si>
  <si>
    <t>USER_NOT_FOUND</t>
    <phoneticPr fontId="1" type="noConversion"/>
  </si>
  <si>
    <t>계정 미사용</t>
    <phoneticPr fontId="1" type="noConversion"/>
  </si>
  <si>
    <t>계정 만료</t>
    <phoneticPr fontId="1" type="noConversion"/>
  </si>
  <si>
    <t>계정 잠김</t>
    <phoneticPr fontId="1" type="noConversion"/>
  </si>
  <si>
    <t>계정 권한 없음</t>
    <phoneticPr fontId="1" type="noConversion"/>
  </si>
  <si>
    <t>기본 실패 메시지</t>
    <phoneticPr fontId="1" type="noConversion"/>
  </si>
  <si>
    <t>SSO 연결 실패</t>
    <phoneticPr fontId="1" type="noConversion"/>
  </si>
  <si>
    <t>SSO 인증 실패</t>
    <phoneticPr fontId="1" type="noConversion"/>
  </si>
  <si>
    <t>UDB 연결 실패</t>
    <phoneticPr fontId="1" type="noConversion"/>
  </si>
  <si>
    <t>UDB 인증 실패</t>
    <phoneticPr fontId="1" type="noConversion"/>
  </si>
  <si>
    <t>사용자 조회 불가</t>
    <phoneticPr fontId="1" type="noConversion"/>
  </si>
  <si>
    <t>사용자 계정으로 로그인 할 수 없습니다.</t>
    <phoneticPr fontId="1" type="noConversion"/>
  </si>
  <si>
    <t>사용자 계정이 만료되었습니다.</t>
    <phoneticPr fontId="1" type="noConversion"/>
  </si>
  <si>
    <t>사용자 계정이 잠겨있습니다.</t>
    <phoneticPr fontId="1" type="noConversion"/>
  </si>
  <si>
    <t>사용자 계정의 권한이 없습니다.</t>
    <phoneticPr fontId="1" type="noConversion"/>
  </si>
  <si>
    <t>로그인을 하지 못하였습니다.</t>
    <phoneticPr fontId="1" type="noConversion"/>
  </si>
  <si>
    <t>SSO 인증 서버와 연결이 원활하지 않습니다.</t>
    <phoneticPr fontId="1" type="noConversion"/>
  </si>
  <si>
    <t>SSO 인증을 실패하였습니다.</t>
    <phoneticPr fontId="1" type="noConversion"/>
  </si>
  <si>
    <t>UDB 인증 서버와 연결이 원활하지 않습니다.</t>
    <phoneticPr fontId="1" type="noConversion"/>
  </si>
  <si>
    <t>UDB 인증을 실패하였습니다.</t>
    <phoneticPr fontId="1" type="noConversion"/>
  </si>
  <si>
    <t>사용자 정보를 조회하지 못하였습니다.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</si>
  <si>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</si>
  <si>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</si>
  <si>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</si>
  <si>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</si>
  <si>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</si>
  <si>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</si>
  <si>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</si>
  <si>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</si>
  <si>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</si>
  <si>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PRJ_SE_CODE</t>
    <phoneticPr fontId="1" type="noConversion"/>
  </si>
  <si>
    <t>프로젝트 구분</t>
    <phoneticPr fontId="1" type="noConversion"/>
  </si>
  <si>
    <t>ALL</t>
    <phoneticPr fontId="1" type="noConversion"/>
  </si>
  <si>
    <t>COM</t>
    <phoneticPr fontId="1" type="noConversion"/>
  </si>
  <si>
    <t>전체 공유</t>
    <phoneticPr fontId="1" type="noConversion"/>
  </si>
  <si>
    <t>PRJ_STAT_CODE</t>
    <phoneticPr fontId="1" type="noConversion"/>
  </si>
  <si>
    <t>프로젝트 승인 상태</t>
    <phoneticPr fontId="1" type="noConversion"/>
  </si>
  <si>
    <t>A</t>
    <phoneticPr fontId="1" type="noConversion"/>
  </si>
  <si>
    <t>C</t>
    <phoneticPr fontId="1" type="noConversion"/>
  </si>
  <si>
    <t>R</t>
    <phoneticPr fontId="1" type="noConversion"/>
  </si>
  <si>
    <t>신청중</t>
    <phoneticPr fontId="1" type="noConversion"/>
  </si>
  <si>
    <t>승인완료</t>
    <phoneticPr fontId="1" type="noConversion"/>
  </si>
  <si>
    <t>PRJ_TYPE_CODE</t>
    <phoneticPr fontId="1" type="noConversion"/>
  </si>
  <si>
    <t>프로젝트 타입</t>
    <phoneticPr fontId="1" type="noConversion"/>
  </si>
  <si>
    <t>AI</t>
    <phoneticPr fontId="1" type="noConversion"/>
  </si>
  <si>
    <t>VW</t>
    <phoneticPr fontId="1" type="noConversion"/>
  </si>
  <si>
    <t>시각화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</si>
  <si>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</si>
  <si>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</si>
  <si>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</si>
  <si>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</si>
  <si>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</si>
  <si>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</si>
  <si>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</si>
  <si>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</si>
  <si>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</si>
  <si>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</si>
  <si>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RPT_ATMC_APRV_YN</t>
    <phoneticPr fontId="1" type="noConversion"/>
  </si>
  <si>
    <t>보고서 자동 승인</t>
    <phoneticPr fontId="1" type="noConversion"/>
  </si>
  <si>
    <t>결재 승인</t>
    <phoneticPr fontId="1" type="noConversion"/>
  </si>
  <si>
    <t>자동 승인</t>
    <phoneticPr fontId="1" type="noConversion"/>
  </si>
  <si>
    <t>RPT_STAT_CODE</t>
    <phoneticPr fontId="1" type="noConversion"/>
  </si>
  <si>
    <t>보고서 승인 상태</t>
    <phoneticPr fontId="1" type="noConversion"/>
  </si>
  <si>
    <t>RPT_TY</t>
    <phoneticPr fontId="1" type="noConversion"/>
  </si>
  <si>
    <t>보고서 유형</t>
    <phoneticPr fontId="1" type="noConversion"/>
  </si>
  <si>
    <t>DEPT</t>
    <phoneticPr fontId="1" type="noConversion"/>
  </si>
  <si>
    <t>ENTERPRISE</t>
    <phoneticPr fontId="1" type="noConversion"/>
  </si>
  <si>
    <t>GROUP</t>
    <phoneticPr fontId="1" type="noConversion"/>
  </si>
  <si>
    <t>PERSON</t>
    <phoneticPr fontId="1" type="noConversion"/>
  </si>
  <si>
    <t>부서</t>
    <phoneticPr fontId="1" type="noConversion"/>
  </si>
  <si>
    <t>전사</t>
    <phoneticPr fontId="1" type="noConversion"/>
  </si>
  <si>
    <t>그룹</t>
    <phoneticPr fontId="1" type="noConversion"/>
  </si>
  <si>
    <t>개인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</si>
  <si>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</si>
  <si>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</si>
  <si>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</si>
  <si>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</si>
  <si>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</si>
  <si>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</si>
  <si>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</si>
  <si>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</si>
  <si>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</si>
  <si>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</si>
  <si>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</si>
  <si>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</si>
  <si>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nt20000000001</t>
  </si>
  <si>
    <t>nt20000000002</t>
  </si>
  <si>
    <t>nt20000000003</t>
  </si>
  <si>
    <t>fq20000000001</t>
  </si>
  <si>
    <t>fq20000000002</t>
  </si>
  <si>
    <t>fq20000000003</t>
  </si>
  <si>
    <t>fq20000000004</t>
  </si>
  <si>
    <t>au20000000001</t>
  </si>
  <si>
    <t>au20000000002</t>
  </si>
  <si>
    <t>HOME</t>
    <phoneticPr fontId="1" type="noConversion"/>
  </si>
  <si>
    <t>시스템 관리</t>
    <phoneticPr fontId="1" type="noConversion"/>
  </si>
  <si>
    <t>/system</t>
    <phoneticPr fontId="1" type="noConversion"/>
  </si>
  <si>
    <t>/system/code</t>
    <phoneticPr fontId="1" type="noConversion"/>
  </si>
  <si>
    <t>공통코드 관리</t>
    <phoneticPr fontId="1" type="noConversion"/>
  </si>
  <si>
    <t>라이선스 관리</t>
    <phoneticPr fontId="1" type="noConversion"/>
  </si>
  <si>
    <t>메뉴 관리</t>
    <phoneticPr fontId="1" type="noConversion"/>
  </si>
  <si>
    <t>메뉴 권한 관리</t>
    <phoneticPr fontId="1" type="noConversion"/>
  </si>
  <si>
    <t>업무 카테고리 관리</t>
    <phoneticPr fontId="1" type="noConversion"/>
  </si>
  <si>
    <t>외부 자산 관리</t>
    <phoneticPr fontId="1" type="noConversion"/>
  </si>
  <si>
    <t>외부 시스템 관리</t>
    <phoneticPr fontId="1" type="noConversion"/>
  </si>
  <si>
    <t>FAQ 관리</t>
    <phoneticPr fontId="1" type="noConversion"/>
  </si>
  <si>
    <t>사용자 로그 관리</t>
    <phoneticPr fontId="1" type="noConversion"/>
  </si>
  <si>
    <t>Q&amp;amp;A 관리</t>
    <phoneticPr fontId="1" type="noConversion"/>
  </si>
  <si>
    <t>분석 관리</t>
    <phoneticPr fontId="1" type="noConversion"/>
  </si>
  <si>
    <t>프로젝트 관리</t>
    <phoneticPr fontId="1" type="noConversion"/>
  </si>
  <si>
    <t>보고서 관리</t>
    <phoneticPr fontId="1" type="noConversion"/>
  </si>
  <si>
    <t>모델 신청 관리</t>
    <phoneticPr fontId="1" type="noConversion"/>
  </si>
  <si>
    <t>모델 배포 관리</t>
    <phoneticPr fontId="1" type="noConversion"/>
  </si>
  <si>
    <t>감사 관리</t>
    <phoneticPr fontId="1" type="noConversion"/>
  </si>
  <si>
    <t>/external</t>
    <phoneticPr fontId="1" type="noConversion"/>
  </si>
  <si>
    <t>/board</t>
    <phoneticPr fontId="1" type="noConversion"/>
  </si>
  <si>
    <t>/project</t>
    <phoneticPr fontId="1" type="noConversion"/>
  </si>
  <si>
    <t>/audit</t>
    <phoneticPr fontId="1" type="noConversion"/>
  </si>
  <si>
    <t>/system/member</t>
    <phoneticPr fontId="1" type="noConversion"/>
  </si>
  <si>
    <t>/system/role</t>
    <phoneticPr fontId="1" type="noConversion"/>
  </si>
  <si>
    <t>/system/license</t>
    <phoneticPr fontId="1" type="noConversion"/>
  </si>
  <si>
    <t>/system/menu</t>
    <phoneticPr fontId="1" type="noConversion"/>
  </si>
  <si>
    <t>/system/menuAuth</t>
    <phoneticPr fontId="1" type="noConversion"/>
  </si>
  <si>
    <t>/system/wrkCat</t>
    <phoneticPr fontId="1" type="noConversion"/>
  </si>
  <si>
    <t>/external/extrnl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</si>
  <si>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</si>
  <si>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</si>
  <si>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</si>
  <si>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/project/project</t>
    <phoneticPr fontId="1" type="noConversion"/>
  </si>
  <si>
    <t>/project/report</t>
    <phoneticPr fontId="1" type="noConversion"/>
  </si>
  <si>
    <t>/project/modelResource</t>
    <phoneticPr fontId="1" type="noConversion"/>
  </si>
  <si>
    <t>/project/modelDeploy</t>
    <phoneticPr fontId="1" type="noConversion"/>
  </si>
  <si>
    <t>/project/dataNew</t>
    <phoneticPr fontId="1" type="noConversion"/>
  </si>
  <si>
    <t>외부 데이터</t>
    <phoneticPr fontId="1" type="noConversion"/>
  </si>
  <si>
    <t>T_EXTRNL_DATA</t>
    <phoneticPr fontId="1" type="noConversion"/>
  </si>
  <si>
    <t>외부 데이터 관리 정보</t>
    <phoneticPr fontId="1" type="noConversion"/>
  </si>
  <si>
    <t>소스 시스템 코드</t>
    <phoneticPr fontId="1" type="noConversion"/>
  </si>
  <si>
    <t>데이터 타입</t>
    <phoneticPr fontId="1" type="noConversion"/>
  </si>
  <si>
    <t>데이터 명</t>
    <phoneticPr fontId="1" type="noConversion"/>
  </si>
  <si>
    <t>데이터 설명</t>
    <phoneticPr fontId="1" type="noConversion"/>
  </si>
  <si>
    <t>데이터 항목</t>
    <phoneticPr fontId="1" type="noConversion"/>
  </si>
  <si>
    <t>데이터 위치</t>
    <phoneticPr fontId="1" type="noConversion"/>
  </si>
  <si>
    <t>비고</t>
    <phoneticPr fontId="1" type="noConversion"/>
  </si>
  <si>
    <t>구매 부서 코드</t>
    <phoneticPr fontId="1" type="noConversion"/>
  </si>
  <si>
    <t>구매 담당자 ID</t>
    <phoneticPr fontId="1" type="noConversion"/>
  </si>
  <si>
    <t>관리 부서 코드</t>
    <phoneticPr fontId="1" type="noConversion"/>
  </si>
  <si>
    <t>관리 담당자 ID</t>
    <phoneticPr fontId="1" type="noConversion"/>
  </si>
  <si>
    <t>소스 시스템 URL</t>
    <phoneticPr fontId="1" type="noConversion"/>
  </si>
  <si>
    <t>데이터 전송 방식</t>
    <phoneticPr fontId="1" type="noConversion"/>
  </si>
  <si>
    <t>데이터 전송 주기</t>
    <phoneticPr fontId="1" type="noConversion"/>
  </si>
  <si>
    <t>언어</t>
    <phoneticPr fontId="1" type="noConversion"/>
  </si>
  <si>
    <t>사용 부서 정보</t>
    <phoneticPr fontId="1" type="noConversion"/>
  </si>
  <si>
    <t>T_EXTRNL_DATA_IX1</t>
    <phoneticPr fontId="1" type="noConversion"/>
  </si>
  <si>
    <t>INDEX</t>
    <phoneticPr fontId="1" type="noConversion"/>
  </si>
  <si>
    <t>SRC_SYS_CODE</t>
    <phoneticPr fontId="1" type="noConversion"/>
  </si>
  <si>
    <t>VARCHAR(1000)</t>
    <phoneticPr fontId="1" type="noConversion"/>
  </si>
  <si>
    <t>VARCHAR(256)</t>
    <phoneticPr fontId="1" type="noConversion"/>
  </si>
  <si>
    <t>DATA_TY</t>
    <phoneticPr fontId="1" type="noConversion"/>
  </si>
  <si>
    <t>DATA_NM</t>
    <phoneticPr fontId="1" type="noConversion"/>
  </si>
  <si>
    <t>DATA_DSC</t>
    <phoneticPr fontId="1" type="noConversion"/>
  </si>
  <si>
    <t>DATA_ITEM</t>
    <phoneticPr fontId="1" type="noConversion"/>
  </si>
  <si>
    <t>DATA_LC</t>
    <phoneticPr fontId="1" type="noConversion"/>
  </si>
  <si>
    <t>RMK</t>
    <phoneticPr fontId="1" type="noConversion"/>
  </si>
  <si>
    <t>PURCHS_DEPT_CODE</t>
    <phoneticPr fontId="1" type="noConversion"/>
  </si>
  <si>
    <t>PURCHS_PICR_ID</t>
    <phoneticPr fontId="1" type="noConversion"/>
  </si>
  <si>
    <t>MNG_DEPT_CODE</t>
    <phoneticPr fontId="1" type="noConversion"/>
  </si>
  <si>
    <t>MNG_PICR_ID</t>
    <phoneticPr fontId="1" type="noConversion"/>
  </si>
  <si>
    <t>SRC_SYS_URL</t>
    <phoneticPr fontId="1" type="noConversion"/>
  </si>
  <si>
    <t>DATA_TRNSMIS_MTHD</t>
    <phoneticPr fontId="1" type="noConversion"/>
  </si>
  <si>
    <t>DATA_TRNSMIS_CYCLE</t>
    <phoneticPr fontId="1" type="noConversion"/>
  </si>
  <si>
    <t>LANG</t>
    <phoneticPr fontId="1" type="noConversion"/>
  </si>
  <si>
    <t>N</t>
    <phoneticPr fontId="1" type="noConversion"/>
  </si>
  <si>
    <t>일반사용자(임원)</t>
    <phoneticPr fontId="1" type="noConversion"/>
  </si>
  <si>
    <t>일반사용자(임원) 설명</t>
    <phoneticPr fontId="1" type="noConversion"/>
  </si>
  <si>
    <t>U</t>
    <phoneticPr fontId="1" type="noConversion"/>
  </si>
  <si>
    <t>D</t>
    <phoneticPr fontId="1" type="noConversion"/>
  </si>
  <si>
    <t>A</t>
    <phoneticPr fontId="1" type="noConversion"/>
  </si>
  <si>
    <t>M</t>
    <phoneticPr fontId="1" type="noConversion"/>
  </si>
  <si>
    <t>au20100000001</t>
  </si>
  <si>
    <t>au20100000002</t>
  </si>
  <si>
    <t>au20100000003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</si>
  <si>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</si>
  <si>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</si>
  <si>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</si>
  <si>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</si>
  <si>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</si>
  <si>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</si>
  <si>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</si>
  <si>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</si>
  <si>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</si>
  <si>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</si>
  <si>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</si>
  <si>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</si>
  <si>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</si>
  <si>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</si>
  <si>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</si>
  <si>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</si>
  <si>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</si>
  <si>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</si>
  <si>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</si>
  <si>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프로젝트 신쳥 상세 - 머신러닝</t>
  </si>
  <si>
    <t>머신러닝</t>
  </si>
  <si>
    <t>mn20000000001</t>
  </si>
  <si>
    <t>mn20000000002</t>
  </si>
  <si>
    <t>mn20000000003</t>
  </si>
  <si>
    <t>mn20000000004</t>
  </si>
  <si>
    <t>mn20000000005</t>
  </si>
  <si>
    <t>mn20000000006</t>
  </si>
  <si>
    <t>mn20000000007</t>
  </si>
  <si>
    <t>mn20000000008</t>
  </si>
  <si>
    <t>mn20000000009</t>
  </si>
  <si>
    <t>mn20000000010</t>
  </si>
  <si>
    <t>mn20000000011</t>
  </si>
  <si>
    <t>mn20000000012</t>
  </si>
  <si>
    <t>mn20000000013</t>
  </si>
  <si>
    <t>mn20000000014</t>
  </si>
  <si>
    <t>mn20000000015</t>
  </si>
  <si>
    <t>mn20000000016</t>
  </si>
  <si>
    <t>mn20000000017</t>
  </si>
  <si>
    <t>mn20000000018</t>
  </si>
  <si>
    <t>mn20000000019</t>
  </si>
  <si>
    <t>mn20000000020</t>
  </si>
  <si>
    <t>mn20000000021</t>
  </si>
  <si>
    <t>mn20000000022</t>
  </si>
  <si>
    <t>mn20000000023</t>
  </si>
  <si>
    <t>mn20000000024</t>
  </si>
  <si>
    <t>mn20000000025</t>
  </si>
  <si>
    <t>mn20000000026</t>
  </si>
  <si>
    <t>mn20000000027</t>
  </si>
  <si>
    <t>mn20000000028</t>
  </si>
  <si>
    <t>mn20000000029</t>
  </si>
  <si>
    <t>mn20000000030</t>
  </si>
  <si>
    <t>mn20000000031</t>
  </si>
  <si>
    <t>mn20000000032</t>
  </si>
  <si>
    <t>mn20000000033</t>
  </si>
  <si>
    <t>mn20000000034</t>
  </si>
  <si>
    <t>AWS 인스턴스</t>
    <phoneticPr fontId="1" type="noConversion"/>
  </si>
  <si>
    <t>T_AWS_INSTANCE</t>
    <phoneticPr fontId="1" type="noConversion"/>
  </si>
  <si>
    <t>AWS 인스턴스 목록 정보</t>
    <phoneticPr fontId="1" type="noConversion"/>
  </si>
  <si>
    <t>AWS 인스턴스</t>
    <phoneticPr fontId="1" type="noConversion"/>
  </si>
  <si>
    <t>T_AWSINSTANCE_PK</t>
    <phoneticPr fontId="1" type="noConversion"/>
  </si>
  <si>
    <t>인스턴스 구분</t>
    <phoneticPr fontId="1" type="noConversion"/>
  </si>
  <si>
    <t>인스턴스 명</t>
    <phoneticPr fontId="1" type="noConversion"/>
  </si>
  <si>
    <t>T_EXTRNL_DATA_PK</t>
    <phoneticPr fontId="1" type="noConversion"/>
  </si>
  <si>
    <t>데이터 ID</t>
    <phoneticPr fontId="1" type="noConversion"/>
  </si>
  <si>
    <t>인스턴스 구분</t>
    <phoneticPr fontId="1" type="noConversion"/>
  </si>
  <si>
    <t>인스턴스 명</t>
    <phoneticPr fontId="1" type="noConversion"/>
  </si>
  <si>
    <t>인스턴스 카테고리</t>
    <phoneticPr fontId="1" type="noConversion"/>
  </si>
  <si>
    <t>VCPU</t>
    <phoneticPr fontId="1" type="noConversion"/>
  </si>
  <si>
    <t>메모리</t>
    <phoneticPr fontId="1" type="noConversion"/>
  </si>
  <si>
    <t>GPU</t>
    <phoneticPr fontId="1" type="noConversion"/>
  </si>
  <si>
    <t>기본 여부</t>
    <phoneticPr fontId="1" type="noConversion"/>
  </si>
  <si>
    <t>랭글러 여부</t>
    <phoneticPr fontId="1" type="noConversion"/>
  </si>
  <si>
    <t>기본 설정</t>
    <phoneticPr fontId="1" type="noConversion"/>
  </si>
  <si>
    <t>최대 설정</t>
    <phoneticPr fontId="1" type="noConversion"/>
  </si>
  <si>
    <t>기본 목록</t>
    <phoneticPr fontId="1" type="noConversion"/>
  </si>
  <si>
    <t>고급 목록</t>
    <phoneticPr fontId="1" type="noConversion"/>
  </si>
  <si>
    <t>데이터 ID</t>
    <phoneticPr fontId="1" type="noConversion"/>
  </si>
  <si>
    <t>등록 구분</t>
    <phoneticPr fontId="1" type="noConversion"/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</si>
  <si>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</si>
  <si>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</si>
  <si>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</si>
  <si>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야간 사용 승인 상태</t>
    <phoneticPr fontId="1" type="noConversion"/>
  </si>
  <si>
    <t>NIGHT_USE_APRV_STAT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</si>
  <si>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</si>
  <si>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</si>
  <si>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</si>
  <si>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</si>
  <si>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RGST_SE</t>
    <phoneticPr fontId="1" type="noConversion"/>
  </si>
  <si>
    <t>INSTANCE_SE</t>
    <phoneticPr fontId="1" type="noConversion"/>
  </si>
  <si>
    <t>INSTANCE_NM</t>
    <phoneticPr fontId="1" type="noConversion"/>
  </si>
  <si>
    <t>VARCHAR(100)</t>
    <phoneticPr fontId="1" type="noConversion"/>
  </si>
  <si>
    <t>INSTANCE_CAT</t>
    <phoneticPr fontId="1" type="noConversion"/>
  </si>
  <si>
    <t>MEMORY</t>
    <phoneticPr fontId="1" type="noConversion"/>
  </si>
  <si>
    <t>DFLT_YN</t>
    <phoneticPr fontId="1" type="noConversion"/>
  </si>
  <si>
    <t>WRANGLER_YN</t>
    <phoneticPr fontId="1" type="noConversion"/>
  </si>
  <si>
    <t>DFLT_SETUP</t>
    <phoneticPr fontId="1" type="noConversion"/>
  </si>
  <si>
    <t>MAX_SETUP</t>
    <phoneticPr fontId="1" type="noConversion"/>
  </si>
  <si>
    <t>DATA_ID</t>
    <phoneticPr fontId="1" type="noConversion"/>
  </si>
  <si>
    <t>DFLT_LIST</t>
    <phoneticPr fontId="1" type="noConversion"/>
  </si>
  <si>
    <t>ADVC_LIST</t>
    <phoneticPr fontId="1" type="noConversion"/>
  </si>
  <si>
    <t>제목</t>
    <phoneticPr fontId="1" type="noConversion"/>
  </si>
  <si>
    <t>내용</t>
    <phoneticPr fontId="1" type="noConversion"/>
  </si>
  <si>
    <t>원본 게시판 ID</t>
    <phoneticPr fontId="1" type="noConversion"/>
  </si>
  <si>
    <t>원본 게시판 버전</t>
    <phoneticPr fontId="1" type="noConversion"/>
  </si>
  <si>
    <t>데이터 ID</t>
    <phoneticPr fontId="1" type="noConversion"/>
  </si>
  <si>
    <t>인스턴스 구분</t>
    <phoneticPr fontId="1" type="noConversion"/>
  </si>
  <si>
    <t>사용 여부</t>
    <phoneticPr fontId="1" type="noConversion"/>
  </si>
  <si>
    <t>정렬 순서</t>
    <phoneticPr fontId="1" type="noConversion"/>
  </si>
  <si>
    <t>NEWS</t>
    <phoneticPr fontId="1" type="noConversion"/>
  </si>
  <si>
    <t>SRCH_KWD</t>
    <phoneticPr fontId="1" type="noConversion"/>
  </si>
  <si>
    <t>LOG_SYS</t>
    <phoneticPr fontId="1" type="noConversion"/>
  </si>
  <si>
    <t>LOG_TO_FILE</t>
    <phoneticPr fontId="1" type="noConversion"/>
  </si>
  <si>
    <t>FILE</t>
    <phoneticPr fontId="1" type="noConversion"/>
  </si>
  <si>
    <t>LOG</t>
    <phoneticPr fontId="1" type="noConversion"/>
  </si>
  <si>
    <t>KWD</t>
    <phoneticPr fontId="1" type="noConversion"/>
  </si>
  <si>
    <t>0 10 7 ? * 2-6</t>
    <phoneticPr fontId="1" type="noConversion"/>
  </si>
  <si>
    <t>0 0 7 ? * 2-6</t>
    <phoneticPr fontId="1" type="noConversion"/>
  </si>
  <si>
    <t>0 20 7 ? * 2-6</t>
    <phoneticPr fontId="1" type="noConversion"/>
  </si>
  <si>
    <t>0 0/30 7-20 ? * 2-6</t>
    <phoneticPr fontId="1" type="noConversion"/>
  </si>
  <si>
    <t>0 0 8-18 ? * 2-6</t>
    <phoneticPr fontId="1" type="noConversion"/>
  </si>
  <si>
    <t>0 0 7 * * ?</t>
    <phoneticPr fontId="1" type="noConversion"/>
  </si>
  <si>
    <t>0 10 0 * * ?</t>
    <phoneticPr fontId="1" type="noConversion"/>
  </si>
  <si>
    <t>0 30 0 * * ?</t>
    <phoneticPr fontId="1" type="noConversion"/>
  </si>
  <si>
    <t>0 30 7 ? * 2-6</t>
    <phoneticPr fontId="1" type="noConversion"/>
  </si>
  <si>
    <t>외부 제공 뉴스</t>
    <phoneticPr fontId="1" type="noConversion"/>
  </si>
  <si>
    <t>검색 키워드</t>
    <phoneticPr fontId="1" type="noConversion"/>
  </si>
  <si>
    <t>시스템 로그 수집</t>
    <phoneticPr fontId="1" type="noConversion"/>
  </si>
  <si>
    <t>정보 보안 로그 수집</t>
    <phoneticPr fontId="1" type="noConversion"/>
  </si>
  <si>
    <t>대용량 파일 삭제</t>
    <phoneticPr fontId="1" type="noConversion"/>
  </si>
  <si>
    <t>0 20 3 ? * 2-6</t>
    <phoneticPr fontId="1" type="noConversion"/>
  </si>
  <si>
    <t>0 30 3 ? * 2-6</t>
    <phoneticPr fontId="1" type="noConversion"/>
  </si>
  <si>
    <t>0 40 3 ? * 2-6</t>
    <phoneticPr fontId="1" type="noConversion"/>
  </si>
  <si>
    <t>0 45 3 ? * 2-6</t>
    <phoneticPr fontId="1" type="noConversion"/>
  </si>
  <si>
    <t>0 0/5 7-20 ? * 2-6</t>
    <phoneticPr fontId="1" type="noConversion"/>
  </si>
  <si>
    <t>0 30 7,12 ? * 2-6</t>
    <phoneticPr fontId="1" type="noConversion"/>
  </si>
  <si>
    <t>배치 모니터링</t>
    <phoneticPr fontId="1" type="noConversion"/>
  </si>
  <si>
    <t>외부 데이터 관리</t>
    <phoneticPr fontId="1" type="noConversion"/>
  </si>
  <si>
    <t>/external/data</t>
    <phoneticPr fontId="1" type="noConversion"/>
  </si>
  <si>
    <t>데이터 권한 신청 관리</t>
    <phoneticPr fontId="1" type="noConversion"/>
  </si>
  <si>
    <t>권한 그룹 관리</t>
    <phoneticPr fontId="1" type="noConversion"/>
  </si>
  <si>
    <t>HOME</t>
    <phoneticPr fontId="1" type="noConversion"/>
  </si>
  <si>
    <t>요약Type</t>
    <phoneticPr fontId="1" type="noConversion"/>
  </si>
  <si>
    <t>포털Type</t>
    <phoneticPr fontId="1" type="noConversion"/>
  </si>
  <si>
    <t>분석Type</t>
    <phoneticPr fontId="1" type="noConversion"/>
  </si>
  <si>
    <t>/main1</t>
    <phoneticPr fontId="1" type="noConversion"/>
  </si>
  <si>
    <t>/main2</t>
    <phoneticPr fontId="1" type="noConversion"/>
  </si>
  <si>
    <t>/main3</t>
    <phoneticPr fontId="1" type="noConversion"/>
  </si>
  <si>
    <t>1</t>
    <phoneticPr fontId="1" type="noConversion"/>
  </si>
  <si>
    <t>2</t>
    <phoneticPr fontId="1" type="noConversion"/>
  </si>
  <si>
    <t>30</t>
  </si>
  <si>
    <t>31</t>
  </si>
  <si>
    <t>32</t>
  </si>
  <si>
    <t>33</t>
  </si>
  <si>
    <t>34</t>
  </si>
  <si>
    <t>36</t>
  </si>
  <si>
    <t>1</t>
    <phoneticPr fontId="1" type="noConversion"/>
  </si>
  <si>
    <t>2</t>
    <phoneticPr fontId="1" type="noConversion"/>
  </si>
  <si>
    <t>My Page</t>
    <phoneticPr fontId="1" type="noConversion"/>
  </si>
  <si>
    <t>통합 검색</t>
    <phoneticPr fontId="1" type="noConversion"/>
  </si>
  <si>
    <t>/search/total</t>
    <phoneticPr fontId="1" type="noConversion"/>
  </si>
  <si>
    <t>/mypage</t>
    <phoneticPr fontId="1" type="noConversion"/>
  </si>
  <si>
    <t>보고서 신청 현황</t>
    <phoneticPr fontId="1" type="noConversion"/>
  </si>
  <si>
    <t>프로젝트 신청 현황</t>
    <phoneticPr fontId="1" type="noConversion"/>
  </si>
  <si>
    <t>모델 배포 신청 현황</t>
    <phoneticPr fontId="1" type="noConversion"/>
  </si>
  <si>
    <t>환경 설정</t>
    <phoneticPr fontId="1" type="noConversion"/>
  </si>
  <si>
    <t>초기 화면 설정</t>
    <phoneticPr fontId="1" type="noConversion"/>
  </si>
  <si>
    <t>업무 보고서 설정</t>
    <phoneticPr fontId="1" type="noConversion"/>
  </si>
  <si>
    <t>분석 관리</t>
    <phoneticPr fontId="1" type="noConversion"/>
  </si>
  <si>
    <t>프로젝트 조회</t>
    <phoneticPr fontId="1" type="noConversion"/>
  </si>
  <si>
    <t>프로젝트 생성</t>
    <phoneticPr fontId="1" type="noConversion"/>
  </si>
  <si>
    <t>보고서 조회</t>
    <phoneticPr fontId="1" type="noConversion"/>
  </si>
  <si>
    <t>보고서 생성</t>
    <phoneticPr fontId="1" type="noConversion"/>
  </si>
  <si>
    <t>보고서 동록 요청</t>
    <phoneticPr fontId="1" type="noConversion"/>
  </si>
  <si>
    <t>모델 배포 신청</t>
    <phoneticPr fontId="1" type="noConversion"/>
  </si>
  <si>
    <t>업무 용어 관리</t>
    <phoneticPr fontId="1" type="noConversion"/>
  </si>
  <si>
    <t>업무 표준 용어 검색</t>
    <phoneticPr fontId="1" type="noConversion"/>
  </si>
  <si>
    <t>업무 표준 용어 등록&amp;amp;수정</t>
    <phoneticPr fontId="1" type="noConversion"/>
  </si>
  <si>
    <t>외부 데이터 현황</t>
    <phoneticPr fontId="1" type="noConversion"/>
  </si>
  <si>
    <t>이용 안내</t>
    <phoneticPr fontId="1" type="noConversion"/>
  </si>
  <si>
    <t>공지사항</t>
    <phoneticPr fontId="1" type="noConversion"/>
  </si>
  <si>
    <t>FAQ</t>
    <phoneticPr fontId="1" type="noConversion"/>
  </si>
  <si>
    <t>Q&amp;amp;A</t>
    <phoneticPr fontId="1" type="noConversion"/>
  </si>
  <si>
    <t>/project</t>
    <phoneticPr fontId="1" type="noConversion"/>
  </si>
  <si>
    <t>/bizword</t>
    <phoneticPr fontId="1" type="noConversion"/>
  </si>
  <si>
    <t>/data</t>
    <phoneticPr fontId="1" type="noConversion"/>
  </si>
  <si>
    <t>/info</t>
    <phoneticPr fontId="1" type="noConversion"/>
  </si>
  <si>
    <t>/info/notice</t>
    <phoneticPr fontId="1" type="noConversion"/>
  </si>
  <si>
    <t>/info/faq</t>
    <phoneticPr fontId="1" type="noConversion"/>
  </si>
  <si>
    <t>/info/qna</t>
    <phoneticPr fontId="1" type="noConversion"/>
  </si>
  <si>
    <t>/data/role/data</t>
    <phoneticPr fontId="1" type="noConversion"/>
  </si>
  <si>
    <t>/data/extrnl</t>
    <phoneticPr fontId="1" type="noConversion"/>
  </si>
  <si>
    <t>/bizword/meta/search</t>
    <phoneticPr fontId="1" type="noConversion"/>
  </si>
  <si>
    <t>/bizword/meta/rgst</t>
    <phoneticPr fontId="1" type="noConversion"/>
  </si>
  <si>
    <t>/project/project</t>
    <phoneticPr fontId="1" type="noConversion"/>
  </si>
  <si>
    <t>/project/project/regist</t>
    <phoneticPr fontId="1" type="noConversion"/>
  </si>
  <si>
    <t>/project/report/search</t>
    <phoneticPr fontId="1" type="noConversion"/>
  </si>
  <si>
    <t>/project/report/make</t>
    <phoneticPr fontId="1" type="noConversion"/>
  </si>
  <si>
    <t>/project/report/rgst</t>
    <phoneticPr fontId="1" type="noConversion"/>
  </si>
  <si>
    <t>/project/modelDeploy</t>
    <phoneticPr fontId="1" type="noConversion"/>
  </si>
  <si>
    <t>/mypage/reportStatus</t>
    <phoneticPr fontId="1" type="noConversion"/>
  </si>
  <si>
    <t>/mypage/projectStatus</t>
    <phoneticPr fontId="1" type="noConversion"/>
  </si>
  <si>
    <t>/mypage/modelDeploy</t>
    <phoneticPr fontId="1" type="noConversion"/>
  </si>
  <si>
    <t>/mypage/envSet</t>
    <phoneticPr fontId="1" type="noConversion"/>
  </si>
  <si>
    <t>/mypage/initScreenSet</t>
    <phoneticPr fontId="1" type="noConversion"/>
  </si>
  <si>
    <t>/mypage/reportSet</t>
    <phoneticPr fontId="1" type="noConversion"/>
  </si>
  <si>
    <t>M</t>
    <phoneticPr fontId="1" type="noConversion"/>
  </si>
  <si>
    <t>mn20100000001</t>
  </si>
  <si>
    <t>mn20100000002</t>
  </si>
  <si>
    <t>mn20100000003</t>
  </si>
  <si>
    <t>mn20100000004</t>
  </si>
  <si>
    <t>mn20100000005</t>
  </si>
  <si>
    <t>mn20100000006</t>
  </si>
  <si>
    <t>mn20100000007</t>
  </si>
  <si>
    <t>mn20100000008</t>
  </si>
  <si>
    <t>mn20100000009</t>
  </si>
  <si>
    <t>mn20100000010</t>
  </si>
  <si>
    <t>mn20100000011</t>
  </si>
  <si>
    <t>mn20100000012</t>
  </si>
  <si>
    <t>mn20100000013</t>
  </si>
  <si>
    <t>mn20100000014</t>
  </si>
  <si>
    <t>mn20100000015</t>
  </si>
  <si>
    <t>mn20100000016</t>
  </si>
  <si>
    <t>mn20100000017</t>
  </si>
  <si>
    <t>mn20100000018</t>
  </si>
  <si>
    <t>mn20100000019</t>
  </si>
  <si>
    <t>mn20100000020</t>
  </si>
  <si>
    <t>mn20100000021</t>
  </si>
  <si>
    <t>mn20100000022</t>
  </si>
  <si>
    <t>mn20100000023</t>
  </si>
  <si>
    <t>mn20100000024</t>
  </si>
  <si>
    <t>mn20100000025</t>
  </si>
  <si>
    <t>mn20100000026</t>
  </si>
  <si>
    <t>mn20100000027</t>
  </si>
  <si>
    <t>mn20100000028</t>
  </si>
  <si>
    <t>mn20100000029</t>
  </si>
  <si>
    <t>mn20100000030</t>
  </si>
  <si>
    <t>N</t>
    <phoneticPr fontId="1" type="noConversion"/>
  </si>
  <si>
    <t>인스턴스 구분</t>
  </si>
  <si>
    <t>INSTANCE_SE</t>
  </si>
  <si>
    <t>인스턴스 명</t>
  </si>
  <si>
    <t>INSTANCE_NM</t>
  </si>
  <si>
    <t>인스턴스 카테고리</t>
  </si>
  <si>
    <t>INSTANCE_CAT</t>
  </si>
  <si>
    <t>VCPU</t>
  </si>
  <si>
    <t>메모리</t>
  </si>
  <si>
    <t>MEMORY</t>
  </si>
  <si>
    <t>GPU</t>
  </si>
  <si>
    <t>기본 여부</t>
  </si>
  <si>
    <t>DFLT_YN</t>
  </si>
  <si>
    <t>랭글러 여부</t>
  </si>
  <si>
    <t>WRANGLER_YN</t>
  </si>
  <si>
    <t>기본 설정</t>
  </si>
  <si>
    <t>DFLT_SETUP</t>
  </si>
  <si>
    <t>최대 설정</t>
  </si>
  <si>
    <t>MAX_SETUP</t>
  </si>
  <si>
    <t>기본 목록</t>
  </si>
  <si>
    <t>DFLT_LIST</t>
  </si>
  <si>
    <t>고급 목록</t>
  </si>
  <si>
    <t>ADVC_LIST</t>
  </si>
  <si>
    <t>AWS 인스턴스</t>
    <phoneticPr fontId="1" type="noConversion"/>
  </si>
  <si>
    <t>Y</t>
    <phoneticPr fontId="1" type="noConversion"/>
  </si>
  <si>
    <t>ml.t3.medium</t>
  </si>
  <si>
    <t>General purpose</t>
  </si>
  <si>
    <t>0</t>
  </si>
  <si>
    <t>ml.t3.large</t>
  </si>
  <si>
    <t>ml.t3.xlarge</t>
  </si>
  <si>
    <t>ml.t3.2xlarge</t>
  </si>
  <si>
    <t>ml.m5.large</t>
  </si>
  <si>
    <t>ml.m5.xlarge</t>
  </si>
  <si>
    <t>ml.m5.2xlarge</t>
  </si>
  <si>
    <t>ml.m5.4xlarge</t>
  </si>
  <si>
    <t>64</t>
  </si>
  <si>
    <t>ml.m5.8xlarge</t>
  </si>
  <si>
    <t>128</t>
  </si>
  <si>
    <t>ml.m5.12xlarge</t>
  </si>
  <si>
    <t>192</t>
  </si>
  <si>
    <t>ml.m5.16xlarge</t>
  </si>
  <si>
    <t>256</t>
  </si>
  <si>
    <t>ml.m5.24xlarge</t>
  </si>
  <si>
    <t>384</t>
  </si>
  <si>
    <t>ml.c5.large</t>
  </si>
  <si>
    <t>Compute optimized</t>
  </si>
  <si>
    <t>ml.c5.xlarge</t>
  </si>
  <si>
    <t>ml.c5.2xlarge</t>
  </si>
  <si>
    <t>ml.c5.4xlarge</t>
  </si>
  <si>
    <t>ml.c5.9xlarge</t>
  </si>
  <si>
    <t>72</t>
  </si>
  <si>
    <t>ml.c5.12xlarge</t>
  </si>
  <si>
    <t>96</t>
  </si>
  <si>
    <t>ml.c5.18xlarge</t>
  </si>
  <si>
    <t>144</t>
  </si>
  <si>
    <t>ml.c5.24xlarge</t>
  </si>
  <si>
    <t>ml.p3.2xlarge</t>
  </si>
  <si>
    <t>Acceletatoed computing</t>
  </si>
  <si>
    <t>61</t>
  </si>
  <si>
    <t>1</t>
  </si>
  <si>
    <t>ml.p3.8xlarge</t>
  </si>
  <si>
    <t>244</t>
  </si>
  <si>
    <t>2</t>
  </si>
  <si>
    <t>ml.p3.16xlarge</t>
  </si>
  <si>
    <t>488</t>
  </si>
  <si>
    <t>ml.g4dn.xlarge</t>
  </si>
  <si>
    <t>ml.g4dn.2xlarge</t>
  </si>
  <si>
    <t>ml.g4dn.4xlarge</t>
  </si>
  <si>
    <t>ml.g4dn.8xlarge</t>
  </si>
  <si>
    <t>ml.g4dn.12xlarge</t>
  </si>
  <si>
    <t>ml.g4dn.16xlarge</t>
  </si>
  <si>
    <t>48</t>
  </si>
  <si>
    <t>ml.c5n.xlarge</t>
  </si>
  <si>
    <t>ml.c5n.2xlarge</t>
  </si>
  <si>
    <t>ml.c5n.4xlarge</t>
  </si>
  <si>
    <t>ml.c5n.9xlarge</t>
  </si>
  <si>
    <t>ml.c5n.18xlarge</t>
  </si>
  <si>
    <t>ml.p3dn.24xlarge</t>
  </si>
  <si>
    <t>ml.p4d.24xlarge</t>
  </si>
  <si>
    <t>JOB</t>
    <phoneticPr fontId="1" type="noConversion"/>
  </si>
  <si>
    <t>ex20000000001</t>
  </si>
  <si>
    <t>ex20000000002</t>
  </si>
  <si>
    <t>ex20000000003</t>
  </si>
  <si>
    <t>wk20000000001</t>
  </si>
  <si>
    <t>wk20000000002</t>
  </si>
  <si>
    <t>wk20000000003</t>
  </si>
  <si>
    <t>wk20000000004</t>
  </si>
  <si>
    <t>wk20000000005</t>
  </si>
  <si>
    <t>wk20000000006</t>
  </si>
  <si>
    <t>wk20000000007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</si>
  <si>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</si>
  <si>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</si>
  <si>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</si>
  <si>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</si>
  <si>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</si>
  <si>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</si>
  <si>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</si>
  <si>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</si>
  <si>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</si>
  <si>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</si>
  <si>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</si>
  <si>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</si>
  <si>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</si>
  <si>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</si>
  <si>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</si>
  <si>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</si>
  <si>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</si>
  <si>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</si>
  <si>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</si>
  <si>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</si>
  <si>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KBSYS</t>
    <phoneticPr fontId="1" type="noConversion"/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</si>
  <si>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</si>
  <si>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</si>
  <si>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</si>
  <si>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</si>
  <si>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</si>
  <si>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</si>
  <si>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</si>
  <si>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</si>
  <si>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</si>
  <si>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</si>
  <si>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</si>
  <si>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</si>
  <si>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</si>
  <si>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</si>
  <si>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</si>
  <si>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</si>
  <si>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5</t>
    <phoneticPr fontId="1" type="noConversion"/>
  </si>
  <si>
    <t>2</t>
    <phoneticPr fontId="1" type="noConversion"/>
  </si>
  <si>
    <t>APP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</si>
  <si>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</si>
  <si>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</si>
  <si>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승인 요청</t>
    <phoneticPr fontId="1" type="noConversion"/>
  </si>
  <si>
    <t>승인 요청 상세</t>
    <phoneticPr fontId="1" type="noConversion"/>
  </si>
  <si>
    <t>T_APRV_RQST</t>
    <phoneticPr fontId="1" type="noConversion"/>
  </si>
  <si>
    <t>T_APRV_RQST_DTL</t>
    <phoneticPr fontId="1" type="noConversion"/>
  </si>
  <si>
    <t>프로젝트 야간사용, 보고서 권한, 사용자 권한, 데이터 권한 등 승인 정보</t>
    <phoneticPr fontId="1" type="noConversion"/>
  </si>
  <si>
    <t>프로젝트 야간사용, 보고서 권한, 사용자 권한, 데이터 권한 등 승인 상세 정보</t>
    <phoneticPr fontId="1" type="noConversion"/>
  </si>
  <si>
    <t>로그 비즈메타 관리자 시스템</t>
    <phoneticPr fontId="1" type="noConversion"/>
  </si>
  <si>
    <t>로그 비즈메타 사용자 시스템</t>
    <phoneticPr fontId="1" type="noConversion"/>
  </si>
  <si>
    <t>로그 AWS 관리자 시스템</t>
    <phoneticPr fontId="1" type="noConversion"/>
  </si>
  <si>
    <t>로그 AWS 사용자 시스템</t>
    <phoneticPr fontId="1" type="noConversion"/>
  </si>
  <si>
    <t>T_LOG_BIZMETA_MGR_SYS</t>
    <phoneticPr fontId="1" type="noConversion"/>
  </si>
  <si>
    <t>T_LOG_BIZMETA_USER_SYS</t>
    <phoneticPr fontId="1" type="noConversion"/>
  </si>
  <si>
    <t>T_LOG_AWS_MGR_SYS</t>
    <phoneticPr fontId="1" type="noConversion"/>
  </si>
  <si>
    <t>T_LOG_AWS_USER_SYS</t>
    <phoneticPr fontId="1" type="noConversion"/>
  </si>
  <si>
    <t>관리자 시스템 비즈메타 로그</t>
    <phoneticPr fontId="1" type="noConversion"/>
  </si>
  <si>
    <t>사용자 시스템 비즈메타 로그</t>
    <phoneticPr fontId="1" type="noConversion"/>
  </si>
  <si>
    <t>관리자 시스템 AWS 로그</t>
    <phoneticPr fontId="1" type="noConversion"/>
  </si>
  <si>
    <t>사용자 시스템 AWS 로그</t>
    <phoneticPr fontId="1" type="noConversion"/>
  </si>
  <si>
    <t>프로젝트 신청</t>
    <phoneticPr fontId="1" type="noConversion"/>
  </si>
  <si>
    <t>T_PROJECT_APPLY</t>
    <phoneticPr fontId="1" type="noConversion"/>
  </si>
  <si>
    <t>프로젝트 신청 및 수정 승인 요청 정보</t>
    <phoneticPr fontId="1" type="noConversion"/>
  </si>
  <si>
    <t>승인 ID</t>
    <phoneticPr fontId="1" type="noConversion"/>
  </si>
  <si>
    <t>참조 ID</t>
    <phoneticPr fontId="1" type="noConversion"/>
  </si>
  <si>
    <t>참조 버전</t>
    <phoneticPr fontId="1" type="noConversion"/>
  </si>
  <si>
    <t>역할 구분</t>
    <phoneticPr fontId="1" type="noConversion"/>
  </si>
  <si>
    <t>참조 타입</t>
    <phoneticPr fontId="1" type="noConversion"/>
  </si>
  <si>
    <t>승인 분류</t>
    <phoneticPr fontId="1" type="noConversion"/>
  </si>
  <si>
    <t>승인 상태</t>
    <phoneticPr fontId="1" type="noConversion"/>
  </si>
  <si>
    <t>승인 일시</t>
    <phoneticPr fontId="1" type="noConversion"/>
  </si>
  <si>
    <t>승인자 ID</t>
    <phoneticPr fontId="1" type="noConversion"/>
  </si>
  <si>
    <t>요청 정보</t>
    <phoneticPr fontId="1" type="noConversion"/>
  </si>
  <si>
    <t>요청 사유</t>
    <phoneticPr fontId="1" type="noConversion"/>
  </si>
  <si>
    <t>반려 사유</t>
    <phoneticPr fontId="1" type="noConversion"/>
  </si>
  <si>
    <t>문서 ID</t>
    <phoneticPr fontId="1" type="noConversion"/>
  </si>
  <si>
    <t>결재 시스템 식별 정보</t>
    <phoneticPr fontId="1" type="noConversion"/>
  </si>
  <si>
    <t>승인 신청자 ID</t>
    <phoneticPr fontId="1" type="noConversion"/>
  </si>
  <si>
    <t>프로젝트 ID / 보고서 ID / 사용자 ID</t>
    <phoneticPr fontId="1" type="noConversion"/>
  </si>
  <si>
    <t>프로젝트 버전 / 보고서 버전</t>
    <phoneticPr fontId="1" type="noConversion"/>
  </si>
  <si>
    <t>프로젝트 야간 사용 / 보고서 권한 / 사용자 권한 등등</t>
    <phoneticPr fontId="1" type="noConversion"/>
  </si>
  <si>
    <t>마지막 결재 상태</t>
    <phoneticPr fontId="1" type="noConversion"/>
  </si>
  <si>
    <t>마지막 결재 일시</t>
    <phoneticPr fontId="1" type="noConversion"/>
  </si>
  <si>
    <t>마지막 승인자 ID</t>
    <phoneticPr fontId="1" type="noConversion"/>
  </si>
  <si>
    <t>승인 상세 정보</t>
    <phoneticPr fontId="1" type="noConversion"/>
  </si>
  <si>
    <t>VARCHAR(32)</t>
    <phoneticPr fontId="1" type="noConversion"/>
  </si>
  <si>
    <t>JSONB</t>
    <phoneticPr fontId="1" type="noConversion"/>
  </si>
  <si>
    <t>VARCHAR(128)</t>
    <phoneticPr fontId="1" type="noConversion"/>
  </si>
  <si>
    <t>DOC_ID</t>
    <phoneticPr fontId="1" type="noConversion"/>
  </si>
  <si>
    <t>APRV_CL</t>
    <phoneticPr fontId="1" type="noConversion"/>
  </si>
  <si>
    <t>RQST_INFO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</si>
  <si>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</si>
  <si>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</si>
  <si>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</si>
  <si>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</si>
  <si>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프로젝트 신청</t>
    <phoneticPr fontId="1" type="noConversion"/>
  </si>
  <si>
    <t>T_PROJECT_APPLY_IX1</t>
    <phoneticPr fontId="1" type="noConversion"/>
  </si>
  <si>
    <t>T_PROJECT_APPLY_PK</t>
    <phoneticPr fontId="1" type="noConversion"/>
  </si>
  <si>
    <t>승인 ID</t>
    <phoneticPr fontId="1" type="noConversion"/>
  </si>
  <si>
    <t>승인 요청</t>
    <phoneticPr fontId="1" type="noConversion"/>
  </si>
  <si>
    <t>승인 요청 상세</t>
    <phoneticPr fontId="1" type="noConversion"/>
  </si>
  <si>
    <t>T_APRV_RQST_DTL_PK</t>
    <phoneticPr fontId="1" type="noConversion"/>
  </si>
  <si>
    <t>T_APRV_RQST_PK</t>
    <phoneticPr fontId="1" type="noConversion"/>
  </si>
  <si>
    <t>T_APRV_RQST_IX1</t>
    <phoneticPr fontId="1" type="noConversion"/>
  </si>
  <si>
    <t>승인 분류</t>
    <phoneticPr fontId="1" type="noConversion"/>
  </si>
  <si>
    <t>참조 ID</t>
    <phoneticPr fontId="1" type="noConversion"/>
  </si>
  <si>
    <t>참조 버전</t>
    <phoneticPr fontId="1" type="noConversion"/>
  </si>
  <si>
    <t>INDEX</t>
    <phoneticPr fontId="1" type="noConversion"/>
  </si>
  <si>
    <t>APRV_CLASSIFY</t>
    <phoneticPr fontId="1" type="noConversion"/>
  </si>
  <si>
    <t>승인 분류</t>
    <phoneticPr fontId="1" type="noConversion"/>
  </si>
  <si>
    <t>aprvReportOpen</t>
    <phoneticPr fontId="1" type="noConversion"/>
  </si>
  <si>
    <t>aprvReportRole</t>
    <phoneticPr fontId="1" type="noConversion"/>
  </si>
  <si>
    <t>aprvProject</t>
    <phoneticPr fontId="1" type="noConversion"/>
  </si>
  <si>
    <t>aprvProjectNight</t>
    <phoneticPr fontId="1" type="noConversion"/>
  </si>
  <si>
    <t>aprvAuthChange</t>
    <phoneticPr fontId="1" type="noConversion"/>
  </si>
  <si>
    <t>aprvDataResource</t>
    <phoneticPr fontId="1" type="noConversion"/>
  </si>
  <si>
    <t>aprvModelDeploy</t>
    <phoneticPr fontId="1" type="noConversion"/>
  </si>
  <si>
    <t>모델 배포</t>
    <phoneticPr fontId="1" type="noConversion"/>
  </si>
  <si>
    <t>보고서 게시</t>
    <phoneticPr fontId="1" type="noConversion"/>
  </si>
  <si>
    <t>보고서 권한</t>
    <phoneticPr fontId="1" type="noConversion"/>
  </si>
  <si>
    <t>프로젝트</t>
    <phoneticPr fontId="1" type="noConversion"/>
  </si>
  <si>
    <t>프로젝트 야간 사용</t>
    <phoneticPr fontId="1" type="noConversion"/>
  </si>
  <si>
    <t>사용자 권한</t>
    <phoneticPr fontId="1" type="noConversion"/>
  </si>
  <si>
    <t>데이터 권한</t>
    <phoneticPr fontId="1" type="noConversion"/>
  </si>
  <si>
    <t>APRV_MTHD_GW</t>
    <phoneticPr fontId="1" type="noConversion"/>
  </si>
  <si>
    <t>APRV_STAT_GW</t>
    <phoneticPr fontId="1" type="noConversion"/>
  </si>
  <si>
    <t>0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</si>
  <si>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</si>
  <si>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</si>
  <si>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</si>
  <si>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000</t>
    <phoneticPr fontId="1" type="noConversion"/>
  </si>
  <si>
    <t>골드윙 결재 상태</t>
    <phoneticPr fontId="1" type="noConversion"/>
  </si>
  <si>
    <t>골드윙 결재 방법</t>
    <phoneticPr fontId="1" type="noConversion"/>
  </si>
  <si>
    <t>대기</t>
    <phoneticPr fontId="1" type="noConversion"/>
  </si>
  <si>
    <t>결재</t>
    <phoneticPr fontId="1" type="noConversion"/>
  </si>
  <si>
    <t>확인</t>
    <phoneticPr fontId="1" type="noConversion"/>
  </si>
  <si>
    <t>전결</t>
    <phoneticPr fontId="1" type="noConversion"/>
  </si>
  <si>
    <t>미결</t>
    <phoneticPr fontId="1" type="noConversion"/>
  </si>
  <si>
    <t>진행</t>
    <phoneticPr fontId="1" type="noConversion"/>
  </si>
  <si>
    <t>완료</t>
    <phoneticPr fontId="1" type="noConversion"/>
  </si>
  <si>
    <t>DATA_TRNS_CYCLE</t>
    <phoneticPr fontId="1" type="noConversion"/>
  </si>
  <si>
    <t>데이터 전송 주기</t>
    <phoneticPr fontId="1" type="noConversion"/>
  </si>
  <si>
    <t>외부 데이터</t>
    <phoneticPr fontId="1" type="noConversion"/>
  </si>
  <si>
    <t>일</t>
    <phoneticPr fontId="1" type="noConversion"/>
  </si>
  <si>
    <t>월</t>
    <phoneticPr fontId="1" type="noConversion"/>
  </si>
  <si>
    <t>실시간</t>
    <phoneticPr fontId="1" type="noConversion"/>
  </si>
  <si>
    <t>주</t>
    <phoneticPr fontId="1" type="noConversion"/>
  </si>
  <si>
    <t>day</t>
    <phoneticPr fontId="1" type="noConversion"/>
  </si>
  <si>
    <t>month</t>
    <phoneticPr fontId="1" type="noConversion"/>
  </si>
  <si>
    <t>realtime</t>
    <phoneticPr fontId="1" type="noConversion"/>
  </si>
  <si>
    <t>week</t>
    <phoneticPr fontId="1" type="noConversion"/>
  </si>
  <si>
    <t>DATA_TY</t>
    <phoneticPr fontId="1" type="noConversion"/>
  </si>
  <si>
    <t>DATA_TRNS_MTHD</t>
    <phoneticPr fontId="1" type="noConversion"/>
  </si>
  <si>
    <t>api</t>
    <phoneticPr fontId="1" type="noConversion"/>
  </si>
  <si>
    <t>db direct link</t>
    <phoneticPr fontId="1" type="noConversion"/>
  </si>
  <si>
    <t>db purchase</t>
    <phoneticPr fontId="1" type="noConversion"/>
  </si>
  <si>
    <t>email</t>
    <phoneticPr fontId="1" type="noConversion"/>
  </si>
  <si>
    <t>etc</t>
    <phoneticPr fontId="1" type="noConversion"/>
  </si>
  <si>
    <t>internet search</t>
    <phoneticPr fontId="1" type="noConversion"/>
  </si>
  <si>
    <t>private terminal</t>
    <phoneticPr fontId="1" type="noConversion"/>
  </si>
  <si>
    <t>realtime batch</t>
    <phoneticPr fontId="1" type="noConversion"/>
  </si>
  <si>
    <t>system link</t>
    <phoneticPr fontId="1" type="noConversion"/>
  </si>
  <si>
    <t>web scrap</t>
    <phoneticPr fontId="1" type="noConversion"/>
  </si>
  <si>
    <t>open</t>
    <phoneticPr fontId="1" type="noConversion"/>
  </si>
  <si>
    <t>purchase</t>
    <phoneticPr fontId="1" type="noConversion"/>
  </si>
  <si>
    <t>구매</t>
    <phoneticPr fontId="1" type="noConversion"/>
  </si>
  <si>
    <t>데이터 타입</t>
    <phoneticPr fontId="1" type="noConversion"/>
  </si>
  <si>
    <t>Open</t>
    <phoneticPr fontId="1" type="noConversion"/>
  </si>
  <si>
    <t>데이터 전송 방법</t>
    <phoneticPr fontId="1" type="noConversion"/>
  </si>
  <si>
    <t>API</t>
    <phoneticPr fontId="1" type="noConversion"/>
  </si>
  <si>
    <t>DB 직접 연계</t>
    <phoneticPr fontId="1" type="noConversion"/>
  </si>
  <si>
    <t>DB 구입</t>
    <phoneticPr fontId="1" type="noConversion"/>
  </si>
  <si>
    <t>E-MAIL</t>
    <phoneticPr fontId="1" type="noConversion"/>
  </si>
  <si>
    <t>기타</t>
    <phoneticPr fontId="1" type="noConversion"/>
  </si>
  <si>
    <t>인터넷 조회</t>
    <phoneticPr fontId="1" type="noConversion"/>
  </si>
  <si>
    <t>전용 단말기</t>
    <phoneticPr fontId="1" type="noConversion"/>
  </si>
  <si>
    <t>실시간 배치</t>
    <phoneticPr fontId="1" type="noConversion"/>
  </si>
  <si>
    <t>시스템 연계 - 인터넷</t>
    <phoneticPr fontId="1" type="noConversion"/>
  </si>
  <si>
    <t>웹서버 스크래핑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</si>
  <si>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</si>
  <si>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</si>
  <si>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</si>
  <si>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</si>
  <si>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</si>
  <si>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</si>
  <si>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</si>
  <si>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</si>
  <si>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</si>
  <si>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</si>
  <si>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</si>
  <si>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</si>
  <si>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</si>
  <si>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</si>
  <si>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</si>
  <si>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</si>
  <si>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</si>
  <si>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</si>
  <si>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</si>
  <si>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</si>
  <si>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</si>
  <si>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</si>
  <si>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SRC_SYS_CODE</t>
    <phoneticPr fontId="1" type="noConversion"/>
  </si>
  <si>
    <t>소스 시스템 코드</t>
    <phoneticPr fontId="1" type="noConversion"/>
  </si>
  <si>
    <t>system1</t>
    <phoneticPr fontId="1" type="noConversion"/>
  </si>
  <si>
    <t>system2</t>
    <phoneticPr fontId="1" type="noConversion"/>
  </si>
  <si>
    <t>system3</t>
    <phoneticPr fontId="1" type="noConversion"/>
  </si>
  <si>
    <t>시스템1</t>
    <phoneticPr fontId="1" type="noConversion"/>
  </si>
  <si>
    <t>시스템2</t>
  </si>
  <si>
    <t>시스템3</t>
  </si>
  <si>
    <t>recvDeptCode</t>
    <phoneticPr fontId="1" type="noConversion"/>
  </si>
  <si>
    <t>recvDetpNm</t>
    <phoneticPr fontId="1" type="noConversion"/>
  </si>
  <si>
    <t>subject</t>
    <phoneticPr fontId="1" type="noConversion"/>
  </si>
  <si>
    <t>subjectSub</t>
    <phoneticPr fontId="1" type="noConversion"/>
  </si>
  <si>
    <t>수신처 부서 코두</t>
    <phoneticPr fontId="1" type="noConversion"/>
  </si>
  <si>
    <t>수신처 부서 명</t>
    <phoneticPr fontId="1" type="noConversion"/>
  </si>
  <si>
    <t>기안 제목</t>
    <phoneticPr fontId="1" type="noConversion"/>
  </si>
  <si>
    <t>기안 부제목</t>
    <phoneticPr fontId="1" type="noConversion"/>
  </si>
  <si>
    <t>보고서 역할</t>
    <phoneticPr fontId="1" type="noConversion"/>
  </si>
  <si>
    <t>시스템 권한</t>
    <phoneticPr fontId="1" type="noConversion"/>
  </si>
  <si>
    <t>데이터사이언스팀</t>
    <phoneticPr fontId="1" type="noConversion"/>
  </si>
  <si>
    <t>GS713</t>
    <phoneticPr fontId="1" type="noConversion"/>
  </si>
  <si>
    <t>사용자 관리</t>
    <phoneticPr fontId="1" type="noConversion"/>
  </si>
  <si>
    <t>게시판</t>
    <phoneticPr fontId="1" type="noConversion"/>
  </si>
  <si>
    <t>공지 관리</t>
    <phoneticPr fontId="1" type="noConversion"/>
  </si>
  <si>
    <t>자유게시판 관리</t>
    <phoneticPr fontId="1" type="noConversion"/>
  </si>
  <si>
    <t>/board/free</t>
    <phoneticPr fontId="1" type="noConversion"/>
  </si>
  <si>
    <t>외부 데이터 엑셀 업로드</t>
    <phoneticPr fontId="1" type="noConversion"/>
  </si>
  <si>
    <t>외부 데이터 일괄 등록</t>
    <phoneticPr fontId="1" type="noConversion"/>
  </si>
  <si>
    <t>/external/data/excelUpload</t>
    <phoneticPr fontId="1" type="noConversion"/>
  </si>
  <si>
    <t>/external/data/multiInsert</t>
    <phoneticPr fontId="1" type="noConversion"/>
  </si>
  <si>
    <t>모니터링</t>
    <phoneticPr fontId="1" type="noConversion"/>
  </si>
  <si>
    <t>ETL 모니터링</t>
    <phoneticPr fontId="1" type="noConversion"/>
  </si>
  <si>
    <t>로그 모니터링</t>
    <phoneticPr fontId="1" type="noConversion"/>
  </si>
  <si>
    <t>/monitor</t>
    <phoneticPr fontId="1" type="noConversion"/>
  </si>
  <si>
    <t>/monitor/batchMonitoring</t>
    <phoneticPr fontId="1" type="noConversion"/>
  </si>
  <si>
    <t>/monitor/etlMonitoring</t>
    <phoneticPr fontId="1" type="noConversion"/>
  </si>
  <si>
    <t>/monitor/logMonitoring</t>
    <phoneticPr fontId="1" type="noConversion"/>
  </si>
  <si>
    <t>자원 접근 이력</t>
    <phoneticPr fontId="1" type="noConversion"/>
  </si>
  <si>
    <t>야간 사용 관리</t>
    <phoneticPr fontId="1" type="noConversion"/>
  </si>
  <si>
    <t>관리자 로그 관리</t>
    <phoneticPr fontId="1" type="noConversion"/>
  </si>
  <si>
    <t>/audit/extrnlLog</t>
    <phoneticPr fontId="1" type="noConversion"/>
  </si>
  <si>
    <t>/audit/nightUsingAprv</t>
    <phoneticPr fontId="1" type="noConversion"/>
  </si>
  <si>
    <t>/audit/userLog</t>
    <phoneticPr fontId="1" type="noConversion"/>
  </si>
  <si>
    <t>/audit/mgrLog</t>
    <phoneticPr fontId="1" type="noConversion"/>
  </si>
  <si>
    <t>Y</t>
    <phoneticPr fontId="1" type="noConversion"/>
  </si>
  <si>
    <t>자유 게시판</t>
    <phoneticPr fontId="1" type="noConversion"/>
  </si>
  <si>
    <t>사용자 권한</t>
    <phoneticPr fontId="1" type="noConversion"/>
  </si>
  <si>
    <t>자산 현황</t>
    <phoneticPr fontId="1" type="noConversion"/>
  </si>
  <si>
    <t>데이터 조회</t>
    <phoneticPr fontId="1" type="noConversion"/>
  </si>
  <si>
    <t>ML 데이터 조회</t>
    <phoneticPr fontId="1" type="noConversion"/>
  </si>
  <si>
    <t>/mypage/role/user</t>
    <phoneticPr fontId="1" type="noConversion"/>
  </si>
  <si>
    <t>/info/free</t>
    <phoneticPr fontId="1" type="noConversion"/>
  </si>
  <si>
    <t>/data/role/data/itmetaData</t>
    <phoneticPr fontId="1" type="noConversion"/>
  </si>
  <si>
    <t>/data/role/data/ctlgData</t>
    <phoneticPr fontId="1" type="noConversion"/>
  </si>
  <si>
    <t>시각화 데이터 조회</t>
    <phoneticPr fontId="1" type="noConversion"/>
  </si>
  <si>
    <t>F</t>
    <phoneticPr fontId="1" type="noConversion"/>
  </si>
  <si>
    <t>mn20100000031</t>
  </si>
  <si>
    <t>mn20100000032</t>
  </si>
  <si>
    <t>mn20100000033</t>
  </si>
  <si>
    <t>T_CODE.GROUP_ID : APRV_MTHD_GW</t>
    <phoneticPr fontId="1" type="noConversion"/>
  </si>
  <si>
    <t>T_CODE.GROUP_ID : APRV_STAT_GW</t>
    <phoneticPr fontId="1" type="noConversion"/>
  </si>
  <si>
    <t>추가 예정</t>
    <phoneticPr fontId="1" type="noConversion"/>
  </si>
  <si>
    <t>SCHEDULE_CL</t>
    <phoneticPr fontId="1" type="noConversion"/>
  </si>
  <si>
    <t>FILE</t>
    <phoneticPr fontId="1" type="noConversion"/>
  </si>
  <si>
    <t>AWS</t>
    <phoneticPr fontId="1" type="noConversion"/>
  </si>
  <si>
    <t>HR 연동 배치</t>
    <phoneticPr fontId="1" type="noConversion"/>
  </si>
  <si>
    <t>태블로 연동 배치</t>
    <phoneticPr fontId="1" type="noConversion"/>
  </si>
  <si>
    <t>외부 자료 연동 배치</t>
    <phoneticPr fontId="1" type="noConversion"/>
  </si>
  <si>
    <t>검색 키워드 배치</t>
    <phoneticPr fontId="1" type="noConversion"/>
  </si>
  <si>
    <t>로그 배치</t>
    <phoneticPr fontId="1" type="noConversion"/>
  </si>
  <si>
    <t>파일 배치</t>
    <phoneticPr fontId="1" type="noConversion"/>
  </si>
  <si>
    <t>AWS 배치</t>
    <phoneticPr fontId="1" type="noConversion"/>
  </si>
  <si>
    <t>배치 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</si>
</sst>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6" borderId="8" xfId="1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E22" sqref="E22"/>
    </sheetView>
  </sheetViews>
  <sheetFormatPr defaultRowHeight="13.5" x14ac:dyDescent="0.25"/>
  <cols>
    <col min="1" max="1" width="4.28515625" bestFit="1" customWidth="1"/>
    <col min="2" max="2" width="24" bestFit="1" customWidth="1"/>
    <col min="3" max="3" width="25.5703125" bestFit="1" customWidth="1"/>
    <col min="4" max="4" width="7.28515625" bestFit="1" customWidth="1"/>
    <col min="5" max="5" width="29" bestFit="1" customWidth="1"/>
    <col min="6" max="6" width="7.28515625" bestFit="1" customWidth="1"/>
    <col min="7" max="7" width="19" customWidth="1"/>
  </cols>
  <sheetData>
    <row r="1" spans="1:9" x14ac:dyDescent="0.25">
      <c r="A1" s="84" t="s">
        <v>2</v>
      </c>
      <c r="B1" s="84" t="s">
        <v>3</v>
      </c>
      <c r="C1" s="84"/>
      <c r="D1" s="84" t="s">
        <v>4</v>
      </c>
      <c r="E1" s="84" t="s">
        <v>5</v>
      </c>
      <c r="F1" s="85" t="s">
        <v>17</v>
      </c>
      <c r="G1" s="84" t="s">
        <v>0</v>
      </c>
    </row>
    <row r="2" spans="1:9" x14ac:dyDescent="0.25">
      <c r="A2" s="84"/>
      <c r="B2" s="1" t="s">
        <v>8</v>
      </c>
      <c r="C2" s="1" t="s">
        <v>7</v>
      </c>
      <c r="D2" s="84"/>
      <c r="E2" s="84"/>
      <c r="F2" s="86"/>
      <c r="G2" s="84"/>
    </row>
    <row r="3" spans="1:9" x14ac:dyDescent="0.25">
      <c r="A3" s="4">
        <v>1</v>
      </c>
      <c r="B3" s="3" t="s">
        <v>48</v>
      </c>
      <c r="C3" s="3" t="s">
        <v>26</v>
      </c>
      <c r="D3" s="4" t="s">
        <v>28</v>
      </c>
      <c r="E3" s="3" t="s">
        <v>45</v>
      </c>
      <c r="F3" s="4"/>
      <c r="G3" s="3"/>
      <c r="H3" t="str">
        <f>"|||-- "&amp;D3&amp;"    "&amp;B3&amp;"|DROP TABLE IF EXISTS "&amp;C3&amp;" CASCADE;|CREATE TABLE IF NOT EXISTS "&amp;C3&amp;" (||);|ALTER TABLE "&amp;C3&amp;" ADD CONSTRAINT "&amp;C3&amp;"_PK PRIMARY KEY();|--CREATE INDEX "&amp;C3&amp;"_IX1 ON "&amp;C3&amp;"();||"&amp;"COMMENT ON TABLE "&amp;C3&amp;" IS '"&amp;B3&amp;IF(E3="","","["&amp;E3&amp;"]")&amp;"';"</f>
        <v>|||-- 연계    연계 부서|DROP TABLE IF EXISTS T_IF_DEPT CASCADE;|CREATE TABLE IF NOT EXISTS T_IF_DEPT (||);|ALTER TABLE T_IF_DEPT ADD CONSTRAINT T_IF_DEPT_PK PRIMARY KEY();|--CREATE INDEX T_IF_DEPT_IX1 ON T_IF_DEPT();||COMMENT ON TABLE T_IF_DEPT IS '연계 부서[부서 연계 정보]';</v>
      </c>
      <c r="I3" t="str">
        <f>"|||-- "&amp;D3&amp;"    "&amp;B3&amp;"|TRUNCATE TABLE "&amp;C3&amp;";"</f>
        <v>|||-- 연계    연계 부서|TRUNCATE TABLE T_IF_DEPT;</v>
      </c>
    </row>
    <row r="4" spans="1:9" x14ac:dyDescent="0.25">
      <c r="A4" s="4">
        <v>2</v>
      </c>
      <c r="B4" s="3" t="s">
        <v>78</v>
      </c>
      <c r="C4" s="3" t="s">
        <v>87</v>
      </c>
      <c r="D4" s="4" t="s">
        <v>28</v>
      </c>
      <c r="E4" s="3" t="s">
        <v>101</v>
      </c>
      <c r="F4" s="4"/>
      <c r="G4" s="3"/>
      <c r="H4" s="75" t="str">
        <f t="shared" ref="H4:H67" si="0">"|||-- "&amp;D4&amp;"    "&amp;B4&amp;"|DROP TABLE IF EXISTS "&amp;C4&amp;" CASCADE;|CREATE TABLE IF NOT EXISTS "&amp;C4&amp;" (||);|ALTER TABLE "&amp;C4&amp;" ADD CONSTRAINT "&amp;C4&amp;"_PK PRIMARY KEY();|--CREATE INDEX "&amp;C4&amp;"_IX1 ON "&amp;C4&amp;"();||"&amp;"COMMENT ON TABLE "&amp;C4&amp;" IS '"&amp;B4&amp;IF(E4="","","["&amp;E4&amp;"]")&amp;"';"</f>
        <v>|||-- 연계    연계 본부|DROP TABLE IF EXISTS T_IF_HDEPT CASCADE;|CREATE TABLE IF NOT EXISTS T_IF_HDEPT (||);|ALTER TABLE T_IF_HDEPT ADD CONSTRAINT T_IF_HDEPT_PK PRIMARY KEY();|--CREATE INDEX T_IF_HDEPT_IX1 ON T_IF_HDEPT();||COMMENT ON TABLE T_IF_HDEPT IS '연계 본부[본부 연계 정보]';</v>
      </c>
      <c r="I4" s="75" t="str">
        <f t="shared" ref="I4:I68" si="1">"|||-- "&amp;D4&amp;"    "&amp;B4&amp;"|TRUNCATE TABLE "&amp;C4&amp;";"</f>
        <v>|||-- 연계    연계 본부|TRUNCATE TABLE T_IF_HDEPT;</v>
      </c>
    </row>
    <row r="5" spans="1:9" x14ac:dyDescent="0.25">
      <c r="A5" s="83">
        <v>3</v>
      </c>
      <c r="B5" s="3" t="s">
        <v>49</v>
      </c>
      <c r="C5" s="3" t="s">
        <v>27</v>
      </c>
      <c r="D5" s="4" t="s">
        <v>28</v>
      </c>
      <c r="E5" s="3" t="s">
        <v>46</v>
      </c>
      <c r="F5" s="4"/>
      <c r="G5" s="3"/>
      <c r="H5" s="75" t="str">
        <f t="shared" si="0"/>
        <v>|||-- 연계    연계 직위|DROP TABLE IF EXISTS T_IF_PSTN CASCADE;|CREATE TABLE IF NOT EXISTS T_IF_PSTN (||);|ALTER TABLE T_IF_PSTN ADD CONSTRAINT T_IF_PSTN_PK PRIMARY KEY();|--CREATE INDEX T_IF_PSTN_IX1 ON T_IF_PSTN();||COMMENT ON TABLE T_IF_PSTN IS '연계 직위[직위 연계 정보]';</v>
      </c>
      <c r="I5" s="75" t="str">
        <f t="shared" si="1"/>
        <v>|||-- 연계    연계 직위|TRUNCATE TABLE T_IF_PSTN;</v>
      </c>
    </row>
    <row r="6" spans="1:9" x14ac:dyDescent="0.25">
      <c r="A6" s="83">
        <v>4</v>
      </c>
      <c r="B6" s="9" t="s">
        <v>47</v>
      </c>
      <c r="C6" s="3" t="s">
        <v>25</v>
      </c>
      <c r="D6" s="4" t="s">
        <v>28</v>
      </c>
      <c r="E6" s="3" t="s">
        <v>44</v>
      </c>
      <c r="F6" s="3"/>
      <c r="G6" s="3"/>
      <c r="H6" s="75" t="str">
        <f t="shared" si="0"/>
        <v>|||-- 연계    연계 사용자|DROP TABLE IF EXISTS T_IF_USER CASCADE;|CREATE TABLE IF NOT EXISTS T_IF_USER (||);|ALTER TABLE T_IF_USER ADD CONSTRAINT T_IF_USER_PK PRIMARY KEY();|--CREATE INDEX T_IF_USER_IX1 ON T_IF_USER();||COMMENT ON TABLE T_IF_USER IS '연계 사용자[사용자 연계 정보]';</v>
      </c>
      <c r="I6" s="75" t="str">
        <f t="shared" si="1"/>
        <v>|||-- 연계    연계 사용자|TRUNCATE TABLE T_IF_USER;</v>
      </c>
    </row>
    <row r="7" spans="1:9" x14ac:dyDescent="0.25">
      <c r="A7" s="83">
        <v>5</v>
      </c>
      <c r="B7" s="9" t="s">
        <v>806</v>
      </c>
      <c r="C7" s="3" t="s">
        <v>815</v>
      </c>
      <c r="D7" s="28" t="s">
        <v>560</v>
      </c>
      <c r="E7" s="3" t="s">
        <v>561</v>
      </c>
      <c r="F7" s="3"/>
      <c r="G7" s="3"/>
      <c r="H7" s="75" t="str">
        <f t="shared" si="0"/>
        <v>|||-- 연계    연계 부서 분류|DROP TABLE IF EXISTS T_IF_DEPT_CL CASCADE;|CREATE TABLE IF NOT EXISTS T_IF_DEPT_CL (||);|ALTER TABLE T_IF_DEPT_CL ADD CONSTRAINT T_IF_DEPT_CL_PK PRIMARY KEY();|--CREATE INDEX T_IF_DEPT_CL_IX1 ON T_IF_DEPT_CL();||COMMENT ON TABLE T_IF_DEPT_CL IS '연계 부서 분류[부서 분류 연계 정보]';</v>
      </c>
      <c r="I7" s="75" t="str">
        <f t="shared" si="1"/>
        <v>|||-- 연계    연계 부서 분류|TRUNCATE TABLE T_IF_DEPT_CL;</v>
      </c>
    </row>
    <row r="8" spans="1:9" x14ac:dyDescent="0.25">
      <c r="A8" s="83">
        <v>6</v>
      </c>
      <c r="B8" s="3" t="s">
        <v>807</v>
      </c>
      <c r="C8" s="3" t="s">
        <v>816</v>
      </c>
      <c r="D8" s="47" t="s">
        <v>560</v>
      </c>
      <c r="E8" s="3" t="s">
        <v>811</v>
      </c>
      <c r="F8" s="3"/>
      <c r="G8" s="3"/>
      <c r="H8" s="75" t="str">
        <f t="shared" si="0"/>
        <v>|||-- 연계    연계 태블로 프로젝트|DROP TABLE IF EXISTS T_IF_TABLEAU_PROJECT CASCADE;|CREATE TABLE IF NOT EXISTS T_IF_TABLEAU_PROJECT (||);|ALTER TABLE T_IF_TABLEAU_PROJECT ADD CONSTRAINT T_IF_TABLEAU_PROJECT_PK PRIMARY KEY();|--CREATE INDEX T_IF_TABLEAU_PROJECT_IX1 ON T_IF_TABLEAU_PROJECT();||COMMENT ON TABLE T_IF_TABLEAU_PROJECT IS '연계 태블로 프로젝트[태블로 프로젝트 연계 정보]';</v>
      </c>
      <c r="I8" s="75" t="str">
        <f t="shared" si="1"/>
        <v>|||-- 연계    연계 태블로 프로젝트|TRUNCATE TABLE T_IF_TABLEAU_PROJECT;</v>
      </c>
    </row>
    <row r="9" spans="1:9" x14ac:dyDescent="0.25">
      <c r="A9" s="83">
        <v>7</v>
      </c>
      <c r="B9" s="3" t="s">
        <v>808</v>
      </c>
      <c r="C9" s="3" t="s">
        <v>817</v>
      </c>
      <c r="D9" s="47" t="s">
        <v>560</v>
      </c>
      <c r="E9" s="3" t="s">
        <v>812</v>
      </c>
      <c r="F9" s="3"/>
      <c r="G9" s="3"/>
      <c r="H9" s="75" t="str">
        <f t="shared" si="0"/>
        <v>|||-- 연계    연계 태블로 워크북|DROP TABLE IF EXISTS T_IF_TABLEAU_WORKBOOK CASCADE;|CREATE TABLE IF NOT EXISTS T_IF_TABLEAU_WORKBOOK (||);|ALTER TABLE T_IF_TABLEAU_WORKBOOK ADD CONSTRAINT T_IF_TABLEAU_WORKBOOK_PK PRIMARY KEY();|--CREATE INDEX T_IF_TABLEAU_WORKBOOK_IX1 ON T_IF_TABLEAU_WORKBOOK();||COMMENT ON TABLE T_IF_TABLEAU_WORKBOOK IS '연계 태블로 워크북[태블로 워크북 연계 정보]';</v>
      </c>
      <c r="I9" s="75" t="str">
        <f t="shared" si="1"/>
        <v>|||-- 연계    연계 태블로 워크북|TRUNCATE TABLE T_IF_TABLEAU_WORKBOOK;</v>
      </c>
    </row>
    <row r="10" spans="1:9" x14ac:dyDescent="0.25">
      <c r="A10" s="83">
        <v>8</v>
      </c>
      <c r="B10" s="3" t="s">
        <v>809</v>
      </c>
      <c r="C10" s="3" t="s">
        <v>818</v>
      </c>
      <c r="D10" s="47" t="s">
        <v>560</v>
      </c>
      <c r="E10" s="3" t="s">
        <v>813</v>
      </c>
      <c r="F10" s="3"/>
      <c r="G10" s="3"/>
      <c r="H10" s="75" t="str">
        <f t="shared" si="0"/>
        <v>|||-- 연계    연계 태블로 뷰|DROP TABLE IF EXISTS T_IF_TABLEAU_VIEW CASCADE;|CREATE TABLE IF NOT EXISTS T_IF_TABLEAU_VIEW (||);|ALTER TABLE T_IF_TABLEAU_VIEW ADD CONSTRAINT T_IF_TABLEAU_VIEW_PK PRIMARY KEY();|--CREATE INDEX T_IF_TABLEAU_VIEW_IX1 ON T_IF_TABLEAU_VIEW();||COMMENT ON TABLE T_IF_TABLEAU_VIEW IS '연계 태블로 뷰[태블로 뷰 연계 정보]';</v>
      </c>
      <c r="I10" s="75" t="str">
        <f t="shared" si="1"/>
        <v>|||-- 연계    연계 태블로 뷰|TRUNCATE TABLE T_IF_TABLEAU_VIEW;</v>
      </c>
    </row>
    <row r="11" spans="1:9" x14ac:dyDescent="0.25">
      <c r="A11" s="83">
        <v>9</v>
      </c>
      <c r="B11" s="3" t="s">
        <v>810</v>
      </c>
      <c r="C11" s="3" t="s">
        <v>819</v>
      </c>
      <c r="D11" s="47" t="s">
        <v>560</v>
      </c>
      <c r="E11" s="3" t="s">
        <v>814</v>
      </c>
      <c r="F11" s="3"/>
      <c r="G11" s="3"/>
      <c r="H11" s="75" t="str">
        <f t="shared" si="0"/>
        <v>|||-- 연계    연계 태블로 사용자|DROP TABLE IF EXISTS T_IF_TABLEAU_USER CASCADE;|CREATE TABLE IF NOT EXISTS T_IF_TABLEAU_USER (||);|ALTER TABLE T_IF_TABLEAU_USER ADD CONSTRAINT T_IF_TABLEAU_USER_PK PRIMARY KEY();|--CREATE INDEX T_IF_TABLEAU_USER_IX1 ON T_IF_TABLEAU_USER();||COMMENT ON TABLE T_IF_TABLEAU_USER IS '연계 태블로 사용자[태블로 사용자 연계 정보]';</v>
      </c>
      <c r="I11" s="75" t="str">
        <f t="shared" si="1"/>
        <v>|||-- 연계    연계 태블로 사용자|TRUNCATE TABLE T_IF_TABLEAU_USER;</v>
      </c>
    </row>
    <row r="12" spans="1:9" x14ac:dyDescent="0.25">
      <c r="A12" s="83">
        <v>10</v>
      </c>
      <c r="B12" s="3" t="s">
        <v>861</v>
      </c>
      <c r="C12" s="3" t="s">
        <v>862</v>
      </c>
      <c r="D12" s="54" t="s">
        <v>43</v>
      </c>
      <c r="E12" s="3" t="s">
        <v>863</v>
      </c>
      <c r="F12" s="70" t="s">
        <v>1</v>
      </c>
      <c r="G12" s="3"/>
      <c r="H12" s="75" t="str">
        <f t="shared" si="0"/>
        <v>|||-- 로그    로그 참조 정보|DROP TABLE IF EXISTS T_LOG_REF_INFO CASCADE;|CREATE TABLE IF NOT EXISTS T_LOG_REF_INFO (||);|ALTER TABLE T_LOG_REF_INFO ADD CONSTRAINT T_LOG_REF_INFO_PK PRIMARY KEY();|--CREATE INDEX T_LOG_REF_INFO_IX1 ON T_LOG_REF_INFO();||COMMENT ON TABLE T_LOG_REF_INFO IS '로그 참조 정보[접속 로그 참조 정보]';</v>
      </c>
      <c r="I12" s="75" t="str">
        <f t="shared" si="1"/>
        <v>|||-- 로그    로그 참조 정보|TRUNCATE TABLE T_LOG_REF_INFO;</v>
      </c>
    </row>
    <row r="13" spans="1:9" x14ac:dyDescent="0.25">
      <c r="A13" s="83">
        <v>11</v>
      </c>
      <c r="B13" s="3" t="s">
        <v>864</v>
      </c>
      <c r="C13" s="3" t="s">
        <v>865</v>
      </c>
      <c r="D13" s="4" t="s">
        <v>43</v>
      </c>
      <c r="E13" s="3" t="s">
        <v>1120</v>
      </c>
      <c r="F13" s="4"/>
      <c r="G13" s="3"/>
      <c r="H13" s="75" t="str">
        <f t="shared" si="0"/>
        <v>|||-- 로그    로그 연계|DROP TABLE IF EXISTS T_LOG_IF CASCADE;|CREATE TABLE IF NOT EXISTS T_LOG_IF (||);|ALTER TABLE T_LOG_IF ADD CONSTRAINT T_LOG_IF_PK PRIMARY KEY();|--CREATE INDEX T_LOG_IF_IX1 ON T_LOG_IF();||COMMENT ON TABLE T_LOG_IF IS '로그 연계[연계 로그 및 스케줄 로그]';</v>
      </c>
      <c r="I13" s="75" t="str">
        <f t="shared" si="1"/>
        <v>|||-- 로그    로그 연계|TRUNCATE TABLE T_LOG_IF;</v>
      </c>
    </row>
    <row r="14" spans="1:9" x14ac:dyDescent="0.25">
      <c r="A14" s="83">
        <v>12</v>
      </c>
      <c r="B14" s="3" t="s">
        <v>301</v>
      </c>
      <c r="C14" s="3" t="s">
        <v>282</v>
      </c>
      <c r="D14" s="4" t="s">
        <v>43</v>
      </c>
      <c r="E14" s="3" t="s">
        <v>56</v>
      </c>
      <c r="F14" s="4"/>
      <c r="G14" s="3"/>
      <c r="H14" s="75" t="str">
        <f t="shared" si="0"/>
        <v>|||-- 로그    로그 요청 관리자 시스템|DROP TABLE IF EXISTS T_LOG_RQST_MGR_SYS CASCADE;|CREATE TABLE IF NOT EXISTS T_LOG_RQST_MGR_SYS (||);|ALTER TABLE T_LOG_RQST_MGR_SYS ADD CONSTRAINT T_LOG_RQST_MGR_SYS_PK PRIMARY KEY();|--CREATE INDEX T_LOG_RQST_MGR_SYS_IX1 ON T_LOG_RQST_MGR_SYS();||COMMENT ON TABLE T_LOG_RQST_MGR_SYS IS '로그 요청 관리자 시스템[관리자 시스템 요청 로그]';</v>
      </c>
      <c r="I14" s="75" t="str">
        <f t="shared" si="1"/>
        <v>|||-- 로그    로그 요청 관리자 시스템|TRUNCATE TABLE T_LOG_RQST_MGR_SYS;</v>
      </c>
    </row>
    <row r="15" spans="1:9" x14ac:dyDescent="0.25">
      <c r="A15" s="83">
        <v>13</v>
      </c>
      <c r="B15" s="3" t="s">
        <v>285</v>
      </c>
      <c r="C15" s="3" t="s">
        <v>283</v>
      </c>
      <c r="D15" s="4" t="s">
        <v>43</v>
      </c>
      <c r="E15" s="3" t="s">
        <v>57</v>
      </c>
      <c r="F15" s="4"/>
      <c r="G15" s="3"/>
      <c r="H15" s="75" t="str">
        <f t="shared" si="0"/>
        <v>|||-- 로그    로그 요청 사용자 시스템|DROP TABLE IF EXISTS T_LOG_RQST_USER_SYS CASCADE;|CREATE TABLE IF NOT EXISTS T_LOG_RQST_USER_SYS (||);|ALTER TABLE T_LOG_RQST_USER_SYS ADD CONSTRAINT T_LOG_RQST_USER_SYS_PK PRIMARY KEY();|--CREATE INDEX T_LOG_RQST_USER_SYS_IX1 ON T_LOG_RQST_USER_SYS();||COMMENT ON TABLE T_LOG_RQST_USER_SYS IS '로그 요청 사용자 시스템[사용자 시스템 요청 로그]';</v>
      </c>
      <c r="I15" s="75" t="str">
        <f t="shared" si="1"/>
        <v>|||-- 로그    로그 요청 사용자 시스템|TRUNCATE TABLE T_LOG_RQST_USER_SYS;</v>
      </c>
    </row>
    <row r="16" spans="1:9" x14ac:dyDescent="0.25">
      <c r="A16" s="83">
        <v>14</v>
      </c>
      <c r="B16" s="3" t="s">
        <v>834</v>
      </c>
      <c r="C16" s="3" t="s">
        <v>835</v>
      </c>
      <c r="D16" s="49" t="s">
        <v>43</v>
      </c>
      <c r="E16" s="3" t="s">
        <v>836</v>
      </c>
      <c r="F16" s="49"/>
      <c r="G16" s="3"/>
      <c r="H16" s="75" t="str">
        <f t="shared" si="0"/>
        <v>|||-- 로그    로그 검색 키워드|DROP TABLE IF EXISTS T_LOG_SRCH_KWD CASCADE;|CREATE TABLE IF NOT EXISTS T_LOG_SRCH_KWD (||);|ALTER TABLE T_LOG_SRCH_KWD ADD CONSTRAINT T_LOG_SRCH_KWD_PK PRIMARY KEY();|--CREATE INDEX T_LOG_SRCH_KWD_IX1 ON T_LOG_SRCH_KWD();||COMMENT ON TABLE T_LOG_SRCH_KWD IS '로그 검색 키워드[검색 키워드 로그]';</v>
      </c>
      <c r="I16" s="75" t="str">
        <f t="shared" si="1"/>
        <v>|||-- 로그    로그 검색 키워드|TRUNCATE TABLE T_LOG_SRCH_KWD;</v>
      </c>
    </row>
    <row r="17" spans="1:9" x14ac:dyDescent="0.25">
      <c r="A17" s="83">
        <v>15</v>
      </c>
      <c r="B17" s="3" t="s">
        <v>866</v>
      </c>
      <c r="C17" s="3" t="s">
        <v>868</v>
      </c>
      <c r="D17" s="54" t="s">
        <v>43</v>
      </c>
      <c r="E17" s="3" t="s">
        <v>870</v>
      </c>
      <c r="F17" s="54"/>
      <c r="G17" s="3"/>
      <c r="H17" s="75" t="str">
        <f t="shared" si="0"/>
        <v>|||-- 로그    로그 태블로 관리자 시스템|DROP TABLE IF EXISTS T_LOG_TABLEAU_MGR_SYS CASCADE;|CREATE TABLE IF NOT EXISTS T_LOG_TABLEAU_MGR_SYS (||);|ALTER TABLE T_LOG_TABLEAU_MGR_SYS ADD CONSTRAINT T_LOG_TABLEAU_MGR_SYS_PK PRIMARY KEY();|--CREATE INDEX T_LOG_TABLEAU_MGR_SYS_IX1 ON T_LOG_TABLEAU_MGR_SYS();||COMMENT ON TABLE T_LOG_TABLEAU_MGR_SYS IS '로그 태블로 관리자 시스템[관리자 시스템 태블로 로그]';</v>
      </c>
      <c r="I17" s="75" t="str">
        <f t="shared" si="1"/>
        <v>|||-- 로그    로그 태블로 관리자 시스템|TRUNCATE TABLE T_LOG_TABLEAU_MGR_SYS;</v>
      </c>
    </row>
    <row r="18" spans="1:9" x14ac:dyDescent="0.25">
      <c r="A18" s="83">
        <v>16</v>
      </c>
      <c r="B18" s="3" t="s">
        <v>867</v>
      </c>
      <c r="C18" s="3" t="s">
        <v>869</v>
      </c>
      <c r="D18" s="54" t="s">
        <v>43</v>
      </c>
      <c r="E18" s="3" t="s">
        <v>871</v>
      </c>
      <c r="F18" s="54"/>
      <c r="G18" s="3"/>
      <c r="H18" s="75" t="str">
        <f t="shared" si="0"/>
        <v>|||-- 로그    로그 태블로 사용자 시스템|DROP TABLE IF EXISTS T_LOG_TABLEAU_USER_SYS CASCADE;|CREATE TABLE IF NOT EXISTS T_LOG_TABLEAU_USER_SYS (||);|ALTER TABLE T_LOG_TABLEAU_USER_SYS ADD CONSTRAINT T_LOG_TABLEAU_USER_SYS_PK PRIMARY KEY();|--CREATE INDEX T_LOG_TABLEAU_USER_SYS_IX1 ON T_LOG_TABLEAU_USER_SYS();||COMMENT ON TABLE T_LOG_TABLEAU_USER_SYS IS '로그 태블로 사용자 시스템[사용자 시스템 태블로 로그]';</v>
      </c>
      <c r="I18" s="75" t="str">
        <f t="shared" si="1"/>
        <v>|||-- 로그    로그 태블로 사용자 시스템|TRUNCATE TABLE T_LOG_TABLEAU_USER_SYS;</v>
      </c>
    </row>
    <row r="19" spans="1:9" s="75" customFormat="1" x14ac:dyDescent="0.25">
      <c r="A19" s="83">
        <v>17</v>
      </c>
      <c r="B19" s="3" t="s">
        <v>2045</v>
      </c>
      <c r="C19" s="3" t="s">
        <v>2049</v>
      </c>
      <c r="D19" s="79" t="s">
        <v>43</v>
      </c>
      <c r="E19" s="3" t="s">
        <v>2053</v>
      </c>
      <c r="F19" s="79"/>
      <c r="G19" s="3" t="s">
        <v>2258</v>
      </c>
      <c r="H19" s="75" t="str">
        <f t="shared" si="0"/>
        <v>|||-- 로그    로그 비즈메타 관리자 시스템|DROP TABLE IF EXISTS T_LOG_BIZMETA_MGR_SYS CASCADE;|CREATE TABLE IF NOT EXISTS T_LOG_BIZMETA_MGR_SYS (||);|ALTER TABLE T_LOG_BIZMETA_MGR_SYS ADD CONSTRAINT T_LOG_BIZMETA_MGR_SYS_PK PRIMARY KEY();|--CREATE INDEX T_LOG_BIZMETA_MGR_SYS_IX1 ON T_LOG_BIZMETA_MGR_SYS();||COMMENT ON TABLE T_LOG_BIZMETA_MGR_SYS IS '로그 비즈메타 관리자 시스템[관리자 시스템 비즈메타 로그]';</v>
      </c>
      <c r="I19" s="75" t="str">
        <f t="shared" ref="I19:I23" si="2">"|||-- "&amp;D19&amp;"    "&amp;B19&amp;"|TRUNCATE TABLE "&amp;C19&amp;";"</f>
        <v>|||-- 로그    로그 비즈메타 관리자 시스템|TRUNCATE TABLE T_LOG_BIZMETA_MGR_SYS;</v>
      </c>
    </row>
    <row r="20" spans="1:9" s="75" customFormat="1" x14ac:dyDescent="0.25">
      <c r="A20" s="83">
        <v>18</v>
      </c>
      <c r="B20" s="3" t="s">
        <v>2046</v>
      </c>
      <c r="C20" s="3" t="s">
        <v>2050</v>
      </c>
      <c r="D20" s="79" t="s">
        <v>43</v>
      </c>
      <c r="E20" s="3" t="s">
        <v>2054</v>
      </c>
      <c r="F20" s="79"/>
      <c r="G20" s="3" t="s">
        <v>2258</v>
      </c>
      <c r="H20" s="75" t="str">
        <f t="shared" si="0"/>
        <v>|||-- 로그    로그 비즈메타 사용자 시스템|DROP TABLE IF EXISTS T_LOG_BIZMETA_USER_SYS CASCADE;|CREATE TABLE IF NOT EXISTS T_LOG_BIZMETA_USER_SYS (||);|ALTER TABLE T_LOG_BIZMETA_USER_SYS ADD CONSTRAINT T_LOG_BIZMETA_USER_SYS_PK PRIMARY KEY();|--CREATE INDEX T_LOG_BIZMETA_USER_SYS_IX1 ON T_LOG_BIZMETA_USER_SYS();||COMMENT ON TABLE T_LOG_BIZMETA_USER_SYS IS '로그 비즈메타 사용자 시스템[사용자 시스템 비즈메타 로그]';</v>
      </c>
      <c r="I20" s="75" t="str">
        <f t="shared" si="2"/>
        <v>|||-- 로그    로그 비즈메타 사용자 시스템|TRUNCATE TABLE T_LOG_BIZMETA_USER_SYS;</v>
      </c>
    </row>
    <row r="21" spans="1:9" s="75" customFormat="1" x14ac:dyDescent="0.25">
      <c r="A21" s="83">
        <v>19</v>
      </c>
      <c r="B21" s="3" t="s">
        <v>2047</v>
      </c>
      <c r="C21" s="3" t="s">
        <v>2051</v>
      </c>
      <c r="D21" s="79" t="s">
        <v>43</v>
      </c>
      <c r="E21" s="3" t="s">
        <v>2055</v>
      </c>
      <c r="F21" s="79"/>
      <c r="G21" s="3" t="s">
        <v>2258</v>
      </c>
      <c r="H21" s="75" t="str">
        <f t="shared" si="0"/>
        <v>|||-- 로그    로그 AWS 관리자 시스템|DROP TABLE IF EXISTS T_LOG_AWS_MGR_SYS CASCADE;|CREATE TABLE IF NOT EXISTS T_LOG_AWS_MGR_SYS (||);|ALTER TABLE T_LOG_AWS_MGR_SYS ADD CONSTRAINT T_LOG_AWS_MGR_SYS_PK PRIMARY KEY();|--CREATE INDEX T_LOG_AWS_MGR_SYS_IX1 ON T_LOG_AWS_MGR_SYS();||COMMENT ON TABLE T_LOG_AWS_MGR_SYS IS '로그 AWS 관리자 시스템[관리자 시스템 AWS 로그]';</v>
      </c>
      <c r="I21" s="75" t="str">
        <f t="shared" si="2"/>
        <v>|||-- 로그    로그 AWS 관리자 시스템|TRUNCATE TABLE T_LOG_AWS_MGR_SYS;</v>
      </c>
    </row>
    <row r="22" spans="1:9" s="75" customFormat="1" x14ac:dyDescent="0.25">
      <c r="A22" s="83">
        <v>20</v>
      </c>
      <c r="B22" s="3" t="s">
        <v>2048</v>
      </c>
      <c r="C22" s="3" t="s">
        <v>2052</v>
      </c>
      <c r="D22" s="79" t="s">
        <v>43</v>
      </c>
      <c r="E22" s="3" t="s">
        <v>2056</v>
      </c>
      <c r="F22" s="79"/>
      <c r="G22" s="3" t="s">
        <v>2258</v>
      </c>
      <c r="H22" s="75" t="str">
        <f t="shared" si="0"/>
        <v>|||-- 로그    로그 AWS 사용자 시스템|DROP TABLE IF EXISTS T_LOG_AWS_USER_SYS CASCADE;|CREATE TABLE IF NOT EXISTS T_LOG_AWS_USER_SYS (||);|ALTER TABLE T_LOG_AWS_USER_SYS ADD CONSTRAINT T_LOG_AWS_USER_SYS_PK PRIMARY KEY();|--CREATE INDEX T_LOG_AWS_USER_SYS_IX1 ON T_LOG_AWS_USER_SYS();||COMMENT ON TABLE T_LOG_AWS_USER_SYS IS '로그 AWS 사용자 시스템[사용자 시스템 AWS 로그]';</v>
      </c>
      <c r="I22" s="75" t="str">
        <f t="shared" si="2"/>
        <v>|||-- 로그    로그 AWS 사용자 시스템|TRUNCATE TABLE T_LOG_AWS_USER_SYS;</v>
      </c>
    </row>
    <row r="23" spans="1:9" x14ac:dyDescent="0.25">
      <c r="A23" s="83">
        <v>21</v>
      </c>
      <c r="B23" s="3" t="s">
        <v>52</v>
      </c>
      <c r="C23" s="3" t="s">
        <v>31</v>
      </c>
      <c r="D23" s="4" t="s">
        <v>55</v>
      </c>
      <c r="E23" s="3" t="s">
        <v>36</v>
      </c>
      <c r="F23" s="3"/>
      <c r="G23" s="3"/>
      <c r="H23" s="75" t="str">
        <f t="shared" si="0"/>
        <v>|||-- 이력    부서 이력|DROP TABLE IF EXISTS T_DEPT_HIST CASCADE;|CREATE TABLE IF NOT EXISTS T_DEPT_HIST (||);|ALTER TABLE T_DEPT_HIST ADD CONSTRAINT T_DEPT_HIST_PK PRIMARY KEY();|--CREATE INDEX T_DEPT_HIST_IX1 ON T_DEPT_HIST();||COMMENT ON TABLE T_DEPT_HIST IS '부서 이력[부서 정보 이력]';</v>
      </c>
      <c r="I23" s="75" t="str">
        <f t="shared" si="2"/>
        <v>|||-- 이력    부서 이력|TRUNCATE TABLE T_DEPT_HIST;</v>
      </c>
    </row>
    <row r="24" spans="1:9" x14ac:dyDescent="0.25">
      <c r="A24" s="83">
        <v>22</v>
      </c>
      <c r="B24" s="3" t="s">
        <v>79</v>
      </c>
      <c r="C24" s="3" t="s">
        <v>88</v>
      </c>
      <c r="D24" s="4" t="s">
        <v>55</v>
      </c>
      <c r="E24" s="3" t="s">
        <v>102</v>
      </c>
      <c r="F24" s="3"/>
      <c r="G24" s="3"/>
      <c r="H24" s="75" t="str">
        <f t="shared" si="0"/>
        <v>|||-- 이력    본부 이력|DROP TABLE IF EXISTS T_HDEPT_HIST CASCADE;|CREATE TABLE IF NOT EXISTS T_HDEPT_HIST (||);|ALTER TABLE T_HDEPT_HIST ADD CONSTRAINT T_HDEPT_HIST_PK PRIMARY KEY();|--CREATE INDEX T_HDEPT_HIST_IX1 ON T_HDEPT_HIST();||COMMENT ON TABLE T_HDEPT_HIST IS '본부 이력[본부 정보 이력]';</v>
      </c>
      <c r="I24" s="75" t="str">
        <f t="shared" si="1"/>
        <v>|||-- 이력    본부 이력|TRUNCATE TABLE T_HDEPT_HIST;</v>
      </c>
    </row>
    <row r="25" spans="1:9" x14ac:dyDescent="0.25">
      <c r="A25" s="83">
        <v>23</v>
      </c>
      <c r="B25" s="3" t="s">
        <v>54</v>
      </c>
      <c r="C25" s="3" t="s">
        <v>33</v>
      </c>
      <c r="D25" s="4" t="s">
        <v>55</v>
      </c>
      <c r="E25" s="3" t="s">
        <v>38</v>
      </c>
      <c r="F25" s="3"/>
      <c r="G25" s="3"/>
      <c r="H25" s="75" t="str">
        <f t="shared" si="0"/>
        <v>|||-- 이력    직위 이력|DROP TABLE IF EXISTS T_PSTN_HIST CASCADE;|CREATE TABLE IF NOT EXISTS T_PSTN_HIST (||);|ALTER TABLE T_PSTN_HIST ADD CONSTRAINT T_PSTN_HIST_PK PRIMARY KEY();|--CREATE INDEX T_PSTN_HIST_IX1 ON T_PSTN_HIST();||COMMENT ON TABLE T_PSTN_HIST IS '직위 이력[직위 정보 이력]';</v>
      </c>
      <c r="I25" s="75" t="str">
        <f t="shared" si="1"/>
        <v>|||-- 이력    직위 이력|TRUNCATE TABLE T_PSTN_HIST;</v>
      </c>
    </row>
    <row r="26" spans="1:9" x14ac:dyDescent="0.25">
      <c r="A26" s="83">
        <v>24</v>
      </c>
      <c r="B26" s="3" t="s">
        <v>50</v>
      </c>
      <c r="C26" s="3" t="s">
        <v>29</v>
      </c>
      <c r="D26" s="4" t="s">
        <v>55</v>
      </c>
      <c r="E26" s="3" t="s">
        <v>34</v>
      </c>
      <c r="F26" s="3"/>
      <c r="G26" s="3"/>
      <c r="H26" s="75" t="str">
        <f t="shared" si="0"/>
        <v>|||-- 이력    사용자 이력|DROP TABLE IF EXISTS T_USER_HIST CASCADE;|CREATE TABLE IF NOT EXISTS T_USER_HIST (||);|ALTER TABLE T_USER_HIST ADD CONSTRAINT T_USER_HIST_PK PRIMARY KEY();|--CREATE INDEX T_USER_HIST_IX1 ON T_USER_HIST();||COMMENT ON TABLE T_USER_HIST IS '사용자 이력[사용자 정보 이력]';</v>
      </c>
      <c r="I26" s="75" t="str">
        <f t="shared" ref="I26:I35" si="3">"|||-- "&amp;D26&amp;"    "&amp;B26&amp;"|TRUNCATE TABLE "&amp;C26&amp;";"</f>
        <v>|||-- 이력    사용자 이력|TRUNCATE TABLE T_USER_HIST;</v>
      </c>
    </row>
    <row r="27" spans="1:9" x14ac:dyDescent="0.25">
      <c r="A27" s="83">
        <v>25</v>
      </c>
      <c r="B27" s="9" t="s">
        <v>510</v>
      </c>
      <c r="C27" s="9" t="s">
        <v>541</v>
      </c>
      <c r="D27" s="20" t="s">
        <v>55</v>
      </c>
      <c r="E27" s="9" t="s">
        <v>511</v>
      </c>
      <c r="F27" s="3"/>
      <c r="G27" s="3"/>
      <c r="H27" s="75" t="str">
        <f t="shared" si="0"/>
        <v>|||-- 이력    프로젝트 이력|DROP TABLE IF EXISTS T_PROJECT_HIST CASCADE;|CREATE TABLE IF NOT EXISTS T_PROJECT_HIST (||);|ALTER TABLE T_PROJECT_HIST ADD CONSTRAINT T_PROJECT_HIST_PK PRIMARY KEY();|--CREATE INDEX T_PROJECT_HIST_IX1 ON T_PROJECT_HIST();||COMMENT ON TABLE T_PROJECT_HIST IS '프로젝트 이력[프로젝트 정보 이력]';</v>
      </c>
      <c r="I27" s="75" t="str">
        <f t="shared" si="3"/>
        <v>|||-- 이력    프로젝트 이력|TRUNCATE TABLE T_PROJECT_HIST;</v>
      </c>
    </row>
    <row r="28" spans="1:9" x14ac:dyDescent="0.25">
      <c r="A28" s="83">
        <v>26</v>
      </c>
      <c r="B28" s="9" t="s">
        <v>1349</v>
      </c>
      <c r="C28" s="9" t="s">
        <v>1350</v>
      </c>
      <c r="D28" s="20" t="s">
        <v>55</v>
      </c>
      <c r="E28" s="3" t="s">
        <v>1355</v>
      </c>
      <c r="F28" s="3"/>
      <c r="G28" s="3"/>
      <c r="H28" s="75" t="str">
        <f t="shared" si="0"/>
        <v>|||-- 이력    프로젝트 사용자 이력|DROP TABLE IF EXISTS T_PROJECT_USER_HIST CASCADE;|CREATE TABLE IF NOT EXISTS T_PROJECT_USER_HIST (||);|ALTER TABLE T_PROJECT_USER_HIST ADD CONSTRAINT T_PROJECT_USER_HIST_PK PRIMARY KEY();|--CREATE INDEX T_PROJECT_USER_HIST_IX1 ON T_PROJECT_USER_HIST();||COMMENT ON TABLE T_PROJECT_USER_HIST IS '프로젝트 사용자 이력[프로젝트 사용자 정보 이력]';</v>
      </c>
      <c r="I28" s="75" t="str">
        <f t="shared" si="3"/>
        <v>|||-- 이력    프로젝트 사용자 이력|TRUNCATE TABLE T_PROJECT_USER_HIST;</v>
      </c>
    </row>
    <row r="29" spans="1:9" x14ac:dyDescent="0.25">
      <c r="A29" s="83">
        <v>27</v>
      </c>
      <c r="B29" s="9" t="s">
        <v>509</v>
      </c>
      <c r="C29" s="3" t="s">
        <v>542</v>
      </c>
      <c r="D29" s="20" t="s">
        <v>55</v>
      </c>
      <c r="E29" s="3" t="s">
        <v>1352</v>
      </c>
      <c r="F29" s="3"/>
      <c r="G29" s="3"/>
      <c r="H29" s="75" t="str">
        <f t="shared" si="0"/>
        <v>|||-- 이력    보고서 이력|DROP TABLE IF EXISTS T_REPORT_HIST CASCADE;|CREATE TABLE IF NOT EXISTS T_REPORT_HIST (||);|ALTER TABLE T_REPORT_HIST ADD CONSTRAINT T_REPORT_HIST_PK PRIMARY KEY();|--CREATE INDEX T_REPORT_HIST_IX1 ON T_REPORT_HIST();||COMMENT ON TABLE T_REPORT_HIST IS '보고서 이력[보고서 정보 이력]';</v>
      </c>
      <c r="I29" s="75" t="str">
        <f t="shared" si="3"/>
        <v>|||-- 이력    보고서 이력|TRUNCATE TABLE T_REPORT_HIST;</v>
      </c>
    </row>
    <row r="30" spans="1:9" x14ac:dyDescent="0.25">
      <c r="A30" s="83">
        <v>28</v>
      </c>
      <c r="B30" s="9" t="s">
        <v>1351</v>
      </c>
      <c r="C30" s="3" t="s">
        <v>1354</v>
      </c>
      <c r="D30" s="63" t="s">
        <v>55</v>
      </c>
      <c r="E30" s="3" t="s">
        <v>1353</v>
      </c>
      <c r="F30" s="3"/>
      <c r="G30" s="3"/>
      <c r="H30" s="75" t="str">
        <f t="shared" si="0"/>
        <v>|||-- 이력    보고서 사용자 이력|DROP TABLE IF EXISTS T_REPORT_USER_HIST CASCADE;|CREATE TABLE IF NOT EXISTS T_REPORT_USER_HIST (||);|ALTER TABLE T_REPORT_USER_HIST ADD CONSTRAINT T_REPORT_USER_HIST_PK PRIMARY KEY();|--CREATE INDEX T_REPORT_USER_HIST_IX1 ON T_REPORT_USER_HIST();||COMMENT ON TABLE T_REPORT_USER_HIST IS '보고서 사용자 이력[보고서 사용자 정보 이력]';</v>
      </c>
      <c r="I30" s="75" t="str">
        <f t="shared" si="3"/>
        <v>|||-- 이력    보고서 사용자 이력|TRUNCATE TABLE T_REPORT_USER_HIST;</v>
      </c>
    </row>
    <row r="31" spans="1:9" x14ac:dyDescent="0.25">
      <c r="A31" s="83">
        <v>29</v>
      </c>
      <c r="B31" s="3" t="s">
        <v>69</v>
      </c>
      <c r="C31" s="3" t="s">
        <v>20</v>
      </c>
      <c r="D31" s="4" t="s">
        <v>67</v>
      </c>
      <c r="E31" s="3" t="s">
        <v>89</v>
      </c>
      <c r="F31" s="70" t="s">
        <v>1</v>
      </c>
      <c r="G31" s="3"/>
      <c r="H31" s="75" t="str">
        <f t="shared" si="0"/>
        <v>|||-- 공통    코드|DROP TABLE IF EXISTS T_CODE CASCADE;|CREATE TABLE IF NOT EXISTS T_CODE (||);|ALTER TABLE T_CODE ADD CONSTRAINT T_CODE_PK PRIMARY KEY();|--CREATE INDEX T_CODE_IX1 ON T_CODE();||COMMENT ON TABLE T_CODE IS '코드[공통 코드]';</v>
      </c>
      <c r="I31" s="75" t="str">
        <f t="shared" si="3"/>
        <v>|||-- 공통    코드|TRUNCATE TABLE T_CODE;</v>
      </c>
    </row>
    <row r="32" spans="1:9" x14ac:dyDescent="0.25">
      <c r="A32" s="83">
        <v>30</v>
      </c>
      <c r="B32" s="3" t="s">
        <v>51</v>
      </c>
      <c r="C32" s="3" t="s">
        <v>30</v>
      </c>
      <c r="D32" s="4" t="s">
        <v>67</v>
      </c>
      <c r="E32" s="3" t="s">
        <v>35</v>
      </c>
      <c r="F32" s="4"/>
      <c r="G32" s="3"/>
      <c r="H32" s="75" t="str">
        <f t="shared" si="0"/>
        <v>|||-- 공통    부서|DROP TABLE IF EXISTS T_DEPT CASCADE;|CREATE TABLE IF NOT EXISTS T_DEPT (||);|ALTER TABLE T_DEPT ADD CONSTRAINT T_DEPT_PK PRIMARY KEY();|--CREATE INDEX T_DEPT_IX1 ON T_DEPT();||COMMENT ON TABLE T_DEPT IS '부서[부서 정보]';</v>
      </c>
      <c r="I32" s="75" t="str">
        <f t="shared" si="3"/>
        <v>|||-- 공통    부서|TRUNCATE TABLE T_DEPT;</v>
      </c>
    </row>
    <row r="33" spans="1:9" x14ac:dyDescent="0.25">
      <c r="A33" s="83">
        <v>31</v>
      </c>
      <c r="B33" s="3" t="s">
        <v>70</v>
      </c>
      <c r="C33" s="3" t="s">
        <v>80</v>
      </c>
      <c r="D33" s="4" t="s">
        <v>67</v>
      </c>
      <c r="E33" s="3" t="s">
        <v>90</v>
      </c>
      <c r="F33" s="4"/>
      <c r="G33" s="3"/>
      <c r="H33" s="75" t="str">
        <f t="shared" si="0"/>
        <v>|||-- 공통    본부|DROP TABLE IF EXISTS T_HDEPT CASCADE;|CREATE TABLE IF NOT EXISTS T_HDEPT (||);|ALTER TABLE T_HDEPT ADD CONSTRAINT T_HDEPT_PK PRIMARY KEY();|--CREATE INDEX T_HDEPT_IX1 ON T_HDEPT();||COMMENT ON TABLE T_HDEPT IS '본부[본부 정보]';</v>
      </c>
      <c r="I33" s="75" t="str">
        <f t="shared" si="3"/>
        <v>|||-- 공통    본부|TRUNCATE TABLE T_HDEPT;</v>
      </c>
    </row>
    <row r="34" spans="1:9" x14ac:dyDescent="0.25">
      <c r="A34" s="83">
        <v>32</v>
      </c>
      <c r="B34" s="3" t="s">
        <v>53</v>
      </c>
      <c r="C34" s="3" t="s">
        <v>32</v>
      </c>
      <c r="D34" s="4" t="s">
        <v>67</v>
      </c>
      <c r="E34" s="3" t="s">
        <v>37</v>
      </c>
      <c r="F34" s="4"/>
      <c r="G34" s="3"/>
      <c r="H34" s="75" t="str">
        <f t="shared" si="0"/>
        <v>|||-- 공통    직위|DROP TABLE IF EXISTS T_PSTN CASCADE;|CREATE TABLE IF NOT EXISTS T_PSTN (||);|ALTER TABLE T_PSTN ADD CONSTRAINT T_PSTN_PK PRIMARY KEY();|--CREATE INDEX T_PSTN_IX1 ON T_PSTN();||COMMENT ON TABLE T_PSTN IS '직위[직위 정보]';</v>
      </c>
      <c r="I34" s="75" t="str">
        <f t="shared" si="3"/>
        <v>|||-- 공통    직위|TRUNCATE TABLE T_PSTN;</v>
      </c>
    </row>
    <row r="35" spans="1:9" x14ac:dyDescent="0.25">
      <c r="A35" s="83">
        <v>33</v>
      </c>
      <c r="B35" s="3" t="s">
        <v>40</v>
      </c>
      <c r="C35" s="3" t="s">
        <v>21</v>
      </c>
      <c r="D35" s="4" t="s">
        <v>67</v>
      </c>
      <c r="E35" s="3" t="s">
        <v>91</v>
      </c>
      <c r="F35" s="4"/>
      <c r="G35" s="3"/>
      <c r="H35" s="75" t="str">
        <f t="shared" si="0"/>
        <v>|||-- 공통    사용자|DROP TABLE IF EXISTS T_USER CASCADE;|CREATE TABLE IF NOT EXISTS T_USER (||);|ALTER TABLE T_USER ADD CONSTRAINT T_USER_PK PRIMARY KEY();|--CREATE INDEX T_USER_IX1 ON T_USER();||COMMENT ON TABLE T_USER IS '사용자[사용자 정보]';</v>
      </c>
      <c r="I35" s="75" t="str">
        <f t="shared" si="3"/>
        <v>|||-- 공통    사용자|TRUNCATE TABLE T_USER;</v>
      </c>
    </row>
    <row r="36" spans="1:9" x14ac:dyDescent="0.25">
      <c r="A36" s="83">
        <v>34</v>
      </c>
      <c r="B36" s="3" t="s">
        <v>872</v>
      </c>
      <c r="C36" s="3" t="s">
        <v>873</v>
      </c>
      <c r="D36" s="54" t="s">
        <v>67</v>
      </c>
      <c r="E36" s="3" t="s">
        <v>874</v>
      </c>
      <c r="F36" s="54"/>
      <c r="G36" s="3"/>
      <c r="H36" s="75" t="str">
        <f t="shared" si="0"/>
        <v>|||-- 공통    사용자 테스트|DROP TABLE IF EXISTS T_USER_TEST CASCADE;|CREATE TABLE IF NOT EXISTS T_USER_TEST (||);|ALTER TABLE T_USER_TEST ADD CONSTRAINT T_USER_TEST_PK PRIMARY KEY();|--CREATE INDEX T_USER_TEST_IX1 ON T_USER_TEST();||COMMENT ON TABLE T_USER_TEST IS '사용자 테스트[HR 연계에 포함되지 않는 테스트 사용자]';</v>
      </c>
      <c r="I36" s="75" t="str">
        <f t="shared" si="1"/>
        <v>|||-- 공통    사용자 테스트|TRUNCATE TABLE T_USER_TEST;</v>
      </c>
    </row>
    <row r="37" spans="1:9" x14ac:dyDescent="0.25">
      <c r="A37" s="83">
        <v>35</v>
      </c>
      <c r="B37" s="3" t="s">
        <v>643</v>
      </c>
      <c r="C37" s="3" t="s">
        <v>644</v>
      </c>
      <c r="D37" s="28" t="s">
        <v>562</v>
      </c>
      <c r="E37" s="3" t="s">
        <v>628</v>
      </c>
      <c r="F37" s="28"/>
      <c r="G37" s="3"/>
      <c r="H37" s="75" t="str">
        <f t="shared" si="0"/>
        <v>|||-- 공통    부서 분류|DROP TABLE IF EXISTS T_DEPT_CL CASCADE;|CREATE TABLE IF NOT EXISTS T_DEPT_CL (||);|ALTER TABLE T_DEPT_CL ADD CONSTRAINT T_DEPT_CL_PK PRIMARY KEY();|--CREATE INDEX T_DEPT_CL_IX1 ON T_DEPT_CL();||COMMENT ON TABLE T_DEPT_CL IS '부서 분류[부서 조직도 정보]';</v>
      </c>
      <c r="I37" s="75" t="str">
        <f t="shared" si="1"/>
        <v>|||-- 공통    부서 분류|TRUNCATE TABLE T_DEPT_CL;</v>
      </c>
    </row>
    <row r="38" spans="1:9" x14ac:dyDescent="0.25">
      <c r="A38" s="83">
        <v>36</v>
      </c>
      <c r="B38" s="3" t="s">
        <v>404</v>
      </c>
      <c r="C38" s="3" t="s">
        <v>406</v>
      </c>
      <c r="D38" s="20" t="s">
        <v>67</v>
      </c>
      <c r="E38" s="3" t="s">
        <v>407</v>
      </c>
      <c r="F38" s="20"/>
      <c r="G38" s="3"/>
      <c r="H38" s="75" t="str">
        <f t="shared" si="0"/>
        <v>|||-- 공통    ID 순번|DROP TABLE IF EXISTS T_ID_SN CASCADE;|CREATE TABLE IF NOT EXISTS T_ID_SN (||);|ALTER TABLE T_ID_SN ADD CONSTRAINT T_ID_SN_PK PRIMARY KEY();|--CREATE INDEX T_ID_SN_IX1 ON T_ID_SN();||COMMENT ON TABLE T_ID_SN IS 'ID 순번[ID 순번 관리]';</v>
      </c>
      <c r="I38" s="75" t="str">
        <f t="shared" si="1"/>
        <v>|||-- 공통    ID 순번|TRUNCATE TABLE T_ID_SN;</v>
      </c>
    </row>
    <row r="39" spans="1:9" x14ac:dyDescent="0.25">
      <c r="A39" s="83">
        <v>37</v>
      </c>
      <c r="B39" s="3" t="s">
        <v>397</v>
      </c>
      <c r="C39" s="3" t="s">
        <v>398</v>
      </c>
      <c r="D39" s="20" t="s">
        <v>67</v>
      </c>
      <c r="E39" s="3" t="s">
        <v>399</v>
      </c>
      <c r="F39" s="20"/>
      <c r="G39" s="3"/>
      <c r="H39" s="75" t="str">
        <f t="shared" si="0"/>
        <v>|||-- 공통    파일|DROP TABLE IF EXISTS T_FILE CASCADE;|CREATE TABLE IF NOT EXISTS T_FILE (||);|ALTER TABLE T_FILE ADD CONSTRAINT T_FILE_PK PRIMARY KEY();|--CREATE INDEX T_FILE_IX1 ON T_FILE();||COMMENT ON TABLE T_FILE IS '파일[파일 정보]';</v>
      </c>
      <c r="I39" s="75" t="str">
        <f t="shared" si="1"/>
        <v>|||-- 공통    파일|TRUNCATE TABLE T_FILE;</v>
      </c>
    </row>
    <row r="40" spans="1:9" x14ac:dyDescent="0.25">
      <c r="A40" s="83">
        <v>38</v>
      </c>
      <c r="B40" s="3" t="s">
        <v>445</v>
      </c>
      <c r="C40" s="3" t="s">
        <v>442</v>
      </c>
      <c r="D40" s="20" t="s">
        <v>67</v>
      </c>
      <c r="E40" s="3" t="s">
        <v>446</v>
      </c>
      <c r="F40" s="28" t="s">
        <v>1</v>
      </c>
      <c r="G40" s="3"/>
      <c r="H40" s="75" t="str">
        <f t="shared" si="0"/>
        <v>|||-- 공통    게시판 공지사항|DROP TABLE IF EXISTS T_BBS_NOTICE CASCADE;|CREATE TABLE IF NOT EXISTS T_BBS_NOTICE (||);|ALTER TABLE T_BBS_NOTICE ADD CONSTRAINT T_BBS_NOTICE_PK PRIMARY KEY();|--CREATE INDEX T_BBS_NOTICE_IX1 ON T_BBS_NOTICE();||COMMENT ON TABLE T_BBS_NOTICE IS '게시판 공지사항[공지사항 관리]';</v>
      </c>
      <c r="I40" s="75" t="str">
        <f t="shared" si="1"/>
        <v>|||-- 공통    게시판 공지사항|TRUNCATE TABLE T_BBS_NOTICE;</v>
      </c>
    </row>
    <row r="41" spans="1:9" x14ac:dyDescent="0.25">
      <c r="A41" s="83">
        <v>39</v>
      </c>
      <c r="B41" s="3" t="s">
        <v>444</v>
      </c>
      <c r="C41" s="3" t="s">
        <v>443</v>
      </c>
      <c r="D41" s="20" t="s">
        <v>67</v>
      </c>
      <c r="E41" s="3" t="s">
        <v>447</v>
      </c>
      <c r="F41" s="28" t="s">
        <v>1</v>
      </c>
      <c r="G41" s="3"/>
      <c r="H41" s="75" t="str">
        <f t="shared" si="0"/>
        <v>|||-- 공통    게시판 FAQ|DROP TABLE IF EXISTS T_BBS_FAQ CASCADE;|CREATE TABLE IF NOT EXISTS T_BBS_FAQ (||);|ALTER TABLE T_BBS_FAQ ADD CONSTRAINT T_BBS_FAQ_PK PRIMARY KEY();|--CREATE INDEX T_BBS_FAQ_IX1 ON T_BBS_FAQ();||COMMENT ON TABLE T_BBS_FAQ IS '게시판 FAQ[FAQ 관리]';</v>
      </c>
      <c r="I41" s="75" t="str">
        <f t="shared" si="1"/>
        <v>|||-- 공통    게시판 FAQ|TRUNCATE TABLE T_BBS_FAQ;</v>
      </c>
    </row>
    <row r="42" spans="1:9" x14ac:dyDescent="0.25">
      <c r="A42" s="83">
        <v>40</v>
      </c>
      <c r="B42" s="3" t="s">
        <v>842</v>
      </c>
      <c r="C42" s="3" t="s">
        <v>848</v>
      </c>
      <c r="D42" s="49" t="s">
        <v>67</v>
      </c>
      <c r="E42" s="3" t="s">
        <v>849</v>
      </c>
      <c r="F42" s="49"/>
      <c r="G42" s="3"/>
      <c r="H42" s="75" t="str">
        <f t="shared" si="0"/>
        <v>|||-- 공통    게시판 QNA|DROP TABLE IF EXISTS T_BBS_QNA CASCADE;|CREATE TABLE IF NOT EXISTS T_BBS_QNA (||);|ALTER TABLE T_BBS_QNA ADD CONSTRAINT T_BBS_QNA_PK PRIMARY KEY();|--CREATE INDEX T_BBS_QNA_IX1 ON T_BBS_QNA();||COMMENT ON TABLE T_BBS_QNA IS '게시판 QNA[QNA 관리]';</v>
      </c>
      <c r="I42" s="75" t="str">
        <f t="shared" si="1"/>
        <v>|||-- 공통    게시판 QNA|TRUNCATE TABLE T_BBS_QNA;</v>
      </c>
    </row>
    <row r="43" spans="1:9" x14ac:dyDescent="0.25">
      <c r="A43" s="83">
        <v>41</v>
      </c>
      <c r="B43" s="3" t="s">
        <v>791</v>
      </c>
      <c r="C43" s="3" t="s">
        <v>792</v>
      </c>
      <c r="D43" s="47" t="s">
        <v>67</v>
      </c>
      <c r="E43" s="3" t="s">
        <v>793</v>
      </c>
      <c r="F43" s="47"/>
      <c r="G43" s="3" t="s">
        <v>2258</v>
      </c>
      <c r="H43" s="75" t="str">
        <f t="shared" si="0"/>
        <v>|||-- 공통    게시판 분석|DROP TABLE IF EXISTS T_BBS_ANALYSIS CASCADE;|CREATE TABLE IF NOT EXISTS T_BBS_ANALYSIS (||);|ALTER TABLE T_BBS_ANALYSIS ADD CONSTRAINT T_BBS_ANALYSIS_PK PRIMARY KEY();|--CREATE INDEX T_BBS_ANALYSIS_IX1 ON T_BBS_ANALYSIS();||COMMENT ON TABLE T_BBS_ANALYSIS IS '게시판 분석[분석 게시판 관리]';</v>
      </c>
      <c r="I43" s="75" t="str">
        <f t="shared" si="1"/>
        <v>|||-- 공통    게시판 분석|TRUNCATE TABLE T_BBS_ANALYSIS;</v>
      </c>
    </row>
    <row r="44" spans="1:9" x14ac:dyDescent="0.25">
      <c r="A44" s="83">
        <v>42</v>
      </c>
      <c r="B44" s="3" t="s">
        <v>876</v>
      </c>
      <c r="C44" s="3" t="s">
        <v>879</v>
      </c>
      <c r="D44" s="54" t="s">
        <v>67</v>
      </c>
      <c r="E44" s="3" t="s">
        <v>882</v>
      </c>
      <c r="F44" s="54"/>
      <c r="G44" s="3"/>
      <c r="H44" s="75" t="str">
        <f t="shared" si="0"/>
        <v>|||-- 공통    뉴스 정보|DROP TABLE IF EXISTS T_NEWS_INFO CASCADE;|CREATE TABLE IF NOT EXISTS T_NEWS_INFO (||);|ALTER TABLE T_NEWS_INFO ADD CONSTRAINT T_NEWS_INFO_PK PRIMARY KEY();|--CREATE INDEX T_NEWS_INFO_IX1 ON T_NEWS_INFO();||COMMENT ON TABLE T_NEWS_INFO IS '뉴스 정보[외부 제공 뉴스 정보]';</v>
      </c>
      <c r="I44" s="75" t="str">
        <f t="shared" si="1"/>
        <v>|||-- 공통    뉴스 정보|TRUNCATE TABLE T_NEWS_INFO;</v>
      </c>
    </row>
    <row r="45" spans="1:9" x14ac:dyDescent="0.25">
      <c r="A45" s="83">
        <v>43</v>
      </c>
      <c r="B45" s="3" t="s">
        <v>877</v>
      </c>
      <c r="C45" s="3" t="s">
        <v>880</v>
      </c>
      <c r="D45" s="54" t="s">
        <v>67</v>
      </c>
      <c r="E45" s="3" t="s">
        <v>883</v>
      </c>
      <c r="F45" s="54"/>
      <c r="G45" s="3"/>
      <c r="H45" s="75" t="str">
        <f t="shared" si="0"/>
        <v>|||-- 공통    리서치 정보|DROP TABLE IF EXISTS T_RESRCH_INFO CASCADE;|CREATE TABLE IF NOT EXISTS T_RESRCH_INFO (||);|ALTER TABLE T_RESRCH_INFO ADD CONSTRAINT T_RESRCH_INFO_PK PRIMARY KEY();|--CREATE INDEX T_RESRCH_INFO_IX1 ON T_RESRCH_INFO();||COMMENT ON TABLE T_RESRCH_INFO IS '리서치 정보[외부 제공 리서치 정보]';</v>
      </c>
      <c r="I45" s="75" t="str">
        <f t="shared" si="1"/>
        <v>|||-- 공통    리서치 정보|TRUNCATE TABLE T_RESRCH_INFO;</v>
      </c>
    </row>
    <row r="46" spans="1:9" x14ac:dyDescent="0.25">
      <c r="A46" s="83">
        <v>44</v>
      </c>
      <c r="B46" s="3" t="s">
        <v>878</v>
      </c>
      <c r="C46" s="3" t="s">
        <v>881</v>
      </c>
      <c r="D46" s="54" t="s">
        <v>67</v>
      </c>
      <c r="E46" s="3" t="s">
        <v>884</v>
      </c>
      <c r="F46" s="54"/>
      <c r="G46" s="3"/>
      <c r="H46" s="75" t="str">
        <f t="shared" si="0"/>
        <v>|||-- 공통    순위 정보|DROP TABLE IF EXISTS T_RANK_INFO CASCADE;|CREATE TABLE IF NOT EXISTS T_RANK_INFO (||);|ALTER TABLE T_RANK_INFO ADD CONSTRAINT T_RANK_INFO_PK PRIMARY KEY();|--CREATE INDEX T_RANK_INFO_IX1 ON T_RANK_INFO();||COMMENT ON TABLE T_RANK_INFO IS '순위 정보[외부 제공 순위 정보]';</v>
      </c>
      <c r="I46" s="75" t="str">
        <f t="shared" si="1"/>
        <v>|||-- 공통    순위 정보|TRUNCATE TABLE T_RANK_INFO;</v>
      </c>
    </row>
    <row r="47" spans="1:9" x14ac:dyDescent="0.25">
      <c r="A47" s="83">
        <v>45</v>
      </c>
      <c r="B47" s="3" t="s">
        <v>63</v>
      </c>
      <c r="C47" s="3" t="s">
        <v>64</v>
      </c>
      <c r="D47" s="4" t="s">
        <v>41</v>
      </c>
      <c r="E47" s="3" t="s">
        <v>42</v>
      </c>
      <c r="F47" s="4" t="s">
        <v>1</v>
      </c>
      <c r="G47" s="3"/>
      <c r="H47" s="75" t="str">
        <f t="shared" si="0"/>
        <v>|||-- 관리자    관리자 권한|DROP TABLE IF EXISTS T_MGR_AUTH CASCADE;|CREATE TABLE IF NOT EXISTS T_MGR_AUTH (||);|ALTER TABLE T_MGR_AUTH ADD CONSTRAINT T_MGR_AUTH_PK PRIMARY KEY();|--CREATE INDEX T_MGR_AUTH_IX1 ON T_MGR_AUTH();||COMMENT ON TABLE T_MGR_AUTH IS '관리자 권한[관리자 권한 관리]';</v>
      </c>
      <c r="I47" s="75" t="str">
        <f t="shared" si="1"/>
        <v>|||-- 관리자    관리자 권한|TRUNCATE TABLE T_MGR_AUTH;</v>
      </c>
    </row>
    <row r="48" spans="1:9" x14ac:dyDescent="0.25">
      <c r="A48" s="83">
        <v>46</v>
      </c>
      <c r="B48" s="3" t="s">
        <v>71</v>
      </c>
      <c r="C48" s="3" t="s">
        <v>81</v>
      </c>
      <c r="D48" s="4" t="s">
        <v>41</v>
      </c>
      <c r="E48" s="3" t="s">
        <v>92</v>
      </c>
      <c r="F48" s="4" t="s">
        <v>1</v>
      </c>
      <c r="G48" s="3"/>
      <c r="H48" s="75" t="str">
        <f t="shared" si="0"/>
        <v>|||-- 관리자    관리자 시스템 권한|DROP TABLE IF EXISTS T_MGR_SYS_AUTH CASCADE;|CREATE TABLE IF NOT EXISTS T_MGR_SYS_AUTH (||);|ALTER TABLE T_MGR_SYS_AUTH ADD CONSTRAINT T_MGR_SYS_AUTH_PK PRIMARY KEY();|--CREATE INDEX T_MGR_SYS_AUTH_IX1 ON T_MGR_SYS_AUTH();||COMMENT ON TABLE T_MGR_SYS_AUTH IS '관리자 시스템 권한[관리자 시스템 권한 관리]';</v>
      </c>
      <c r="I48" s="75" t="str">
        <f t="shared" si="1"/>
        <v>|||-- 관리자    관리자 시스템 권한|TRUNCATE TABLE T_MGR_SYS_AUTH;</v>
      </c>
    </row>
    <row r="49" spans="1:9" x14ac:dyDescent="0.25">
      <c r="A49" s="83">
        <v>47</v>
      </c>
      <c r="B49" s="3" t="s">
        <v>72</v>
      </c>
      <c r="C49" s="3" t="s">
        <v>82</v>
      </c>
      <c r="D49" s="4" t="s">
        <v>41</v>
      </c>
      <c r="E49" s="3" t="s">
        <v>93</v>
      </c>
      <c r="F49" s="4" t="s">
        <v>1</v>
      </c>
      <c r="G49" s="3"/>
      <c r="H49" s="75" t="str">
        <f t="shared" si="0"/>
        <v>|||-- 관리자    관리자 시스템 메뉴|DROP TABLE IF EXISTS T_MGR_SYS_MENU CASCADE;|CREATE TABLE IF NOT EXISTS T_MGR_SYS_MENU (||);|ALTER TABLE T_MGR_SYS_MENU ADD CONSTRAINT T_MGR_SYS_MENU_PK PRIMARY KEY();|--CREATE INDEX T_MGR_SYS_MENU_IX1 ON T_MGR_SYS_MENU();||COMMENT ON TABLE T_MGR_SYS_MENU IS '관리자 시스템 메뉴[관리자 시스템 메뉴 관리]';</v>
      </c>
      <c r="I49" s="75" t="str">
        <f t="shared" si="1"/>
        <v>|||-- 관리자    관리자 시스템 메뉴|TRUNCATE TABLE T_MGR_SYS_MENU;</v>
      </c>
    </row>
    <row r="50" spans="1:9" x14ac:dyDescent="0.25">
      <c r="A50" s="83">
        <v>48</v>
      </c>
      <c r="B50" s="3" t="s">
        <v>73</v>
      </c>
      <c r="C50" s="3" t="s">
        <v>83</v>
      </c>
      <c r="D50" s="4" t="s">
        <v>41</v>
      </c>
      <c r="E50" s="3" t="s">
        <v>94</v>
      </c>
      <c r="F50" s="4" t="s">
        <v>1</v>
      </c>
      <c r="G50" s="3"/>
      <c r="H50" s="75" t="str">
        <f t="shared" si="0"/>
        <v>|||-- 관리자    관리자 시스템 메뉴 권한|DROP TABLE IF EXISTS T_MGR_SYS_MENU_AUTH CASCADE;|CREATE TABLE IF NOT EXISTS T_MGR_SYS_MENU_AUTH (||);|ALTER TABLE T_MGR_SYS_MENU_AUTH ADD CONSTRAINT T_MGR_SYS_MENU_AUTH_PK PRIMARY KEY();|--CREATE INDEX T_MGR_SYS_MENU_AUTH_IX1 ON T_MGR_SYS_MENU_AUTH();||COMMENT ON TABLE T_MGR_SYS_MENU_AUTH IS '관리자 시스템 메뉴 권한[관리자 시스템 메뉴 권한 관리]';</v>
      </c>
      <c r="I50" s="75" t="str">
        <f t="shared" si="1"/>
        <v>|||-- 관리자    관리자 시스템 메뉴 권한|TRUNCATE TABLE T_MGR_SYS_MENU_AUTH;</v>
      </c>
    </row>
    <row r="51" spans="1:9" x14ac:dyDescent="0.25">
      <c r="A51" s="83">
        <v>49</v>
      </c>
      <c r="B51" s="3" t="s">
        <v>707</v>
      </c>
      <c r="C51" s="3" t="s">
        <v>711</v>
      </c>
      <c r="D51" s="39" t="s">
        <v>41</v>
      </c>
      <c r="E51" s="3" t="s">
        <v>709</v>
      </c>
      <c r="F51" s="70" t="s">
        <v>1</v>
      </c>
      <c r="G51" s="3"/>
      <c r="H51" s="75" t="str">
        <f t="shared" si="0"/>
        <v>|||-- 관리자    관리자 시스템 스케줄|DROP TABLE IF EXISTS T_MGR_SYS_SCHEDULE CASCADE;|CREATE TABLE IF NOT EXISTS T_MGR_SYS_SCHEDULE (||);|ALTER TABLE T_MGR_SYS_SCHEDULE ADD CONSTRAINT T_MGR_SYS_SCHEDULE_PK PRIMARY KEY();|--CREATE INDEX T_MGR_SYS_SCHEDULE_IX1 ON T_MGR_SYS_SCHEDULE();||COMMENT ON TABLE T_MGR_SYS_SCHEDULE IS '관리자 시스템 스케줄[관리자 시스템 스케줄 관리]';</v>
      </c>
      <c r="I51" s="75" t="str">
        <f t="shared" si="1"/>
        <v>|||-- 관리자    관리자 시스템 스케줄|TRUNCATE TABLE T_MGR_SYS_SCHEDULE;</v>
      </c>
    </row>
    <row r="52" spans="1:9" x14ac:dyDescent="0.25">
      <c r="A52" s="83">
        <v>50</v>
      </c>
      <c r="B52" s="3" t="s">
        <v>708</v>
      </c>
      <c r="C52" s="3" t="s">
        <v>712</v>
      </c>
      <c r="D52" s="39" t="s">
        <v>41</v>
      </c>
      <c r="E52" s="3" t="s">
        <v>710</v>
      </c>
      <c r="F52" s="39"/>
      <c r="G52" s="3"/>
      <c r="H52" s="75" t="str">
        <f t="shared" si="0"/>
        <v>|||-- 관리자    관리자 시스템 스케줄 락|DROP TABLE IF EXISTS T_MGR_SYS_SCHEDULE_LOCK CASCADE;|CREATE TABLE IF NOT EXISTS T_MGR_SYS_SCHEDULE_LOCK (||);|ALTER TABLE T_MGR_SYS_SCHEDULE_LOCK ADD CONSTRAINT T_MGR_SYS_SCHEDULE_LOCK_PK PRIMARY KEY();|--CREATE INDEX T_MGR_SYS_SCHEDULE_LOCK_IX1 ON T_MGR_SYS_SCHEDULE_LOCK();||COMMENT ON TABLE T_MGR_SYS_SCHEDULE_LOCK IS '관리자 시스템 스케줄 락[관리자 시스템 스케줄 중복 실행 방지]';</v>
      </c>
      <c r="I52" s="75" t="str">
        <f t="shared" si="1"/>
        <v>|||-- 관리자    관리자 시스템 스케줄 락|TRUNCATE TABLE T_MGR_SYS_SCHEDULE_LOCK;</v>
      </c>
    </row>
    <row r="53" spans="1:9" x14ac:dyDescent="0.25">
      <c r="A53" s="83">
        <v>51</v>
      </c>
      <c r="B53" s="3" t="s">
        <v>61</v>
      </c>
      <c r="C53" s="3" t="s">
        <v>62</v>
      </c>
      <c r="D53" s="4" t="s">
        <v>40</v>
      </c>
      <c r="E53" s="3" t="s">
        <v>39</v>
      </c>
      <c r="F53" s="4" t="s">
        <v>1</v>
      </c>
      <c r="G53" s="3"/>
      <c r="H53" s="75" t="str">
        <f t="shared" si="0"/>
        <v>|||-- 사용자    사용자 권한|DROP TABLE IF EXISTS T_USER_AUTH CASCADE;|CREATE TABLE IF NOT EXISTS T_USER_AUTH (||);|ALTER TABLE T_USER_AUTH ADD CONSTRAINT T_USER_AUTH_PK PRIMARY KEY();|--CREATE INDEX T_USER_AUTH_IX1 ON T_USER_AUTH();||COMMENT ON TABLE T_USER_AUTH IS '사용자 권한[사용자 권한 관리]';</v>
      </c>
      <c r="I53" s="75" t="str">
        <f t="shared" si="1"/>
        <v>|||-- 사용자    사용자 권한|TRUNCATE TABLE T_USER_AUTH;</v>
      </c>
    </row>
    <row r="54" spans="1:9" x14ac:dyDescent="0.25">
      <c r="A54" s="83">
        <v>52</v>
      </c>
      <c r="B54" s="3" t="s">
        <v>221</v>
      </c>
      <c r="C54" s="3" t="s">
        <v>84</v>
      </c>
      <c r="D54" s="4" t="s">
        <v>40</v>
      </c>
      <c r="E54" s="3" t="s">
        <v>95</v>
      </c>
      <c r="F54" s="4" t="s">
        <v>1</v>
      </c>
      <c r="G54" s="3"/>
      <c r="H54" s="75" t="str">
        <f t="shared" si="0"/>
        <v>|||-- 사용자    사용자 시스템 권한|DROP TABLE IF EXISTS T_USER_SYS_AUTH CASCADE;|CREATE TABLE IF NOT EXISTS T_USER_SYS_AUTH (||);|ALTER TABLE T_USER_SYS_AUTH ADD CONSTRAINT T_USER_SYS_AUTH_PK PRIMARY KEY();|--CREATE INDEX T_USER_SYS_AUTH_IX1 ON T_USER_SYS_AUTH();||COMMENT ON TABLE T_USER_SYS_AUTH IS '사용자 시스템 권한[사용자 시스템 권한 관리]';</v>
      </c>
      <c r="I54" s="75" t="str">
        <f t="shared" si="1"/>
        <v>|||-- 사용자    사용자 시스템 권한|TRUNCATE TABLE T_USER_SYS_AUTH;</v>
      </c>
    </row>
    <row r="55" spans="1:9" x14ac:dyDescent="0.25">
      <c r="A55" s="83">
        <v>53</v>
      </c>
      <c r="B55" s="3" t="s">
        <v>222</v>
      </c>
      <c r="C55" s="3" t="s">
        <v>85</v>
      </c>
      <c r="D55" s="4" t="s">
        <v>40</v>
      </c>
      <c r="E55" s="3" t="s">
        <v>96</v>
      </c>
      <c r="F55" s="4" t="s">
        <v>1</v>
      </c>
      <c r="G55" s="3"/>
      <c r="H55" s="75" t="str">
        <f t="shared" si="0"/>
        <v>|||-- 사용자    사용자 시스템 메뉴|DROP TABLE IF EXISTS T_USER_SYS_MENU CASCADE;|CREATE TABLE IF NOT EXISTS T_USER_SYS_MENU (||);|ALTER TABLE T_USER_SYS_MENU ADD CONSTRAINT T_USER_SYS_MENU_PK PRIMARY KEY();|--CREATE INDEX T_USER_SYS_MENU_IX1 ON T_USER_SYS_MENU();||COMMENT ON TABLE T_USER_SYS_MENU IS '사용자 시스템 메뉴[사용자 시스템 메뉴 관리]';</v>
      </c>
      <c r="I55" s="75" t="str">
        <f t="shared" si="1"/>
        <v>|||-- 사용자    사용자 시스템 메뉴|TRUNCATE TABLE T_USER_SYS_MENU;</v>
      </c>
    </row>
    <row r="56" spans="1:9" x14ac:dyDescent="0.25">
      <c r="A56" s="83">
        <v>54</v>
      </c>
      <c r="B56" s="3" t="s">
        <v>74</v>
      </c>
      <c r="C56" s="3" t="s">
        <v>86</v>
      </c>
      <c r="D56" s="4" t="s">
        <v>40</v>
      </c>
      <c r="E56" s="3" t="s">
        <v>97</v>
      </c>
      <c r="F56" s="4" t="s">
        <v>1</v>
      </c>
      <c r="G56" s="3"/>
      <c r="H56" s="75" t="str">
        <f t="shared" si="0"/>
        <v>|||-- 사용자    사용자 시스템 메뉴 권한|DROP TABLE IF EXISTS T_USER_SYS_MENU_AUTH CASCADE;|CREATE TABLE IF NOT EXISTS T_USER_SYS_MENU_AUTH (||);|ALTER TABLE T_USER_SYS_MENU_AUTH ADD CONSTRAINT T_USER_SYS_MENU_AUTH_PK PRIMARY KEY();|--CREATE INDEX T_USER_SYS_MENU_AUTH_IX1 ON T_USER_SYS_MENU_AUTH();||COMMENT ON TABLE T_USER_SYS_MENU_AUTH IS '사용자 시스템 메뉴 권한[사용자 시스템 메뉴 권한 관리]';</v>
      </c>
      <c r="I56" s="75" t="str">
        <f t="shared" si="1"/>
        <v>|||-- 사용자    사용자 시스템 메뉴 권한|TRUNCATE TABLE T_USER_SYS_MENU_AUTH;</v>
      </c>
    </row>
    <row r="57" spans="1:9" x14ac:dyDescent="0.25">
      <c r="A57" s="83">
        <v>55</v>
      </c>
      <c r="B57" s="3" t="s">
        <v>76</v>
      </c>
      <c r="C57" s="3" t="s">
        <v>22</v>
      </c>
      <c r="D57" s="4" t="s">
        <v>68</v>
      </c>
      <c r="E57" s="3" t="s">
        <v>99</v>
      </c>
      <c r="F57" s="4"/>
      <c r="G57" s="3"/>
      <c r="H57" s="75" t="str">
        <f t="shared" si="0"/>
        <v>|||-- 업무    라이선스|DROP TABLE IF EXISTS T_LICENSE CASCADE;|CREATE TABLE IF NOT EXISTS T_LICENSE (||);|ALTER TABLE T_LICENSE ADD CONSTRAINT T_LICENSE_PK PRIMARY KEY();|--CREATE INDEX T_LICENSE_IX1 ON T_LICENSE();||COMMENT ON TABLE T_LICENSE IS '라이선스[라이선스 관리]';</v>
      </c>
      <c r="I57" s="75" t="str">
        <f t="shared" si="1"/>
        <v>|||-- 업무    라이선스|TRUNCATE TABLE T_LICENSE;</v>
      </c>
    </row>
    <row r="58" spans="1:9" x14ac:dyDescent="0.25">
      <c r="A58" s="83">
        <v>56</v>
      </c>
      <c r="B58" s="3" t="s">
        <v>75</v>
      </c>
      <c r="C58" s="3" t="s">
        <v>23</v>
      </c>
      <c r="D58" s="4" t="s">
        <v>68</v>
      </c>
      <c r="E58" s="3" t="s">
        <v>98</v>
      </c>
      <c r="F58" s="4"/>
      <c r="G58" s="3"/>
      <c r="H58" s="75" t="str">
        <f t="shared" si="0"/>
        <v>|||-- 업무    외부 시스템|DROP TABLE IF EXISTS T_EXTRNL_SYS CASCADE;|CREATE TABLE IF NOT EXISTS T_EXTRNL_SYS (||);|ALTER TABLE T_EXTRNL_SYS ADD CONSTRAINT T_EXTRNL_SYS_PK PRIMARY KEY();|--CREATE INDEX T_EXTRNL_SYS_IX1 ON T_EXTRNL_SYS();||COMMENT ON TABLE T_EXTRNL_SYS IS '외부 시스템[외부 시스템 관리]';</v>
      </c>
      <c r="I58" s="75" t="str">
        <f t="shared" si="1"/>
        <v>|||-- 업무    외부 시스템|TRUNCATE TABLE T_EXTRNL_SYS;</v>
      </c>
    </row>
    <row r="59" spans="1:9" x14ac:dyDescent="0.25">
      <c r="A59" s="83">
        <v>57</v>
      </c>
      <c r="B59" s="3" t="s">
        <v>1623</v>
      </c>
      <c r="C59" s="3" t="s">
        <v>1624</v>
      </c>
      <c r="D59" s="66" t="s">
        <v>68</v>
      </c>
      <c r="E59" s="3" t="s">
        <v>1625</v>
      </c>
      <c r="F59" s="3"/>
      <c r="G59" s="3"/>
      <c r="H59" s="75" t="str">
        <f t="shared" si="0"/>
        <v>|||-- 업무    외부 데이터|DROP TABLE IF EXISTS T_EXTRNL_DATA CASCADE;|CREATE TABLE IF NOT EXISTS T_EXTRNL_DATA (||);|ALTER TABLE T_EXTRNL_DATA ADD CONSTRAINT T_EXTRNL_DATA_PK PRIMARY KEY();|--CREATE INDEX T_EXTRNL_DATA_IX1 ON T_EXTRNL_DATA();||COMMENT ON TABLE T_EXTRNL_DATA IS '외부 데이터[외부 데이터 관리 정보]';</v>
      </c>
      <c r="I59" s="75" t="str">
        <f t="shared" si="1"/>
        <v>|||-- 업무    외부 데이터|TRUNCATE TABLE T_EXTRNL_DATA;</v>
      </c>
    </row>
    <row r="60" spans="1:9" x14ac:dyDescent="0.25">
      <c r="A60" s="83">
        <v>58</v>
      </c>
      <c r="B60" s="3" t="s">
        <v>58</v>
      </c>
      <c r="C60" s="3" t="s">
        <v>59</v>
      </c>
      <c r="D60" s="4" t="s">
        <v>68</v>
      </c>
      <c r="E60" s="3" t="s">
        <v>60</v>
      </c>
      <c r="F60" s="4"/>
      <c r="G60" s="3"/>
      <c r="H60" s="75" t="str">
        <f t="shared" si="0"/>
        <v>|||-- 업무    검색 키워드|DROP TABLE IF EXISTS T_SRCH_KWD CASCADE;|CREATE TABLE IF NOT EXISTS T_SRCH_KWD (||);|ALTER TABLE T_SRCH_KWD ADD CONSTRAINT T_SRCH_KWD_PK PRIMARY KEY();|--CREATE INDEX T_SRCH_KWD_IX1 ON T_SRCH_KWD();||COMMENT ON TABLE T_SRCH_KWD IS '검색 키워드[검색 키워드 관리]';</v>
      </c>
      <c r="I60" s="75" t="str">
        <f t="shared" si="1"/>
        <v>|||-- 업무    검색 키워드|TRUNCATE TABLE T_SRCH_KWD;</v>
      </c>
    </row>
    <row r="61" spans="1:9" x14ac:dyDescent="0.25">
      <c r="A61" s="83">
        <v>59</v>
      </c>
      <c r="B61" s="3" t="s">
        <v>77</v>
      </c>
      <c r="C61" s="3" t="s">
        <v>24</v>
      </c>
      <c r="D61" s="20" t="s">
        <v>68</v>
      </c>
      <c r="E61" s="3" t="s">
        <v>100</v>
      </c>
      <c r="F61" s="20"/>
      <c r="G61" s="3"/>
      <c r="H61" s="75" t="str">
        <f t="shared" si="0"/>
        <v>|||-- 업무    업무 카테고리|DROP TABLE IF EXISTS T_WRK_CAT CASCADE;|CREATE TABLE IF NOT EXISTS T_WRK_CAT (||);|ALTER TABLE T_WRK_CAT ADD CONSTRAINT T_WRK_CAT_PK PRIMARY KEY();|--CREATE INDEX T_WRK_CAT_IX1 ON T_WRK_CAT();||COMMENT ON TABLE T_WRK_CAT IS '업무 카테고리[업무 카테고리 관리]';</v>
      </c>
      <c r="I61" s="75" t="str">
        <f t="shared" si="1"/>
        <v>|||-- 업무    업무 카테고리|TRUNCATE TABLE T_WRK_CAT;</v>
      </c>
    </row>
    <row r="62" spans="1:9" x14ac:dyDescent="0.25">
      <c r="A62" s="83">
        <v>60</v>
      </c>
      <c r="B62" s="3" t="s">
        <v>885</v>
      </c>
      <c r="C62" s="3" t="s">
        <v>887</v>
      </c>
      <c r="D62" s="54" t="s">
        <v>68</v>
      </c>
      <c r="E62" s="3" t="s">
        <v>889</v>
      </c>
      <c r="F62" s="54"/>
      <c r="G62" s="3"/>
      <c r="H62" s="75" t="str">
        <f t="shared" si="0"/>
        <v>|||-- 업무    역할 그룹|DROP TABLE IF EXISTS T_ROLE_GROUP CASCADE;|CREATE TABLE IF NOT EXISTS T_ROLE_GROUP (||);|ALTER TABLE T_ROLE_GROUP ADD CONSTRAINT T_ROLE_GROUP_PK PRIMARY KEY();|--CREATE INDEX T_ROLE_GROUP_IX1 ON T_ROLE_GROUP();||COMMENT ON TABLE T_ROLE_GROUP IS '역할 그룹[역할 그룹 정보]';</v>
      </c>
      <c r="I62" s="75" t="str">
        <f t="shared" si="1"/>
        <v>|||-- 업무    역할 그룹|TRUNCATE TABLE T_ROLE_GROUP;</v>
      </c>
    </row>
    <row r="63" spans="1:9" x14ac:dyDescent="0.25">
      <c r="A63" s="83">
        <v>61</v>
      </c>
      <c r="B63" s="3" t="s">
        <v>886</v>
      </c>
      <c r="C63" s="3" t="s">
        <v>888</v>
      </c>
      <c r="D63" s="54" t="s">
        <v>68</v>
      </c>
      <c r="E63" s="3" t="s">
        <v>890</v>
      </c>
      <c r="F63" s="54"/>
      <c r="G63" s="3"/>
      <c r="H63" s="75" t="str">
        <f t="shared" si="0"/>
        <v>|||-- 업무    역할 그룹 상세|DROP TABLE IF EXISTS T_ROLE_GROUP_DTL CASCADE;|CREATE TABLE IF NOT EXISTS T_ROLE_GROUP_DTL (||);|ALTER TABLE T_ROLE_GROUP_DTL ADD CONSTRAINT T_ROLE_GROUP_DTL_PK PRIMARY KEY();|--CREATE INDEX T_ROLE_GROUP_DTL_IX1 ON T_ROLE_GROUP_DTL();||COMMENT ON TABLE T_ROLE_GROUP_DTL IS '역할 그룹 상세[역할 그룹 상세 정보]';</v>
      </c>
      <c r="I63" s="75" t="str">
        <f t="shared" si="1"/>
        <v>|||-- 업무    역할 그룹 상세|TRUNCATE TABLE T_ROLE_GROUP_DTL;</v>
      </c>
    </row>
    <row r="64" spans="1:9" s="75" customFormat="1" x14ac:dyDescent="0.25">
      <c r="A64" s="83">
        <v>62</v>
      </c>
      <c r="B64" s="3" t="s">
        <v>2057</v>
      </c>
      <c r="C64" s="3" t="s">
        <v>2058</v>
      </c>
      <c r="D64" s="79" t="s">
        <v>68</v>
      </c>
      <c r="E64" s="3" t="s">
        <v>2059</v>
      </c>
      <c r="F64" s="79"/>
      <c r="G64" s="3"/>
      <c r="H64" s="75" t="str">
        <f t="shared" si="0"/>
        <v>|||-- 업무    프로젝트 신청|DROP TABLE IF EXISTS T_PROJECT_APPLY CASCADE;|CREATE TABLE IF NOT EXISTS T_PROJECT_APPLY (||);|ALTER TABLE T_PROJECT_APPLY ADD CONSTRAINT T_PROJECT_APPLY_PK PRIMARY KEY();|--CREATE INDEX T_PROJECT_APPLY_IX1 ON T_PROJECT_APPLY();||COMMENT ON TABLE T_PROJECT_APPLY IS '프로젝트 신청[프로젝트 신청 및 수정 승인 요청 정보]';</v>
      </c>
      <c r="I64" s="75" t="str">
        <f t="shared" si="1"/>
        <v>|||-- 업무    프로젝트 신청|TRUNCATE TABLE T_PROJECT_APPLY;</v>
      </c>
    </row>
    <row r="65" spans="1:9" x14ac:dyDescent="0.25">
      <c r="A65" s="83">
        <v>63</v>
      </c>
      <c r="B65" s="9" t="s">
        <v>412</v>
      </c>
      <c r="C65" s="9" t="s">
        <v>645</v>
      </c>
      <c r="D65" s="20" t="s">
        <v>68</v>
      </c>
      <c r="E65" s="9" t="s">
        <v>416</v>
      </c>
      <c r="F65" s="3"/>
      <c r="G65" s="3"/>
      <c r="H65" s="75" t="str">
        <f t="shared" si="0"/>
        <v>|||-- 업무    프로젝트|DROP TABLE IF EXISTS T_PROJECT CASCADE;|CREATE TABLE IF NOT EXISTS T_PROJECT (||);|ALTER TABLE T_PROJECT ADD CONSTRAINT T_PROJECT_PK PRIMARY KEY();|--CREATE INDEX T_PROJECT_IX1 ON T_PROJECT();||COMMENT ON TABLE T_PROJECT IS '프로젝트[프로젝트 정보]';</v>
      </c>
      <c r="I65" s="75" t="str">
        <f t="shared" si="1"/>
        <v>|||-- 업무    프로젝트|TRUNCATE TABLE T_PROJECT;</v>
      </c>
    </row>
    <row r="66" spans="1:9" x14ac:dyDescent="0.25">
      <c r="A66" s="83">
        <v>64</v>
      </c>
      <c r="B66" s="9" t="s">
        <v>1341</v>
      </c>
      <c r="C66" s="9" t="s">
        <v>1342</v>
      </c>
      <c r="D66" s="63" t="s">
        <v>68</v>
      </c>
      <c r="E66" s="9" t="s">
        <v>1343</v>
      </c>
      <c r="F66" s="3"/>
      <c r="G66" s="3"/>
      <c r="H66" s="75" t="str">
        <f t="shared" si="0"/>
        <v>|||-- 업무    프로젝트 사용자|DROP TABLE IF EXISTS T_PROJECT_USER CASCADE;|CREATE TABLE IF NOT EXISTS T_PROJECT_USER (||);|ALTER TABLE T_PROJECT_USER ADD CONSTRAINT T_PROJECT_USER_PK PRIMARY KEY();|--CREATE INDEX T_PROJECT_USER_IX1 ON T_PROJECT_USER();||COMMENT ON TABLE T_PROJECT_USER IS '프로젝트 사용자[프로젝트 사용자 정보]';</v>
      </c>
      <c r="I66" s="75" t="str">
        <f t="shared" si="1"/>
        <v>|||-- 업무    프로젝트 사용자|TRUNCATE TABLE T_PROJECT_USER;</v>
      </c>
    </row>
    <row r="67" spans="1:9" x14ac:dyDescent="0.25">
      <c r="A67" s="83">
        <v>65</v>
      </c>
      <c r="B67" s="9" t="s">
        <v>414</v>
      </c>
      <c r="C67" s="3" t="s">
        <v>420</v>
      </c>
      <c r="D67" s="20" t="s">
        <v>68</v>
      </c>
      <c r="E67" s="3" t="s">
        <v>417</v>
      </c>
      <c r="F67" s="3"/>
      <c r="G67" s="3"/>
      <c r="H67" s="75" t="str">
        <f t="shared" si="0"/>
        <v>|||-- 업무    보고서|DROP TABLE IF EXISTS T_REPORT CASCADE;|CREATE TABLE IF NOT EXISTS T_REPORT (||);|ALTER TABLE T_REPORT ADD CONSTRAINT T_REPORT_PK PRIMARY KEY();|--CREATE INDEX T_REPORT_IX1 ON T_REPORT();||COMMENT ON TABLE T_REPORT IS '보고서[보고서 정보]';</v>
      </c>
      <c r="I67" s="75" t="str">
        <f t="shared" si="1"/>
        <v>|||-- 업무    보고서|TRUNCATE TABLE T_REPORT;</v>
      </c>
    </row>
    <row r="68" spans="1:9" x14ac:dyDescent="0.25">
      <c r="A68" s="83">
        <v>66</v>
      </c>
      <c r="B68" s="9" t="s">
        <v>891</v>
      </c>
      <c r="C68" s="3" t="s">
        <v>892</v>
      </c>
      <c r="D68" s="54" t="s">
        <v>68</v>
      </c>
      <c r="E68" s="3" t="s">
        <v>893</v>
      </c>
      <c r="F68" s="3"/>
      <c r="G68" s="3"/>
      <c r="H68" s="75" t="str">
        <f t="shared" ref="H68:H75" si="4">"|||-- "&amp;D68&amp;"    "&amp;B68&amp;"|DROP TABLE IF EXISTS "&amp;C68&amp;" CASCADE;|CREATE TABLE IF NOT EXISTS "&amp;C68&amp;" (||);|ALTER TABLE "&amp;C68&amp;" ADD CONSTRAINT "&amp;C68&amp;"_PK PRIMARY KEY();|--CREATE INDEX "&amp;C68&amp;"_IX1 ON "&amp;C68&amp;"();||"&amp;"COMMENT ON TABLE "&amp;C68&amp;" IS '"&amp;B68&amp;IF(E68="","","["&amp;E68&amp;"]")&amp;"';"</f>
        <v>|||-- 업무    보고서 사용자|DROP TABLE IF EXISTS T_REPORT_USER CASCADE;|CREATE TABLE IF NOT EXISTS T_REPORT_USER (||);|ALTER TABLE T_REPORT_USER ADD CONSTRAINT T_REPORT_USER_PK PRIMARY KEY();|--CREATE INDEX T_REPORT_USER_IX1 ON T_REPORT_USER();||COMMENT ON TABLE T_REPORT_USER IS '보고서 사용자[보고서 사용자 정보]';</v>
      </c>
      <c r="I68" s="75" t="str">
        <f t="shared" si="1"/>
        <v>|||-- 업무    보고서 사용자|TRUNCATE TABLE T_REPORT_USER;</v>
      </c>
    </row>
    <row r="69" spans="1:9" x14ac:dyDescent="0.25">
      <c r="A69" s="83">
        <v>67</v>
      </c>
      <c r="B69" s="3" t="s">
        <v>1726</v>
      </c>
      <c r="C69" s="3" t="s">
        <v>1727</v>
      </c>
      <c r="D69" s="70" t="s">
        <v>68</v>
      </c>
      <c r="E69" s="3" t="s">
        <v>1728</v>
      </c>
      <c r="F69" s="70" t="s">
        <v>1</v>
      </c>
      <c r="G69" s="3"/>
      <c r="H69" s="75" t="str">
        <f t="shared" si="4"/>
        <v>|||-- 업무    AWS 인스턴스|DROP TABLE IF EXISTS T_AWS_INSTANCE CASCADE;|CREATE TABLE IF NOT EXISTS T_AWS_INSTANCE (||);|ALTER TABLE T_AWS_INSTANCE ADD CONSTRAINT T_AWS_INSTANCE_PK PRIMARY KEY();|--CREATE INDEX T_AWS_INSTANCE_IX1 ON T_AWS_INSTANCE();||COMMENT ON TABLE T_AWS_INSTANCE IS 'AWS 인스턴스[AWS 인스턴스 목록 정보]';</v>
      </c>
      <c r="I69" s="75" t="str">
        <f t="shared" ref="I69:I73" si="5">"|||-- "&amp;D69&amp;"    "&amp;B69&amp;"|TRUNCATE TABLE "&amp;C69&amp;";"</f>
        <v>|||-- 업무    AWS 인스턴스|TRUNCATE TABLE T_AWS_INSTANCE;</v>
      </c>
    </row>
    <row r="70" spans="1:9" x14ac:dyDescent="0.25">
      <c r="A70" s="83">
        <v>68</v>
      </c>
      <c r="B70" s="3" t="s">
        <v>794</v>
      </c>
      <c r="C70" s="3" t="s">
        <v>798</v>
      </c>
      <c r="D70" s="70" t="s">
        <v>68</v>
      </c>
      <c r="E70" s="3" t="s">
        <v>805</v>
      </c>
      <c r="F70" s="47"/>
      <c r="G70" s="3"/>
      <c r="H70" s="75" t="str">
        <f t="shared" si="4"/>
        <v>|||-- 업무    태블로 프로젝트|DROP TABLE IF EXISTS T_TABLEAU_PROJECT CASCADE;|CREATE TABLE IF NOT EXISTS T_TABLEAU_PROJECT (||);|ALTER TABLE T_TABLEAU_PROJECT ADD CONSTRAINT T_TABLEAU_PROJECT_PK PRIMARY KEY();|--CREATE INDEX T_TABLEAU_PROJECT_IX1 ON T_TABLEAU_PROJECT();||COMMENT ON TABLE T_TABLEAU_PROJECT IS '태블로 프로젝트[태블로 프로젝트 정보]';</v>
      </c>
      <c r="I70" s="75" t="str">
        <f t="shared" si="5"/>
        <v>|||-- 업무    태블로 프로젝트|TRUNCATE TABLE T_TABLEAU_PROJECT;</v>
      </c>
    </row>
    <row r="71" spans="1:9" x14ac:dyDescent="0.25">
      <c r="A71" s="83">
        <v>69</v>
      </c>
      <c r="B71" s="3" t="s">
        <v>795</v>
      </c>
      <c r="C71" s="3" t="s">
        <v>799</v>
      </c>
      <c r="D71" s="70" t="s">
        <v>68</v>
      </c>
      <c r="E71" s="3" t="s">
        <v>804</v>
      </c>
      <c r="F71" s="47"/>
      <c r="G71" s="3"/>
      <c r="H71" s="75" t="str">
        <f t="shared" si="4"/>
        <v>|||-- 업무    태블로 워크북|DROP TABLE IF EXISTS T_TABLEAU_WORKBOOK CASCADE;|CREATE TABLE IF NOT EXISTS T_TABLEAU_WORKBOOK (||);|ALTER TABLE T_TABLEAU_WORKBOOK ADD CONSTRAINT T_TABLEAU_WORKBOOK_PK PRIMARY KEY();|--CREATE INDEX T_TABLEAU_WORKBOOK_IX1 ON T_TABLEAU_WORKBOOK();||COMMENT ON TABLE T_TABLEAU_WORKBOOK IS '태블로 워크북[태블로 워크북 정보]';</v>
      </c>
      <c r="I71" s="75" t="str">
        <f t="shared" si="5"/>
        <v>|||-- 업무    태블로 워크북|TRUNCATE TABLE T_TABLEAU_WORKBOOK;</v>
      </c>
    </row>
    <row r="72" spans="1:9" x14ac:dyDescent="0.25">
      <c r="A72" s="83">
        <v>70</v>
      </c>
      <c r="B72" s="3" t="s">
        <v>796</v>
      </c>
      <c r="C72" s="3" t="s">
        <v>800</v>
      </c>
      <c r="D72" s="79" t="s">
        <v>68</v>
      </c>
      <c r="E72" s="3" t="s">
        <v>803</v>
      </c>
      <c r="F72" s="79"/>
      <c r="G72" s="3"/>
      <c r="H72" s="75" t="str">
        <f t="shared" si="4"/>
        <v>|||-- 업무    태블로 뷰|DROP TABLE IF EXISTS T_TABLEAU_VIEW CASCADE;|CREATE TABLE IF NOT EXISTS T_TABLEAU_VIEW (||);|ALTER TABLE T_TABLEAU_VIEW ADD CONSTRAINT T_TABLEAU_VIEW_PK PRIMARY KEY();|--CREATE INDEX T_TABLEAU_VIEW_IX1 ON T_TABLEAU_VIEW();||COMMENT ON TABLE T_TABLEAU_VIEW IS '태블로 뷰[태블로 뷰 정보]';</v>
      </c>
      <c r="I72" s="75" t="str">
        <f t="shared" si="5"/>
        <v>|||-- 업무    태블로 뷰|TRUNCATE TABLE T_TABLEAU_VIEW;</v>
      </c>
    </row>
    <row r="73" spans="1:9" x14ac:dyDescent="0.25">
      <c r="A73" s="83">
        <v>71</v>
      </c>
      <c r="B73" s="3" t="s">
        <v>797</v>
      </c>
      <c r="C73" s="3" t="s">
        <v>801</v>
      </c>
      <c r="D73" s="79" t="s">
        <v>68</v>
      </c>
      <c r="E73" s="3" t="s">
        <v>802</v>
      </c>
      <c r="F73" s="79"/>
      <c r="G73" s="3"/>
      <c r="H73" s="75" t="str">
        <f t="shared" si="4"/>
        <v>|||-- 업무    태블로 사용자|DROP TABLE IF EXISTS T_TABLEAU_USER CASCADE;|CREATE TABLE IF NOT EXISTS T_TABLEAU_USER (||);|ALTER TABLE T_TABLEAU_USER ADD CONSTRAINT T_TABLEAU_USER_PK PRIMARY KEY();|--CREATE INDEX T_TABLEAU_USER_IX1 ON T_TABLEAU_USER();||COMMENT ON TABLE T_TABLEAU_USER IS '태블로 사용자[태블로 사용자 정보]';</v>
      </c>
      <c r="I73" s="75" t="str">
        <f t="shared" si="5"/>
        <v>|||-- 업무    태블로 사용자|TRUNCATE TABLE T_TABLEAU_USER;</v>
      </c>
    </row>
    <row r="74" spans="1:9" x14ac:dyDescent="0.25">
      <c r="A74" s="83">
        <v>72</v>
      </c>
      <c r="B74" s="9" t="s">
        <v>2039</v>
      </c>
      <c r="C74" s="3" t="s">
        <v>2041</v>
      </c>
      <c r="D74" s="79" t="s">
        <v>68</v>
      </c>
      <c r="E74" s="3" t="s">
        <v>2043</v>
      </c>
      <c r="F74" s="3"/>
      <c r="G74" s="3"/>
      <c r="H74" s="75" t="str">
        <f t="shared" si="4"/>
        <v>|||-- 업무    승인 요청|DROP TABLE IF EXISTS T_APRV_RQST CASCADE;|CREATE TABLE IF NOT EXISTS T_APRV_RQST (||);|ALTER TABLE T_APRV_RQST ADD CONSTRAINT T_APRV_RQST_PK PRIMARY KEY();|--CREATE INDEX T_APRV_RQST_IX1 ON T_APRV_RQST();||COMMENT ON TABLE T_APRV_RQST IS '승인 요청[프로젝트 야간사용, 보고서 권한, 사용자 권한, 데이터 권한 등 승인 정보]';</v>
      </c>
      <c r="I74" s="75" t="str">
        <f t="shared" ref="I74:I75" si="6">"|||-- "&amp;D74&amp;"    "&amp;B74&amp;"|TRUNCATE TABLE "&amp;C74&amp;";"</f>
        <v>|||-- 업무    승인 요청|TRUNCATE TABLE T_APRV_RQST;</v>
      </c>
    </row>
    <row r="75" spans="1:9" x14ac:dyDescent="0.25">
      <c r="A75" s="83">
        <v>73</v>
      </c>
      <c r="B75" s="9" t="s">
        <v>2040</v>
      </c>
      <c r="C75" s="3" t="s">
        <v>2042</v>
      </c>
      <c r="D75" s="79" t="s">
        <v>68</v>
      </c>
      <c r="E75" s="3" t="s">
        <v>2044</v>
      </c>
      <c r="F75" s="3"/>
      <c r="G75" s="3"/>
      <c r="H75" s="75" t="str">
        <f t="shared" si="4"/>
        <v>|||-- 업무    승인 요청 상세|DROP TABLE IF EXISTS T_APRV_RQST_DTL CASCADE;|CREATE TABLE IF NOT EXISTS T_APRV_RQST_DTL (||);|ALTER TABLE T_APRV_RQST_DTL ADD CONSTRAINT T_APRV_RQST_DTL_PK PRIMARY KEY();|--CREATE INDEX T_APRV_RQST_DTL_IX1 ON T_APRV_RQST_DTL();||COMMENT ON TABLE T_APRV_RQST_DTL IS '승인 요청 상세[프로젝트 야간사용, 보고서 권한, 사용자 권한, 데이터 권한 등 승인 상세 정보]';</v>
      </c>
      <c r="I75" s="75" t="str">
        <f t="shared" si="6"/>
        <v>|||-- 업무    승인 요청 상세|TRUNCATE TABLE T_APRV_RQST_DTL;</v>
      </c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7"/>
  <sheetViews>
    <sheetView zoomScaleNormal="100" workbookViewId="0">
      <pane xSplit="5" ySplit="2" topLeftCell="F226" activePane="bottomRight" state="frozen"/>
      <selection pane="topRight" activeCell="F1" sqref="F1"/>
      <selection pane="bottomLeft" activeCell="A3" sqref="A3"/>
      <selection pane="bottomRight" activeCell="F838" sqref="F838:F855"/>
    </sheetView>
  </sheetViews>
  <sheetFormatPr defaultRowHeight="13.5" x14ac:dyDescent="0.25"/>
  <cols>
    <col min="1" max="1" width="4.7109375" bestFit="1" customWidth="1"/>
    <col min="2" max="2" width="7.28515625" bestFit="1" customWidth="1"/>
    <col min="3" max="3" width="22.28515625" customWidth="1"/>
    <col min="4" max="4" width="22.7109375" customWidth="1"/>
    <col min="5" max="5" width="5.42578125" customWidth="1"/>
    <col min="6" max="6" width="19" bestFit="1" customWidth="1"/>
    <col min="7" max="7" width="18.28515625" bestFit="1" customWidth="1"/>
    <col min="8" max="8" width="15.85546875" bestFit="1" customWidth="1"/>
    <col min="9" max="9" width="10.42578125" bestFit="1" customWidth="1"/>
    <col min="10" max="10" width="22.28515625" bestFit="1" customWidth="1"/>
    <col min="11" max="11" width="3.85546875" bestFit="1" customWidth="1"/>
    <col min="12" max="12" width="34.5703125" bestFit="1" customWidth="1"/>
    <col min="13" max="13" width="25.85546875" customWidth="1"/>
    <col min="14" max="14" width="12.140625" customWidth="1"/>
  </cols>
  <sheetData>
    <row r="1" spans="1:15" x14ac:dyDescent="0.25">
      <c r="A1" s="84" t="s">
        <v>2</v>
      </c>
      <c r="B1" s="84" t="s">
        <v>4</v>
      </c>
      <c r="C1" s="84" t="s">
        <v>3</v>
      </c>
      <c r="D1" s="84"/>
      <c r="E1" s="87" t="s">
        <v>10</v>
      </c>
      <c r="F1" s="84" t="s">
        <v>6</v>
      </c>
      <c r="G1" s="84"/>
      <c r="H1" s="84" t="s">
        <v>9</v>
      </c>
      <c r="I1" s="84" t="s">
        <v>219</v>
      </c>
      <c r="J1" s="84" t="s">
        <v>220</v>
      </c>
      <c r="K1" s="84" t="s">
        <v>11</v>
      </c>
      <c r="L1" s="84" t="s">
        <v>5</v>
      </c>
      <c r="M1" s="84" t="s">
        <v>0</v>
      </c>
    </row>
    <row r="2" spans="1:15" x14ac:dyDescent="0.25">
      <c r="A2" s="84"/>
      <c r="B2" s="84"/>
      <c r="C2" s="1" t="s">
        <v>8</v>
      </c>
      <c r="D2" s="1" t="s">
        <v>7</v>
      </c>
      <c r="E2" s="84"/>
      <c r="F2" s="1" t="s">
        <v>8</v>
      </c>
      <c r="G2" s="1" t="s">
        <v>7</v>
      </c>
      <c r="H2" s="84"/>
      <c r="I2" s="84"/>
      <c r="J2" s="84"/>
      <c r="K2" s="84"/>
      <c r="L2" s="84"/>
      <c r="M2" s="84"/>
    </row>
    <row r="3" spans="1:15" x14ac:dyDescent="0.25">
      <c r="A3" s="2">
        <v>1</v>
      </c>
      <c r="B3" s="2" t="str">
        <f>VLOOKUP($C3,table!$B:$D,3,FALSE)</f>
        <v>연계</v>
      </c>
      <c r="C3" s="3" t="s">
        <v>48</v>
      </c>
      <c r="D3" s="5" t="str">
        <f>VLOOKUP($C3,table!$B:$D,2,FALSE)</f>
        <v>T_IF_DEPT</v>
      </c>
      <c r="E3" s="4">
        <v>1</v>
      </c>
      <c r="F3" s="3" t="s">
        <v>158</v>
      </c>
      <c r="G3" s="3" t="str">
        <f>VLOOKUP($F3,domain!$B:$D,2,FALSE)</f>
        <v>DEPT_CODE</v>
      </c>
      <c r="H3" s="3" t="str">
        <f>VLOOKUP($F3,domain!$B:$D,3,FALSE)</f>
        <v>VARCHAR(16)</v>
      </c>
      <c r="I3" s="4" t="s">
        <v>66</v>
      </c>
      <c r="J3" s="3"/>
      <c r="K3" s="47">
        <v>1</v>
      </c>
      <c r="L3" s="3"/>
      <c r="M3" s="3"/>
      <c r="N3" t="str">
        <f>IF(E3=1,"    ","  , ")&amp;G3&amp;" "&amp;H3&amp;IF(J3="",""," "&amp;J3)&amp;IF(I3="N"," NOT NULL","")</f>
        <v xml:space="preserve">    DEPT_CODE VARCHAR(16) NOT NULL</v>
      </c>
      <c r="O3" t="str">
        <f>"COMMENT ON COLUMN "&amp;D3&amp;"."&amp;G3&amp;" IS '"&amp;F3&amp;IF(L3="","","["&amp;L3&amp;"]")&amp;"';"</f>
        <v>COMMENT ON COLUMN T_IF_DEPT.DEPT_CODE IS '부서 코드';</v>
      </c>
    </row>
    <row r="4" spans="1:15" x14ac:dyDescent="0.25">
      <c r="A4" s="4">
        <v>2</v>
      </c>
      <c r="B4" s="4" t="str">
        <f>VLOOKUP($C4,table!$B:$D,3,FALSE)</f>
        <v>연계</v>
      </c>
      <c r="C4" s="3" t="s">
        <v>48</v>
      </c>
      <c r="D4" s="5" t="str">
        <f>VLOOKUP($C4,table!$B:$D,2,FALSE)</f>
        <v>T_IF_DEPT</v>
      </c>
      <c r="E4" s="4">
        <v>2</v>
      </c>
      <c r="F4" s="3" t="s">
        <v>156</v>
      </c>
      <c r="G4" s="3" t="str">
        <f>VLOOKUP($F4,domain!$B:$D,2,FALSE)</f>
        <v>DEPT_NM</v>
      </c>
      <c r="H4" s="3" t="str">
        <f>VLOOKUP($F4,domain!$B:$D,3,FALSE)</f>
        <v>VARCHAR(100)</v>
      </c>
      <c r="I4" s="4" t="s">
        <v>65</v>
      </c>
      <c r="J4" s="3"/>
      <c r="K4" s="47"/>
      <c r="L4" s="3"/>
      <c r="M4" s="3"/>
      <c r="N4" t="str">
        <f t="shared" ref="N4:N67" si="0">IF(E4=1,"    ","  , ")&amp;G4&amp;" "&amp;H4&amp;IF(J4="",""," "&amp;J4)&amp;IF(I4="N"," NOT NULL","")</f>
        <v xml:space="preserve">  , DEPT_NM VARCHAR(100)</v>
      </c>
      <c r="O4" t="str">
        <f t="shared" ref="O4:O67" si="1">"COMMENT ON COLUMN "&amp;D4&amp;"."&amp;G4&amp;" IS '"&amp;F4&amp;IF(L4="","","["&amp;L4&amp;"]")&amp;"';"</f>
        <v>COMMENT ON COLUMN T_IF_DEPT.DEPT_NM IS '부서 명';</v>
      </c>
    </row>
    <row r="5" spans="1:15" x14ac:dyDescent="0.25">
      <c r="A5" s="79">
        <v>3</v>
      </c>
      <c r="B5" s="4" t="str">
        <f>VLOOKUP($C5,table!$B:$D,3,FALSE)</f>
        <v>연계</v>
      </c>
      <c r="C5" s="3" t="s">
        <v>48</v>
      </c>
      <c r="D5" s="5" t="str">
        <f>VLOOKUP($C5,table!$B:$D,2,FALSE)</f>
        <v>T_IF_DEPT</v>
      </c>
      <c r="E5" s="59">
        <v>3</v>
      </c>
      <c r="F5" s="3" t="s">
        <v>154</v>
      </c>
      <c r="G5" s="3" t="str">
        <f>VLOOKUP($F5,domain!$B:$D,2,FALSE)</f>
        <v>HDEPT_CODE</v>
      </c>
      <c r="H5" s="3" t="str">
        <f>VLOOKUP($F5,domain!$B:$D,3,FALSE)</f>
        <v>VARCHAR(16)</v>
      </c>
      <c r="I5" s="4" t="s">
        <v>65</v>
      </c>
      <c r="J5" s="3"/>
      <c r="K5" s="47"/>
      <c r="L5" s="3"/>
      <c r="M5" s="3"/>
      <c r="N5" t="str">
        <f t="shared" si="0"/>
        <v xml:space="preserve">  , HDEPT_CODE VARCHAR(16)</v>
      </c>
      <c r="O5" t="str">
        <f t="shared" si="1"/>
        <v>COMMENT ON COLUMN T_IF_DEPT.HDEPT_CODE IS '본부 코드';</v>
      </c>
    </row>
    <row r="6" spans="1:15" x14ac:dyDescent="0.25">
      <c r="A6" s="79">
        <v>4</v>
      </c>
      <c r="B6" s="4" t="str">
        <f>VLOOKUP($C6,table!$B:$D,3,FALSE)</f>
        <v>연계</v>
      </c>
      <c r="C6" s="3" t="s">
        <v>48</v>
      </c>
      <c r="D6" s="5" t="str">
        <f>VLOOKUP($C6,table!$B:$D,2,FALSE)</f>
        <v>T_IF_DEPT</v>
      </c>
      <c r="E6" s="59">
        <v>4</v>
      </c>
      <c r="F6" s="3" t="s">
        <v>160</v>
      </c>
      <c r="G6" s="3" t="str">
        <f>VLOOKUP($F6,domain!$B:$D,2,FALSE)</f>
        <v>USE_YN</v>
      </c>
      <c r="H6" s="3" t="str">
        <f>VLOOKUP($F6,domain!$B:$D,3,FALSE)</f>
        <v>VARCHAR(1)</v>
      </c>
      <c r="I6" s="4" t="s">
        <v>65</v>
      </c>
      <c r="J6" s="3" t="s">
        <v>304</v>
      </c>
      <c r="K6" s="47"/>
      <c r="L6" s="3"/>
      <c r="M6" s="3"/>
      <c r="N6" t="str">
        <f t="shared" si="0"/>
        <v xml:space="preserve">  , USE_YN VARCHAR(1) DEFAULT 'N'</v>
      </c>
      <c r="O6" t="str">
        <f t="shared" si="1"/>
        <v>COMMENT ON COLUMN T_IF_DEPT.USE_YN IS '사용 여부';</v>
      </c>
    </row>
    <row r="7" spans="1:15" x14ac:dyDescent="0.25">
      <c r="A7" s="79">
        <v>4</v>
      </c>
      <c r="B7" s="4" t="str">
        <f>VLOOKUP($C7,table!$B:$D,3,FALSE)</f>
        <v>연계</v>
      </c>
      <c r="C7" s="3" t="s">
        <v>48</v>
      </c>
      <c r="D7" s="5" t="str">
        <f>VLOOKUP($C7,table!$B:$D,2,FALSE)</f>
        <v>T_IF_DEPT</v>
      </c>
      <c r="E7" s="59">
        <v>5</v>
      </c>
      <c r="F7" s="3" t="s">
        <v>171</v>
      </c>
      <c r="G7" s="3" t="str">
        <f>VLOOKUP($F7,domain!$B:$D,2,FALSE)</f>
        <v>MODI_SE</v>
      </c>
      <c r="H7" s="3" t="str">
        <f>VLOOKUP($F7,domain!$B:$D,3,FALSE)</f>
        <v>VARCHAR(32)</v>
      </c>
      <c r="I7" s="4" t="s">
        <v>65</v>
      </c>
      <c r="J7" s="3"/>
      <c r="K7" s="47"/>
      <c r="L7" s="3" t="s">
        <v>1114</v>
      </c>
      <c r="M7" s="3"/>
      <c r="N7" t="str">
        <f t="shared" si="0"/>
        <v xml:space="preserve">  , MODI_SE VARCHAR(32)</v>
      </c>
      <c r="O7" t="str">
        <f t="shared" si="1"/>
        <v>COMMENT ON COLUMN T_IF_DEPT.MODI_SE IS '수정 구분[I: 등록 / U: 수정 / D: 삭제 / C: 완료 / R: 삭제완료]';</v>
      </c>
    </row>
    <row r="8" spans="1:15" x14ac:dyDescent="0.25">
      <c r="A8" s="79">
        <v>5</v>
      </c>
      <c r="B8" s="4" t="str">
        <f>VLOOKUP($C8,table!$B:$D,3,FALSE)</f>
        <v>연계</v>
      </c>
      <c r="C8" s="3" t="s">
        <v>48</v>
      </c>
      <c r="D8" s="5" t="str">
        <f>VLOOKUP($C8,table!$B:$D,2,FALSE)</f>
        <v>T_IF_DEPT</v>
      </c>
      <c r="E8" s="59">
        <v>6</v>
      </c>
      <c r="F8" s="3" t="s">
        <v>132</v>
      </c>
      <c r="G8" s="3" t="str">
        <f>VLOOKUP($F8,domain!$B:$D,2,FALSE)</f>
        <v>RGST_ID</v>
      </c>
      <c r="H8" s="3" t="str">
        <f>VLOOKUP($F8,domain!$B:$D,3,FALSE)</f>
        <v>VARCHAR(32)</v>
      </c>
      <c r="I8" s="4" t="s">
        <v>66</v>
      </c>
      <c r="J8" s="3"/>
      <c r="K8" s="47"/>
      <c r="L8" s="3"/>
      <c r="M8" s="3"/>
      <c r="N8" t="str">
        <f t="shared" si="0"/>
        <v xml:space="preserve">  , RGST_ID VARCHAR(32) NOT NULL</v>
      </c>
      <c r="O8" t="str">
        <f t="shared" si="1"/>
        <v>COMMENT ON COLUMN T_IF_DEPT.RGST_ID IS '등록 ID';</v>
      </c>
    </row>
    <row r="9" spans="1:15" x14ac:dyDescent="0.25">
      <c r="A9" s="79">
        <v>6</v>
      </c>
      <c r="B9" s="4" t="str">
        <f>VLOOKUP($C9,table!$B:$D,3,FALSE)</f>
        <v>연계</v>
      </c>
      <c r="C9" s="3" t="s">
        <v>48</v>
      </c>
      <c r="D9" s="5" t="str">
        <f>VLOOKUP($C9,table!$B:$D,2,FALSE)</f>
        <v>T_IF_DEPT</v>
      </c>
      <c r="E9" s="59">
        <v>7</v>
      </c>
      <c r="F9" s="3" t="s">
        <v>840</v>
      </c>
      <c r="G9" s="3" t="str">
        <f>VLOOKUP($F9,domain!$B:$D,2,FALSE)</f>
        <v>RGST_DT</v>
      </c>
      <c r="H9" s="3" t="str">
        <f>VLOOKUP($F9,domain!$B:$D,3,FALSE)</f>
        <v>TIMESTAMP</v>
      </c>
      <c r="I9" s="4" t="s">
        <v>66</v>
      </c>
      <c r="J9" s="3" t="s">
        <v>307</v>
      </c>
      <c r="K9" s="47"/>
      <c r="L9" s="3"/>
      <c r="M9" s="3"/>
      <c r="N9" t="str">
        <f t="shared" si="0"/>
        <v xml:space="preserve">  , RGST_DT TIMESTAMP DEFAULT CURRENT_TIMESTAMP NOT NULL</v>
      </c>
      <c r="O9" t="str">
        <f t="shared" si="1"/>
        <v>COMMENT ON COLUMN T_IF_DEPT.RGST_DT IS '등록 일시';</v>
      </c>
    </row>
    <row r="10" spans="1:15" x14ac:dyDescent="0.25">
      <c r="A10" s="79">
        <v>7</v>
      </c>
      <c r="B10" s="4" t="str">
        <f>VLOOKUP($C10,table!$B:$D,3,FALSE)</f>
        <v>연계</v>
      </c>
      <c r="C10" s="3" t="s">
        <v>48</v>
      </c>
      <c r="D10" s="5" t="str">
        <f>VLOOKUP($C10,table!$B:$D,2,FALSE)</f>
        <v>T_IF_DEPT</v>
      </c>
      <c r="E10" s="59">
        <v>8</v>
      </c>
      <c r="F10" s="3" t="s">
        <v>169</v>
      </c>
      <c r="G10" s="3" t="str">
        <f>VLOOKUP($F10,domain!$B:$D,2,FALSE)</f>
        <v>MODI_ID</v>
      </c>
      <c r="H10" s="3" t="str">
        <f>VLOOKUP($F10,domain!$B:$D,3,FALSE)</f>
        <v>VARCHAR(32)</v>
      </c>
      <c r="I10" s="4" t="s">
        <v>66</v>
      </c>
      <c r="J10" s="3"/>
      <c r="K10" s="47"/>
      <c r="L10" s="3"/>
      <c r="M10" s="3"/>
      <c r="N10" t="str">
        <f t="shared" si="0"/>
        <v xml:space="preserve">  , MODI_ID VARCHAR(32) NOT NULL</v>
      </c>
      <c r="O10" t="str">
        <f t="shared" si="1"/>
        <v>COMMENT ON COLUMN T_IF_DEPT.MODI_ID IS '수정 ID';</v>
      </c>
    </row>
    <row r="11" spans="1:15" x14ac:dyDescent="0.25">
      <c r="A11" s="79">
        <v>8</v>
      </c>
      <c r="B11" s="4" t="str">
        <f>VLOOKUP($C11,table!$B:$D,3,FALSE)</f>
        <v>연계</v>
      </c>
      <c r="C11" s="3" t="s">
        <v>48</v>
      </c>
      <c r="D11" s="5" t="str">
        <f>VLOOKUP($C11,table!$B:$D,2,FALSE)</f>
        <v>T_IF_DEPT</v>
      </c>
      <c r="E11" s="59">
        <v>9</v>
      </c>
      <c r="F11" s="3" t="s">
        <v>173</v>
      </c>
      <c r="G11" s="3" t="str">
        <f>VLOOKUP($F11,domain!$B:$D,2,FALSE)</f>
        <v>MODI_DT</v>
      </c>
      <c r="H11" s="3" t="str">
        <f>VLOOKUP($F11,domain!$B:$D,3,FALSE)</f>
        <v>TIMESTAMP</v>
      </c>
      <c r="I11" s="4" t="s">
        <v>66</v>
      </c>
      <c r="J11" s="3" t="s">
        <v>307</v>
      </c>
      <c r="K11" s="47"/>
      <c r="L11" s="3"/>
      <c r="M11" s="3"/>
      <c r="N11" t="str">
        <f t="shared" si="0"/>
        <v xml:space="preserve">  , MODI_DT TIMESTAMP DEFAULT CURRENT_TIMESTAMP NOT NULL</v>
      </c>
      <c r="O11" t="str">
        <f t="shared" si="1"/>
        <v>COMMENT ON COLUMN T_IF_DEPT.MODI_DT IS '수정 일시';</v>
      </c>
    </row>
    <row r="12" spans="1:15" x14ac:dyDescent="0.25">
      <c r="A12" s="79">
        <v>9</v>
      </c>
      <c r="B12" s="4" t="str">
        <f>VLOOKUP($C12,table!$B:$D,3,FALSE)</f>
        <v>연계</v>
      </c>
      <c r="C12" s="3" t="s">
        <v>78</v>
      </c>
      <c r="D12" s="5" t="str">
        <f>VLOOKUP($C12,table!$B:$D,2,FALSE)</f>
        <v>T_IF_HDEPT</v>
      </c>
      <c r="E12" s="4">
        <v>1</v>
      </c>
      <c r="F12" s="3" t="s">
        <v>154</v>
      </c>
      <c r="G12" s="3" t="str">
        <f>VLOOKUP($F12,domain!$B:$D,2,FALSE)</f>
        <v>HDEPT_CODE</v>
      </c>
      <c r="H12" s="3" t="str">
        <f>VLOOKUP($F12,domain!$B:$D,3,FALSE)</f>
        <v>VARCHAR(16)</v>
      </c>
      <c r="I12" s="4" t="s">
        <v>66</v>
      </c>
      <c r="J12" s="3"/>
      <c r="K12" s="47">
        <v>1</v>
      </c>
      <c r="L12" s="3"/>
      <c r="M12" s="3"/>
      <c r="N12" t="str">
        <f t="shared" si="0"/>
        <v xml:space="preserve">    HDEPT_CODE VARCHAR(16) NOT NULL</v>
      </c>
      <c r="O12" t="str">
        <f t="shared" si="1"/>
        <v>COMMENT ON COLUMN T_IF_HDEPT.HDEPT_CODE IS '본부 코드';</v>
      </c>
    </row>
    <row r="13" spans="1:15" x14ac:dyDescent="0.25">
      <c r="A13" s="79">
        <v>10</v>
      </c>
      <c r="B13" s="4" t="str">
        <f>VLOOKUP($C13,table!$B:$D,3,FALSE)</f>
        <v>연계</v>
      </c>
      <c r="C13" s="3" t="s">
        <v>78</v>
      </c>
      <c r="D13" s="5" t="str">
        <f>VLOOKUP($C13,table!$B:$D,2,FALSE)</f>
        <v>T_IF_HDEPT</v>
      </c>
      <c r="E13" s="4">
        <v>2</v>
      </c>
      <c r="F13" s="3" t="s">
        <v>152</v>
      </c>
      <c r="G13" s="3" t="str">
        <f>VLOOKUP($F13,domain!$B:$D,2,FALSE)</f>
        <v>HDEPT_NM</v>
      </c>
      <c r="H13" s="3" t="str">
        <f>VLOOKUP($F13,domain!$B:$D,3,FALSE)</f>
        <v>VARCHAR(100)</v>
      </c>
      <c r="I13" s="4" t="s">
        <v>65</v>
      </c>
      <c r="J13" s="3"/>
      <c r="K13" s="47"/>
      <c r="L13" s="3"/>
      <c r="M13" s="3"/>
      <c r="N13" t="str">
        <f t="shared" si="0"/>
        <v xml:space="preserve">  , HDEPT_NM VARCHAR(100)</v>
      </c>
      <c r="O13" t="str">
        <f t="shared" si="1"/>
        <v>COMMENT ON COLUMN T_IF_HDEPT.HDEPT_NM IS '본부 명';</v>
      </c>
    </row>
    <row r="14" spans="1:15" x14ac:dyDescent="0.25">
      <c r="A14" s="79">
        <v>11</v>
      </c>
      <c r="B14" s="4" t="str">
        <f>VLOOKUP($C14,table!$B:$D,3,FALSE)</f>
        <v>연계</v>
      </c>
      <c r="C14" s="3" t="s">
        <v>78</v>
      </c>
      <c r="D14" s="5" t="str">
        <f>VLOOKUP($C14,table!$B:$D,2,FALSE)</f>
        <v>T_IF_HDEPT</v>
      </c>
      <c r="E14" s="4">
        <v>3</v>
      </c>
      <c r="F14" s="3" t="s">
        <v>160</v>
      </c>
      <c r="G14" s="3" t="str">
        <f>VLOOKUP($F14,domain!$B:$D,2,FALSE)</f>
        <v>USE_YN</v>
      </c>
      <c r="H14" s="3" t="str">
        <f>VLOOKUP($F14,domain!$B:$D,3,FALSE)</f>
        <v>VARCHAR(1)</v>
      </c>
      <c r="I14" s="4" t="s">
        <v>65</v>
      </c>
      <c r="J14" s="3" t="s">
        <v>304</v>
      </c>
      <c r="K14" s="47"/>
      <c r="L14" s="3"/>
      <c r="M14" s="3"/>
      <c r="N14" t="str">
        <f t="shared" si="0"/>
        <v xml:space="preserve">  , USE_YN VARCHAR(1) DEFAULT 'N'</v>
      </c>
      <c r="O14" t="str">
        <f t="shared" si="1"/>
        <v>COMMENT ON COLUMN T_IF_HDEPT.USE_YN IS '사용 여부';</v>
      </c>
    </row>
    <row r="15" spans="1:15" x14ac:dyDescent="0.25">
      <c r="A15" s="79">
        <v>11</v>
      </c>
      <c r="B15" s="4" t="str">
        <f>VLOOKUP($C15,table!$B:$D,3,FALSE)</f>
        <v>연계</v>
      </c>
      <c r="C15" s="3" t="s">
        <v>78</v>
      </c>
      <c r="D15" s="5" t="str">
        <f>VLOOKUP($C15,table!$B:$D,2,FALSE)</f>
        <v>T_IF_HDEPT</v>
      </c>
      <c r="E15" s="4">
        <v>4</v>
      </c>
      <c r="F15" s="3" t="s">
        <v>171</v>
      </c>
      <c r="G15" s="3" t="str">
        <f>VLOOKUP($F15,domain!$B:$D,2,FALSE)</f>
        <v>MODI_SE</v>
      </c>
      <c r="H15" s="3" t="str">
        <f>VLOOKUP($F15,domain!$B:$D,3,FALSE)</f>
        <v>VARCHAR(32)</v>
      </c>
      <c r="I15" s="4" t="s">
        <v>65</v>
      </c>
      <c r="J15" s="3"/>
      <c r="K15" s="47"/>
      <c r="L15" s="3" t="s">
        <v>1114</v>
      </c>
      <c r="M15" s="3"/>
      <c r="N15" t="str">
        <f t="shared" si="0"/>
        <v xml:space="preserve">  , MODI_SE VARCHAR(32)</v>
      </c>
      <c r="O15" t="str">
        <f t="shared" si="1"/>
        <v>COMMENT ON COLUMN T_IF_HDEPT.MODI_SE IS '수정 구분[I: 등록 / U: 수정 / D: 삭제 / C: 완료 / R: 삭제완료]';</v>
      </c>
    </row>
    <row r="16" spans="1:15" x14ac:dyDescent="0.25">
      <c r="A16" s="79">
        <v>12</v>
      </c>
      <c r="B16" s="4" t="str">
        <f>VLOOKUP($C16,table!$B:$D,3,FALSE)</f>
        <v>연계</v>
      </c>
      <c r="C16" s="3" t="s">
        <v>78</v>
      </c>
      <c r="D16" s="5" t="str">
        <f>VLOOKUP($C16,table!$B:$D,2,FALSE)</f>
        <v>T_IF_HDEPT</v>
      </c>
      <c r="E16" s="4">
        <v>5</v>
      </c>
      <c r="F16" s="3" t="s">
        <v>132</v>
      </c>
      <c r="G16" s="3" t="str">
        <f>VLOOKUP($F16,domain!$B:$D,2,FALSE)</f>
        <v>RGST_ID</v>
      </c>
      <c r="H16" s="3" t="str">
        <f>VLOOKUP($F16,domain!$B:$D,3,FALSE)</f>
        <v>VARCHAR(32)</v>
      </c>
      <c r="I16" s="4" t="s">
        <v>66</v>
      </c>
      <c r="J16" s="3"/>
      <c r="K16" s="47"/>
      <c r="L16" s="3"/>
      <c r="M16" s="3"/>
      <c r="N16" t="str">
        <f t="shared" si="0"/>
        <v xml:space="preserve">  , RGST_ID VARCHAR(32) NOT NULL</v>
      </c>
      <c r="O16" t="str">
        <f t="shared" si="1"/>
        <v>COMMENT ON COLUMN T_IF_HDEPT.RGST_ID IS '등록 ID';</v>
      </c>
    </row>
    <row r="17" spans="1:15" x14ac:dyDescent="0.25">
      <c r="A17" s="79">
        <v>13</v>
      </c>
      <c r="B17" s="4" t="str">
        <f>VLOOKUP($C17,table!$B:$D,3,FALSE)</f>
        <v>연계</v>
      </c>
      <c r="C17" s="3" t="s">
        <v>78</v>
      </c>
      <c r="D17" s="5" t="str">
        <f>VLOOKUP($C17,table!$B:$D,2,FALSE)</f>
        <v>T_IF_HDEPT</v>
      </c>
      <c r="E17" s="4">
        <v>6</v>
      </c>
      <c r="F17" s="3" t="s">
        <v>840</v>
      </c>
      <c r="G17" s="3" t="str">
        <f>VLOOKUP($F17,domain!$B:$D,2,FALSE)</f>
        <v>RGST_DT</v>
      </c>
      <c r="H17" s="3" t="str">
        <f>VLOOKUP($F17,domain!$B:$D,3,FALSE)</f>
        <v>TIMESTAMP</v>
      </c>
      <c r="I17" s="4" t="s">
        <v>66</v>
      </c>
      <c r="J17" s="3" t="s">
        <v>307</v>
      </c>
      <c r="K17" s="47"/>
      <c r="L17" s="3"/>
      <c r="M17" s="3"/>
      <c r="N17" t="str">
        <f t="shared" si="0"/>
        <v xml:space="preserve">  , RGST_DT TIMESTAMP DEFAULT CURRENT_TIMESTAMP NOT NULL</v>
      </c>
      <c r="O17" t="str">
        <f t="shared" si="1"/>
        <v>COMMENT ON COLUMN T_IF_HDEPT.RGST_DT IS '등록 일시';</v>
      </c>
    </row>
    <row r="18" spans="1:15" x14ac:dyDescent="0.25">
      <c r="A18" s="79">
        <v>14</v>
      </c>
      <c r="B18" s="4" t="str">
        <f>VLOOKUP($C18,table!$B:$D,3,FALSE)</f>
        <v>연계</v>
      </c>
      <c r="C18" s="3" t="s">
        <v>78</v>
      </c>
      <c r="D18" s="5" t="str">
        <f>VLOOKUP($C18,table!$B:$D,2,FALSE)</f>
        <v>T_IF_HDEPT</v>
      </c>
      <c r="E18" s="4">
        <v>7</v>
      </c>
      <c r="F18" s="3" t="s">
        <v>169</v>
      </c>
      <c r="G18" s="3" t="str">
        <f>VLOOKUP($F18,domain!$B:$D,2,FALSE)</f>
        <v>MODI_ID</v>
      </c>
      <c r="H18" s="3" t="str">
        <f>VLOOKUP($F18,domain!$B:$D,3,FALSE)</f>
        <v>VARCHAR(32)</v>
      </c>
      <c r="I18" s="4" t="s">
        <v>66</v>
      </c>
      <c r="J18" s="3"/>
      <c r="K18" s="47"/>
      <c r="L18" s="3"/>
      <c r="M18" s="3"/>
      <c r="N18" t="str">
        <f t="shared" si="0"/>
        <v xml:space="preserve">  , MODI_ID VARCHAR(32) NOT NULL</v>
      </c>
      <c r="O18" t="str">
        <f t="shared" si="1"/>
        <v>COMMENT ON COLUMN T_IF_HDEPT.MODI_ID IS '수정 ID';</v>
      </c>
    </row>
    <row r="19" spans="1:15" x14ac:dyDescent="0.25">
      <c r="A19" s="79">
        <v>15</v>
      </c>
      <c r="B19" s="4" t="str">
        <f>VLOOKUP($C19,table!$B:$D,3,FALSE)</f>
        <v>연계</v>
      </c>
      <c r="C19" s="3" t="s">
        <v>78</v>
      </c>
      <c r="D19" s="5" t="str">
        <f>VLOOKUP($C19,table!$B:$D,2,FALSE)</f>
        <v>T_IF_HDEPT</v>
      </c>
      <c r="E19" s="4">
        <v>8</v>
      </c>
      <c r="F19" s="3" t="s">
        <v>173</v>
      </c>
      <c r="G19" s="3" t="str">
        <f>VLOOKUP($F19,domain!$B:$D,2,FALSE)</f>
        <v>MODI_DT</v>
      </c>
      <c r="H19" s="3" t="str">
        <f>VLOOKUP($F19,domain!$B:$D,3,FALSE)</f>
        <v>TIMESTAMP</v>
      </c>
      <c r="I19" s="4" t="s">
        <v>66</v>
      </c>
      <c r="J19" s="3" t="s">
        <v>307</v>
      </c>
      <c r="K19" s="47"/>
      <c r="L19" s="3"/>
      <c r="M19" s="3"/>
      <c r="N19" t="str">
        <f t="shared" si="0"/>
        <v xml:space="preserve">  , MODI_DT TIMESTAMP DEFAULT CURRENT_TIMESTAMP NOT NULL</v>
      </c>
      <c r="O19" t="str">
        <f t="shared" si="1"/>
        <v>COMMENT ON COLUMN T_IF_HDEPT.MODI_DT IS '수정 일시';</v>
      </c>
    </row>
    <row r="20" spans="1:15" x14ac:dyDescent="0.25">
      <c r="A20" s="79">
        <v>16</v>
      </c>
      <c r="B20" s="4" t="str">
        <f>VLOOKUP($C20,table!$B:$D,3,FALSE)</f>
        <v>연계</v>
      </c>
      <c r="C20" s="3" t="s">
        <v>49</v>
      </c>
      <c r="D20" s="5" t="str">
        <f>VLOOKUP($C20,table!$B:$D,2,FALSE)</f>
        <v>T_IF_PSTN</v>
      </c>
      <c r="E20" s="4">
        <v>1</v>
      </c>
      <c r="F20" s="3" t="s">
        <v>197</v>
      </c>
      <c r="G20" s="3" t="str">
        <f>VLOOKUP($F20,domain!$B:$D,2,FALSE)</f>
        <v>PSTN_CODE</v>
      </c>
      <c r="H20" s="3" t="str">
        <f>VLOOKUP($F20,domain!$B:$D,3,FALSE)</f>
        <v>VARCHAR(16)</v>
      </c>
      <c r="I20" s="4" t="s">
        <v>66</v>
      </c>
      <c r="J20" s="3"/>
      <c r="K20" s="47">
        <v>1</v>
      </c>
      <c r="L20" s="3"/>
      <c r="M20" s="3"/>
      <c r="N20" t="str">
        <f t="shared" si="0"/>
        <v xml:space="preserve">    PSTN_CODE VARCHAR(16) NOT NULL</v>
      </c>
      <c r="O20" t="str">
        <f t="shared" si="1"/>
        <v>COMMENT ON COLUMN T_IF_PSTN.PSTN_CODE IS '직위 코드';</v>
      </c>
    </row>
    <row r="21" spans="1:15" x14ac:dyDescent="0.25">
      <c r="A21" s="79">
        <v>17</v>
      </c>
      <c r="B21" s="4" t="str">
        <f>VLOOKUP($C21,table!$B:$D,3,FALSE)</f>
        <v>연계</v>
      </c>
      <c r="C21" s="3" t="s">
        <v>49</v>
      </c>
      <c r="D21" s="5" t="str">
        <f>VLOOKUP($C21,table!$B:$D,2,FALSE)</f>
        <v>T_IF_PSTN</v>
      </c>
      <c r="E21" s="4">
        <v>2</v>
      </c>
      <c r="F21" s="3" t="s">
        <v>195</v>
      </c>
      <c r="G21" s="3" t="str">
        <f>VLOOKUP($F21,domain!$B:$D,2,FALSE)</f>
        <v>PSTN_NM</v>
      </c>
      <c r="H21" s="3" t="str">
        <f>VLOOKUP($F21,domain!$B:$D,3,FALSE)</f>
        <v>VARCHAR(100)</v>
      </c>
      <c r="I21" s="4" t="s">
        <v>65</v>
      </c>
      <c r="J21" s="3"/>
      <c r="K21" s="47"/>
      <c r="L21" s="3"/>
      <c r="M21" s="3"/>
      <c r="N21" t="str">
        <f t="shared" si="0"/>
        <v xml:space="preserve">  , PSTN_NM VARCHAR(100)</v>
      </c>
      <c r="O21" t="str">
        <f t="shared" si="1"/>
        <v>COMMENT ON COLUMN T_IF_PSTN.PSTN_NM IS '직위 명';</v>
      </c>
    </row>
    <row r="22" spans="1:15" x14ac:dyDescent="0.25">
      <c r="A22" s="79">
        <v>18</v>
      </c>
      <c r="B22" s="4" t="str">
        <f>VLOOKUP($C22,table!$B:$D,3,FALSE)</f>
        <v>연계</v>
      </c>
      <c r="C22" s="3" t="s">
        <v>49</v>
      </c>
      <c r="D22" s="5" t="str">
        <f>VLOOKUP($C22,table!$B:$D,2,FALSE)</f>
        <v>T_IF_PSTN</v>
      </c>
      <c r="E22" s="4">
        <v>3</v>
      </c>
      <c r="F22" s="3" t="s">
        <v>160</v>
      </c>
      <c r="G22" s="3" t="str">
        <f>VLOOKUP($F22,domain!$B:$D,2,FALSE)</f>
        <v>USE_YN</v>
      </c>
      <c r="H22" s="3" t="str">
        <f>VLOOKUP($F22,domain!$B:$D,3,FALSE)</f>
        <v>VARCHAR(1)</v>
      </c>
      <c r="I22" s="4" t="s">
        <v>65</v>
      </c>
      <c r="J22" s="3" t="s">
        <v>304</v>
      </c>
      <c r="K22" s="47"/>
      <c r="L22" s="3"/>
      <c r="M22" s="3"/>
      <c r="N22" t="str">
        <f t="shared" si="0"/>
        <v xml:space="preserve">  , USE_YN VARCHAR(1) DEFAULT 'N'</v>
      </c>
      <c r="O22" t="str">
        <f t="shared" si="1"/>
        <v>COMMENT ON COLUMN T_IF_PSTN.USE_YN IS '사용 여부';</v>
      </c>
    </row>
    <row r="23" spans="1:15" x14ac:dyDescent="0.25">
      <c r="A23" s="79">
        <v>18</v>
      </c>
      <c r="B23" s="4" t="str">
        <f>VLOOKUP($C23,table!$B:$D,3,FALSE)</f>
        <v>연계</v>
      </c>
      <c r="C23" s="3" t="s">
        <v>49</v>
      </c>
      <c r="D23" s="5" t="str">
        <f>VLOOKUP($C23,table!$B:$D,2,FALSE)</f>
        <v>T_IF_PSTN</v>
      </c>
      <c r="E23" s="4">
        <v>4</v>
      </c>
      <c r="F23" s="3" t="s">
        <v>171</v>
      </c>
      <c r="G23" s="3" t="str">
        <f>VLOOKUP($F23,domain!$B:$D,2,FALSE)</f>
        <v>MODI_SE</v>
      </c>
      <c r="H23" s="3" t="str">
        <f>VLOOKUP($F23,domain!$B:$D,3,FALSE)</f>
        <v>VARCHAR(32)</v>
      </c>
      <c r="I23" s="4" t="s">
        <v>65</v>
      </c>
      <c r="J23" s="3"/>
      <c r="K23" s="47"/>
      <c r="L23" s="3" t="s">
        <v>1114</v>
      </c>
      <c r="M23" s="3"/>
      <c r="N23" t="str">
        <f t="shared" si="0"/>
        <v xml:space="preserve">  , MODI_SE VARCHAR(32)</v>
      </c>
      <c r="O23" t="str">
        <f t="shared" si="1"/>
        <v>COMMENT ON COLUMN T_IF_PSTN.MODI_SE IS '수정 구분[I: 등록 / U: 수정 / D: 삭제 / C: 완료 / R: 삭제완료]';</v>
      </c>
    </row>
    <row r="24" spans="1:15" x14ac:dyDescent="0.25">
      <c r="A24" s="79">
        <v>19</v>
      </c>
      <c r="B24" s="4" t="str">
        <f>VLOOKUP($C24,table!$B:$D,3,FALSE)</f>
        <v>연계</v>
      </c>
      <c r="C24" s="3" t="s">
        <v>49</v>
      </c>
      <c r="D24" s="5" t="str">
        <f>VLOOKUP($C24,table!$B:$D,2,FALSE)</f>
        <v>T_IF_PSTN</v>
      </c>
      <c r="E24" s="4">
        <v>5</v>
      </c>
      <c r="F24" s="3" t="s">
        <v>132</v>
      </c>
      <c r="G24" s="3" t="str">
        <f>VLOOKUP($F24,domain!$B:$D,2,FALSE)</f>
        <v>RGST_ID</v>
      </c>
      <c r="H24" s="3" t="str">
        <f>VLOOKUP($F24,domain!$B:$D,3,FALSE)</f>
        <v>VARCHAR(32)</v>
      </c>
      <c r="I24" s="4" t="s">
        <v>66</v>
      </c>
      <c r="J24" s="3"/>
      <c r="K24" s="47"/>
      <c r="L24" s="3"/>
      <c r="M24" s="3"/>
      <c r="N24" t="str">
        <f t="shared" si="0"/>
        <v xml:space="preserve">  , RGST_ID VARCHAR(32) NOT NULL</v>
      </c>
      <c r="O24" t="str">
        <f t="shared" si="1"/>
        <v>COMMENT ON COLUMN T_IF_PSTN.RGST_ID IS '등록 ID';</v>
      </c>
    </row>
    <row r="25" spans="1:15" x14ac:dyDescent="0.25">
      <c r="A25" s="79">
        <v>20</v>
      </c>
      <c r="B25" s="4" t="str">
        <f>VLOOKUP($C25,table!$B:$D,3,FALSE)</f>
        <v>연계</v>
      </c>
      <c r="C25" s="3" t="s">
        <v>49</v>
      </c>
      <c r="D25" s="5" t="str">
        <f>VLOOKUP($C25,table!$B:$D,2,FALSE)</f>
        <v>T_IF_PSTN</v>
      </c>
      <c r="E25" s="4">
        <v>6</v>
      </c>
      <c r="F25" s="3" t="s">
        <v>840</v>
      </c>
      <c r="G25" s="3" t="str">
        <f>VLOOKUP($F25,domain!$B:$D,2,FALSE)</f>
        <v>RGST_DT</v>
      </c>
      <c r="H25" s="3" t="str">
        <f>VLOOKUP($F25,domain!$B:$D,3,FALSE)</f>
        <v>TIMESTAMP</v>
      </c>
      <c r="I25" s="4" t="s">
        <v>66</v>
      </c>
      <c r="J25" s="3" t="s">
        <v>307</v>
      </c>
      <c r="K25" s="47"/>
      <c r="L25" s="3"/>
      <c r="M25" s="3"/>
      <c r="N25" t="str">
        <f t="shared" si="0"/>
        <v xml:space="preserve">  , RGST_DT TIMESTAMP DEFAULT CURRENT_TIMESTAMP NOT NULL</v>
      </c>
      <c r="O25" t="str">
        <f t="shared" si="1"/>
        <v>COMMENT ON COLUMN T_IF_PSTN.RGST_DT IS '등록 일시';</v>
      </c>
    </row>
    <row r="26" spans="1:15" x14ac:dyDescent="0.25">
      <c r="A26" s="79">
        <v>21</v>
      </c>
      <c r="B26" s="4" t="str">
        <f>VLOOKUP($C26,table!$B:$D,3,FALSE)</f>
        <v>연계</v>
      </c>
      <c r="C26" s="3" t="s">
        <v>49</v>
      </c>
      <c r="D26" s="5" t="str">
        <f>VLOOKUP($C26,table!$B:$D,2,FALSE)</f>
        <v>T_IF_PSTN</v>
      </c>
      <c r="E26" s="4">
        <v>7</v>
      </c>
      <c r="F26" s="3" t="s">
        <v>169</v>
      </c>
      <c r="G26" s="3" t="str">
        <f>VLOOKUP($F26,domain!$B:$D,2,FALSE)</f>
        <v>MODI_ID</v>
      </c>
      <c r="H26" s="3" t="str">
        <f>VLOOKUP($F26,domain!$B:$D,3,FALSE)</f>
        <v>VARCHAR(32)</v>
      </c>
      <c r="I26" s="4" t="s">
        <v>66</v>
      </c>
      <c r="J26" s="3"/>
      <c r="K26" s="47"/>
      <c r="L26" s="3"/>
      <c r="M26" s="3"/>
      <c r="N26" t="str">
        <f t="shared" si="0"/>
        <v xml:space="preserve">  , MODI_ID VARCHAR(32) NOT NULL</v>
      </c>
      <c r="O26" t="str">
        <f t="shared" si="1"/>
        <v>COMMENT ON COLUMN T_IF_PSTN.MODI_ID IS '수정 ID';</v>
      </c>
    </row>
    <row r="27" spans="1:15" x14ac:dyDescent="0.25">
      <c r="A27" s="79">
        <v>22</v>
      </c>
      <c r="B27" s="4" t="str">
        <f>VLOOKUP($C27,table!$B:$D,3,FALSE)</f>
        <v>연계</v>
      </c>
      <c r="C27" s="3" t="s">
        <v>49</v>
      </c>
      <c r="D27" s="5" t="str">
        <f>VLOOKUP($C27,table!$B:$D,2,FALSE)</f>
        <v>T_IF_PSTN</v>
      </c>
      <c r="E27" s="4">
        <v>8</v>
      </c>
      <c r="F27" s="3" t="s">
        <v>173</v>
      </c>
      <c r="G27" s="3" t="str">
        <f>VLOOKUP($F27,domain!$B:$D,2,FALSE)</f>
        <v>MODI_DT</v>
      </c>
      <c r="H27" s="3" t="str">
        <f>VLOOKUP($F27,domain!$B:$D,3,FALSE)</f>
        <v>TIMESTAMP</v>
      </c>
      <c r="I27" s="4" t="s">
        <v>66</v>
      </c>
      <c r="J27" s="3" t="s">
        <v>307</v>
      </c>
      <c r="K27" s="47"/>
      <c r="L27" s="3"/>
      <c r="M27" s="3"/>
      <c r="N27" t="str">
        <f t="shared" si="0"/>
        <v xml:space="preserve">  , MODI_DT TIMESTAMP DEFAULT CURRENT_TIMESTAMP NOT NULL</v>
      </c>
      <c r="O27" t="str">
        <f t="shared" si="1"/>
        <v>COMMENT ON COLUMN T_IF_PSTN.MODI_DT IS '수정 일시';</v>
      </c>
    </row>
    <row r="28" spans="1:15" x14ac:dyDescent="0.25">
      <c r="A28" s="79">
        <v>23</v>
      </c>
      <c r="B28" s="4" t="str">
        <f>VLOOKUP($C28,table!$B:$D,3,FALSE)</f>
        <v>연계</v>
      </c>
      <c r="C28" s="9" t="s">
        <v>47</v>
      </c>
      <c r="D28" s="5" t="str">
        <f>VLOOKUP($C28,table!$B:$D,2,FALSE)</f>
        <v>T_IF_USER</v>
      </c>
      <c r="E28" s="4">
        <v>1</v>
      </c>
      <c r="F28" s="3" t="s">
        <v>163</v>
      </c>
      <c r="G28" s="3" t="str">
        <f>VLOOKUP($F28,domain!$B:$D,2,FALSE)</f>
        <v>USER_ID</v>
      </c>
      <c r="H28" s="3" t="str">
        <f>VLOOKUP($F28,domain!$B:$D,3,FALSE)</f>
        <v>VARCHAR(32)</v>
      </c>
      <c r="I28" s="4" t="s">
        <v>66</v>
      </c>
      <c r="J28" s="3"/>
      <c r="K28" s="47">
        <v>1</v>
      </c>
      <c r="L28" s="3"/>
      <c r="M28" s="3"/>
      <c r="N28" t="str">
        <f t="shared" si="0"/>
        <v xml:space="preserve">    USER_ID VARCHAR(32) NOT NULL</v>
      </c>
      <c r="O28" t="str">
        <f t="shared" si="1"/>
        <v>COMMENT ON COLUMN T_IF_USER.USER_ID IS '사용자 ID';</v>
      </c>
    </row>
    <row r="29" spans="1:15" x14ac:dyDescent="0.25">
      <c r="A29" s="79">
        <v>24</v>
      </c>
      <c r="B29" s="4" t="str">
        <f>VLOOKUP($C29,table!$B:$D,3,FALSE)</f>
        <v>연계</v>
      </c>
      <c r="C29" s="9" t="s">
        <v>47</v>
      </c>
      <c r="D29" s="5" t="str">
        <f>VLOOKUP($C29,table!$B:$D,2,FALSE)</f>
        <v>T_IF_USER</v>
      </c>
      <c r="E29" s="4">
        <v>2</v>
      </c>
      <c r="F29" s="3" t="s">
        <v>165</v>
      </c>
      <c r="G29" s="3" t="str">
        <f>VLOOKUP($F29,domain!$B:$D,2,FALSE)</f>
        <v>USER_NM</v>
      </c>
      <c r="H29" s="3" t="str">
        <f>VLOOKUP($F29,domain!$B:$D,3,FALSE)</f>
        <v>VARCHAR(100)</v>
      </c>
      <c r="I29" s="4" t="s">
        <v>65</v>
      </c>
      <c r="J29" s="3"/>
      <c r="K29" s="47"/>
      <c r="L29" s="3"/>
      <c r="M29" s="3"/>
      <c r="N29" t="str">
        <f t="shared" si="0"/>
        <v xml:space="preserve">  , USER_NM VARCHAR(100)</v>
      </c>
      <c r="O29" t="str">
        <f t="shared" si="1"/>
        <v>COMMENT ON COLUMN T_IF_USER.USER_NM IS '사용자 명';</v>
      </c>
    </row>
    <row r="30" spans="1:15" x14ac:dyDescent="0.25">
      <c r="A30" s="79">
        <v>25</v>
      </c>
      <c r="B30" s="4" t="str">
        <f>VLOOKUP($C30,table!$B:$D,3,FALSE)</f>
        <v>연계</v>
      </c>
      <c r="C30" s="9" t="s">
        <v>47</v>
      </c>
      <c r="D30" s="5" t="str">
        <f>VLOOKUP($C30,table!$B:$D,2,FALSE)</f>
        <v>T_IF_USER</v>
      </c>
      <c r="E30" s="54">
        <v>3</v>
      </c>
      <c r="F30" s="3" t="s">
        <v>197</v>
      </c>
      <c r="G30" s="3" t="str">
        <f>VLOOKUP($F30,domain!$B:$D,2,FALSE)</f>
        <v>PSTN_CODE</v>
      </c>
      <c r="H30" s="3" t="str">
        <f>VLOOKUP($F30,domain!$B:$D,3,FALSE)</f>
        <v>VARCHAR(16)</v>
      </c>
      <c r="I30" s="4" t="s">
        <v>65</v>
      </c>
      <c r="J30" s="3"/>
      <c r="K30" s="47"/>
      <c r="L30" s="3"/>
      <c r="M30" s="3"/>
      <c r="N30" t="str">
        <f t="shared" si="0"/>
        <v xml:space="preserve">  , PSTN_CODE VARCHAR(16)</v>
      </c>
      <c r="O30" t="str">
        <f t="shared" si="1"/>
        <v>COMMENT ON COLUMN T_IF_USER.PSTN_CODE IS '직위 코드';</v>
      </c>
    </row>
    <row r="31" spans="1:15" x14ac:dyDescent="0.25">
      <c r="A31" s="79">
        <v>26</v>
      </c>
      <c r="B31" s="4" t="str">
        <f>VLOOKUP($C31,table!$B:$D,3,FALSE)</f>
        <v>연계</v>
      </c>
      <c r="C31" s="9" t="s">
        <v>47</v>
      </c>
      <c r="D31" s="5" t="str">
        <f>VLOOKUP($C31,table!$B:$D,2,FALSE)</f>
        <v>T_IF_USER</v>
      </c>
      <c r="E31" s="54">
        <v>4</v>
      </c>
      <c r="F31" s="3" t="s">
        <v>158</v>
      </c>
      <c r="G31" s="3" t="str">
        <f>VLOOKUP($F31,domain!$B:$D,2,FALSE)</f>
        <v>DEPT_CODE</v>
      </c>
      <c r="H31" s="3" t="str">
        <f>VLOOKUP($F31,domain!$B:$D,3,FALSE)</f>
        <v>VARCHAR(16)</v>
      </c>
      <c r="I31" s="4" t="s">
        <v>65</v>
      </c>
      <c r="J31" s="3"/>
      <c r="K31" s="47"/>
      <c r="L31" s="3"/>
      <c r="M31" s="3"/>
      <c r="N31" t="str">
        <f t="shared" si="0"/>
        <v xml:space="preserve">  , DEPT_CODE VARCHAR(16)</v>
      </c>
      <c r="O31" t="str">
        <f t="shared" si="1"/>
        <v>COMMENT ON COLUMN T_IF_USER.DEPT_CODE IS '부서 코드';</v>
      </c>
    </row>
    <row r="32" spans="1:15" x14ac:dyDescent="0.25">
      <c r="A32" s="79">
        <v>27</v>
      </c>
      <c r="B32" s="4" t="str">
        <f>VLOOKUP($C32,table!$B:$D,3,FALSE)</f>
        <v>연계</v>
      </c>
      <c r="C32" s="9" t="s">
        <v>47</v>
      </c>
      <c r="D32" s="5" t="str">
        <f>VLOOKUP($C32,table!$B:$D,2,FALSE)</f>
        <v>T_IF_USER</v>
      </c>
      <c r="E32" s="54">
        <v>5</v>
      </c>
      <c r="F32" s="3" t="s">
        <v>154</v>
      </c>
      <c r="G32" s="3" t="str">
        <f>VLOOKUP($F32,domain!$B:$D,2,FALSE)</f>
        <v>HDEPT_CODE</v>
      </c>
      <c r="H32" s="3" t="str">
        <f>VLOOKUP($F32,domain!$B:$D,3,FALSE)</f>
        <v>VARCHAR(16)</v>
      </c>
      <c r="I32" s="4" t="s">
        <v>65</v>
      </c>
      <c r="J32" s="3"/>
      <c r="K32" s="47"/>
      <c r="L32" s="3"/>
      <c r="M32" s="3"/>
      <c r="N32" t="str">
        <f t="shared" si="0"/>
        <v xml:space="preserve">  , HDEPT_CODE VARCHAR(16)</v>
      </c>
      <c r="O32" t="str">
        <f t="shared" si="1"/>
        <v>COMMENT ON COLUMN T_IF_USER.HDEPT_CODE IS '본부 코드';</v>
      </c>
    </row>
    <row r="33" spans="1:15" x14ac:dyDescent="0.25">
      <c r="A33" s="79">
        <v>28</v>
      </c>
      <c r="B33" s="4" t="str">
        <f>VLOOKUP($C33,table!$B:$D,3,FALSE)</f>
        <v>연계</v>
      </c>
      <c r="C33" s="9" t="s">
        <v>47</v>
      </c>
      <c r="D33" s="5" t="str">
        <f>VLOOKUP($C33,table!$B:$D,2,FALSE)</f>
        <v>T_IF_USER</v>
      </c>
      <c r="E33" s="54">
        <v>6</v>
      </c>
      <c r="F33" s="3" t="s">
        <v>117</v>
      </c>
      <c r="G33" s="3" t="str">
        <f>VLOOKUP($F33,domain!$B:$D,2,FALSE)</f>
        <v>ADOF_DEPT_CODE</v>
      </c>
      <c r="H33" s="3" t="str">
        <f>VLOOKUP($F33,domain!$B:$D,3,FALSE)</f>
        <v>VARCHAR(16)</v>
      </c>
      <c r="I33" s="4" t="s">
        <v>65</v>
      </c>
      <c r="J33" s="3"/>
      <c r="K33" s="47"/>
      <c r="L33" s="3"/>
      <c r="M33" s="3"/>
      <c r="N33" t="str">
        <f t="shared" si="0"/>
        <v xml:space="preserve">  , ADOF_DEPT_CODE VARCHAR(16)</v>
      </c>
      <c r="O33" t="str">
        <f t="shared" si="1"/>
        <v>COMMENT ON COLUMN T_IF_USER.ADOF_DEPT_CODE IS '겸직 부서 코드';</v>
      </c>
    </row>
    <row r="34" spans="1:15" x14ac:dyDescent="0.25">
      <c r="A34" s="79">
        <v>29</v>
      </c>
      <c r="B34" s="4" t="str">
        <f>VLOOKUP($C34,table!$B:$D,3,FALSE)</f>
        <v>연계</v>
      </c>
      <c r="C34" s="9" t="s">
        <v>47</v>
      </c>
      <c r="D34" s="5" t="str">
        <f>VLOOKUP($C34,table!$B:$D,2,FALSE)</f>
        <v>T_IF_USER</v>
      </c>
      <c r="E34" s="54">
        <v>7</v>
      </c>
      <c r="F34" s="3" t="s">
        <v>217</v>
      </c>
      <c r="G34" s="3" t="str">
        <f>VLOOKUP($F34,domain!$B:$D,2,FALSE)</f>
        <v>COMPANY_CODE</v>
      </c>
      <c r="H34" s="3" t="str">
        <f>VLOOKUP($F34,domain!$B:$D,3,FALSE)</f>
        <v>VARCHAR(16)</v>
      </c>
      <c r="I34" s="4" t="s">
        <v>65</v>
      </c>
      <c r="J34" s="3"/>
      <c r="K34" s="47"/>
      <c r="L34" s="3"/>
      <c r="M34" s="3"/>
      <c r="N34" t="str">
        <f t="shared" si="0"/>
        <v xml:space="preserve">  , COMPANY_CODE VARCHAR(16)</v>
      </c>
      <c r="O34" t="str">
        <f t="shared" si="1"/>
        <v>COMMENT ON COLUMN T_IF_USER.COMPANY_CODE IS '회사 코드';</v>
      </c>
    </row>
    <row r="35" spans="1:15" x14ac:dyDescent="0.25">
      <c r="A35" s="79">
        <v>30</v>
      </c>
      <c r="B35" s="4" t="str">
        <f>VLOOKUP($C35,table!$B:$D,3,FALSE)</f>
        <v>연계</v>
      </c>
      <c r="C35" s="9" t="s">
        <v>47</v>
      </c>
      <c r="D35" s="5" t="str">
        <f>VLOOKUP($C35,table!$B:$D,2,FALSE)</f>
        <v>T_IF_USER</v>
      </c>
      <c r="E35" s="54">
        <v>8</v>
      </c>
      <c r="F35" s="3" t="s">
        <v>295</v>
      </c>
      <c r="G35" s="3" t="str">
        <f>VLOOKUP($F35,domain!$B:$D,2,FALSE)</f>
        <v>DUTY_SE</v>
      </c>
      <c r="H35" s="3" t="str">
        <f>VLOOKUP($F35,domain!$B:$D,3,FALSE)</f>
        <v>VARCHAR(32)</v>
      </c>
      <c r="I35" s="4" t="s">
        <v>65</v>
      </c>
      <c r="J35" s="3"/>
      <c r="K35" s="47"/>
      <c r="L35" s="3"/>
      <c r="M35" s="3"/>
      <c r="N35" t="str">
        <f t="shared" si="0"/>
        <v xml:space="preserve">  , DUTY_SE VARCHAR(32)</v>
      </c>
      <c r="O35" t="str">
        <f t="shared" si="1"/>
        <v>COMMENT ON COLUMN T_IF_USER.DUTY_SE IS '직책 구분';</v>
      </c>
    </row>
    <row r="36" spans="1:15" x14ac:dyDescent="0.25">
      <c r="A36" s="79">
        <v>31</v>
      </c>
      <c r="B36" s="54" t="str">
        <f>VLOOKUP($C36,table!$B:$D,3,FALSE)</f>
        <v>연계</v>
      </c>
      <c r="C36" s="9" t="s">
        <v>47</v>
      </c>
      <c r="D36" s="55" t="str">
        <f>VLOOKUP($C36,table!$B:$D,2,FALSE)</f>
        <v>T_IF_USER</v>
      </c>
      <c r="E36" s="54">
        <v>9</v>
      </c>
      <c r="F36" s="3" t="s">
        <v>160</v>
      </c>
      <c r="G36" s="3" t="str">
        <f>VLOOKUP($F36,domain!$B:$D,2,FALSE)</f>
        <v>USE_YN</v>
      </c>
      <c r="H36" s="3" t="str">
        <f>VLOOKUP($F36,domain!$B:$D,3,FALSE)</f>
        <v>VARCHAR(1)</v>
      </c>
      <c r="I36" s="54" t="s">
        <v>65</v>
      </c>
      <c r="J36" s="3" t="s">
        <v>304</v>
      </c>
      <c r="K36" s="54"/>
      <c r="L36" s="3"/>
      <c r="M36" s="3"/>
      <c r="N36" t="str">
        <f t="shared" si="0"/>
        <v xml:space="preserve">  , USE_YN VARCHAR(1) DEFAULT 'N'</v>
      </c>
      <c r="O36" t="str">
        <f t="shared" si="1"/>
        <v>COMMENT ON COLUMN T_IF_USER.USE_YN IS '사용 여부';</v>
      </c>
    </row>
    <row r="37" spans="1:15" x14ac:dyDescent="0.25">
      <c r="A37" s="79">
        <v>31</v>
      </c>
      <c r="B37" s="4" t="str">
        <f>VLOOKUP($C37,table!$B:$D,3,FALSE)</f>
        <v>연계</v>
      </c>
      <c r="C37" s="9" t="s">
        <v>47</v>
      </c>
      <c r="D37" s="5" t="str">
        <f>VLOOKUP($C37,table!$B:$D,2,FALSE)</f>
        <v>T_IF_USER</v>
      </c>
      <c r="E37" s="54">
        <v>10</v>
      </c>
      <c r="F37" s="3" t="s">
        <v>171</v>
      </c>
      <c r="G37" s="3" t="str">
        <f>VLOOKUP($F37,domain!$B:$D,2,FALSE)</f>
        <v>MODI_SE</v>
      </c>
      <c r="H37" s="3" t="str">
        <f>VLOOKUP($F37,domain!$B:$D,3,FALSE)</f>
        <v>VARCHAR(32)</v>
      </c>
      <c r="I37" s="4" t="s">
        <v>65</v>
      </c>
      <c r="J37" s="3"/>
      <c r="K37" s="47"/>
      <c r="L37" s="3" t="s">
        <v>1114</v>
      </c>
      <c r="M37" s="3"/>
      <c r="N37" t="str">
        <f t="shared" si="0"/>
        <v xml:space="preserve">  , MODI_SE VARCHAR(32)</v>
      </c>
      <c r="O37" t="str">
        <f t="shared" si="1"/>
        <v>COMMENT ON COLUMN T_IF_USER.MODI_SE IS '수정 구분[I: 등록 / U: 수정 / D: 삭제 / C: 완료 / R: 삭제완료]';</v>
      </c>
    </row>
    <row r="38" spans="1:15" x14ac:dyDescent="0.25">
      <c r="A38" s="79">
        <v>32</v>
      </c>
      <c r="B38" s="4" t="str">
        <f>VLOOKUP($C38,table!$B:$D,3,FALSE)</f>
        <v>연계</v>
      </c>
      <c r="C38" s="9" t="s">
        <v>47</v>
      </c>
      <c r="D38" s="5" t="str">
        <f>VLOOKUP($C38,table!$B:$D,2,FALSE)</f>
        <v>T_IF_USER</v>
      </c>
      <c r="E38" s="54">
        <v>11</v>
      </c>
      <c r="F38" s="3" t="s">
        <v>132</v>
      </c>
      <c r="G38" s="3" t="str">
        <f>VLOOKUP($F38,domain!$B:$D,2,FALSE)</f>
        <v>RGST_ID</v>
      </c>
      <c r="H38" s="3" t="str">
        <f>VLOOKUP($F38,domain!$B:$D,3,FALSE)</f>
        <v>VARCHAR(32)</v>
      </c>
      <c r="I38" s="4" t="s">
        <v>66</v>
      </c>
      <c r="J38" s="3"/>
      <c r="K38" s="47"/>
      <c r="L38" s="3"/>
      <c r="M38" s="3"/>
      <c r="N38" t="str">
        <f t="shared" si="0"/>
        <v xml:space="preserve">  , RGST_ID VARCHAR(32) NOT NULL</v>
      </c>
      <c r="O38" t="str">
        <f t="shared" si="1"/>
        <v>COMMENT ON COLUMN T_IF_USER.RGST_ID IS '등록 ID';</v>
      </c>
    </row>
    <row r="39" spans="1:15" x14ac:dyDescent="0.25">
      <c r="A39" s="79">
        <v>33</v>
      </c>
      <c r="B39" s="4" t="str">
        <f>VLOOKUP($C39,table!$B:$D,3,FALSE)</f>
        <v>연계</v>
      </c>
      <c r="C39" s="9" t="s">
        <v>47</v>
      </c>
      <c r="D39" s="5" t="str">
        <f>VLOOKUP($C39,table!$B:$D,2,FALSE)</f>
        <v>T_IF_USER</v>
      </c>
      <c r="E39" s="54">
        <v>12</v>
      </c>
      <c r="F39" s="3" t="s">
        <v>840</v>
      </c>
      <c r="G39" s="3" t="str">
        <f>VLOOKUP($F39,domain!$B:$D,2,FALSE)</f>
        <v>RGST_DT</v>
      </c>
      <c r="H39" s="3" t="str">
        <f>VLOOKUP($F39,domain!$B:$D,3,FALSE)</f>
        <v>TIMESTAMP</v>
      </c>
      <c r="I39" s="4" t="s">
        <v>66</v>
      </c>
      <c r="J39" s="3" t="s">
        <v>307</v>
      </c>
      <c r="K39" s="47"/>
      <c r="L39" s="3"/>
      <c r="M39" s="3"/>
      <c r="N39" t="str">
        <f t="shared" si="0"/>
        <v xml:space="preserve">  , RGST_DT TIMESTAMP DEFAULT CURRENT_TIMESTAMP NOT NULL</v>
      </c>
      <c r="O39" t="str">
        <f t="shared" si="1"/>
        <v>COMMENT ON COLUMN T_IF_USER.RGST_DT IS '등록 일시';</v>
      </c>
    </row>
    <row r="40" spans="1:15" x14ac:dyDescent="0.25">
      <c r="A40" s="79">
        <v>34</v>
      </c>
      <c r="B40" s="4" t="str">
        <f>VLOOKUP($C40,table!$B:$D,3,FALSE)</f>
        <v>연계</v>
      </c>
      <c r="C40" s="9" t="s">
        <v>47</v>
      </c>
      <c r="D40" s="5" t="str">
        <f>VLOOKUP($C40,table!$B:$D,2,FALSE)</f>
        <v>T_IF_USER</v>
      </c>
      <c r="E40" s="54">
        <v>13</v>
      </c>
      <c r="F40" s="3" t="s">
        <v>169</v>
      </c>
      <c r="G40" s="3" t="str">
        <f>VLOOKUP($F40,domain!$B:$D,2,FALSE)</f>
        <v>MODI_ID</v>
      </c>
      <c r="H40" s="3" t="str">
        <f>VLOOKUP($F40,domain!$B:$D,3,FALSE)</f>
        <v>VARCHAR(32)</v>
      </c>
      <c r="I40" s="4" t="s">
        <v>66</v>
      </c>
      <c r="J40" s="3"/>
      <c r="K40" s="47"/>
      <c r="L40" s="3"/>
      <c r="M40" s="3"/>
      <c r="N40" t="str">
        <f t="shared" si="0"/>
        <v xml:space="preserve">  , MODI_ID VARCHAR(32) NOT NULL</v>
      </c>
      <c r="O40" t="str">
        <f t="shared" si="1"/>
        <v>COMMENT ON COLUMN T_IF_USER.MODI_ID IS '수정 ID';</v>
      </c>
    </row>
    <row r="41" spans="1:15" x14ac:dyDescent="0.25">
      <c r="A41" s="79">
        <v>35</v>
      </c>
      <c r="B41" s="4" t="str">
        <f>VLOOKUP($C41,table!$B:$D,3,FALSE)</f>
        <v>연계</v>
      </c>
      <c r="C41" s="9" t="s">
        <v>47</v>
      </c>
      <c r="D41" s="5" t="str">
        <f>VLOOKUP($C41,table!$B:$D,2,FALSE)</f>
        <v>T_IF_USER</v>
      </c>
      <c r="E41" s="54">
        <v>14</v>
      </c>
      <c r="F41" s="3" t="s">
        <v>173</v>
      </c>
      <c r="G41" s="3" t="str">
        <f>VLOOKUP($F41,domain!$B:$D,2,FALSE)</f>
        <v>MODI_DT</v>
      </c>
      <c r="H41" s="3" t="str">
        <f>VLOOKUP($F41,domain!$B:$D,3,FALSE)</f>
        <v>TIMESTAMP</v>
      </c>
      <c r="I41" s="4" t="s">
        <v>66</v>
      </c>
      <c r="J41" s="3" t="s">
        <v>307</v>
      </c>
      <c r="K41" s="47"/>
      <c r="L41" s="3"/>
      <c r="M41" s="3"/>
      <c r="N41" t="str">
        <f t="shared" si="0"/>
        <v xml:space="preserve">  , MODI_DT TIMESTAMP DEFAULT CURRENT_TIMESTAMP NOT NULL</v>
      </c>
      <c r="O41" t="str">
        <f t="shared" si="1"/>
        <v>COMMENT ON COLUMN T_IF_USER.MODI_DT IS '수정 일시';</v>
      </c>
    </row>
    <row r="42" spans="1:15" x14ac:dyDescent="0.25">
      <c r="A42" s="79">
        <v>36</v>
      </c>
      <c r="B42" s="28" t="str">
        <f>VLOOKUP($C42,table!$B:$D,3,FALSE)</f>
        <v>연계</v>
      </c>
      <c r="C42" s="9" t="s">
        <v>563</v>
      </c>
      <c r="D42" s="29" t="str">
        <f>VLOOKUP($C42,table!$B:$D,2,FALSE)</f>
        <v>T_IF_DEPT_CL</v>
      </c>
      <c r="E42" s="28">
        <v>1</v>
      </c>
      <c r="F42" s="3" t="s">
        <v>564</v>
      </c>
      <c r="G42" s="3" t="str">
        <f>VLOOKUP($F42,domain!$B:$D,2,FALSE)</f>
        <v>DEPT_CODE</v>
      </c>
      <c r="H42" s="3" t="str">
        <f>VLOOKUP($F42,domain!$B:$D,3,FALSE)</f>
        <v>VARCHAR(16)</v>
      </c>
      <c r="I42" s="28" t="s">
        <v>66</v>
      </c>
      <c r="J42" s="3"/>
      <c r="K42" s="47">
        <v>1</v>
      </c>
      <c r="L42" s="3"/>
      <c r="M42" s="3"/>
      <c r="N42" t="str">
        <f t="shared" si="0"/>
        <v xml:space="preserve">    DEPT_CODE VARCHAR(16) NOT NULL</v>
      </c>
      <c r="O42" t="str">
        <f t="shared" si="1"/>
        <v>COMMENT ON COLUMN T_IF_DEPT_CL.DEPT_CODE IS '부서 코드';</v>
      </c>
    </row>
    <row r="43" spans="1:15" x14ac:dyDescent="0.25">
      <c r="A43" s="79">
        <v>37</v>
      </c>
      <c r="B43" s="28" t="str">
        <f>VLOOKUP($C43,table!$B:$D,3,FALSE)</f>
        <v>연계</v>
      </c>
      <c r="C43" s="9" t="s">
        <v>563</v>
      </c>
      <c r="D43" s="29" t="str">
        <f>VLOOKUP($C43,table!$B:$D,2,FALSE)</f>
        <v>T_IF_DEPT_CL</v>
      </c>
      <c r="E43" s="28">
        <v>2</v>
      </c>
      <c r="F43" s="3" t="s">
        <v>565</v>
      </c>
      <c r="G43" s="3" t="str">
        <f>VLOOKUP($F43,domain!$B:$D,2,FALSE)</f>
        <v>DEPT_NM</v>
      </c>
      <c r="H43" s="3" t="str">
        <f>VLOOKUP($F43,domain!$B:$D,3,FALSE)</f>
        <v>VARCHAR(100)</v>
      </c>
      <c r="I43" s="28" t="s">
        <v>575</v>
      </c>
      <c r="J43" s="3"/>
      <c r="K43" s="47"/>
      <c r="L43" s="3"/>
      <c r="M43" s="3"/>
      <c r="N43" t="str">
        <f t="shared" si="0"/>
        <v xml:space="preserve">  , DEPT_NM VARCHAR(100)</v>
      </c>
      <c r="O43" t="str">
        <f t="shared" si="1"/>
        <v>COMMENT ON COLUMN T_IF_DEPT_CL.DEPT_NM IS '부서 명';</v>
      </c>
    </row>
    <row r="44" spans="1:15" x14ac:dyDescent="0.25">
      <c r="A44" s="79">
        <v>38</v>
      </c>
      <c r="B44" s="28" t="str">
        <f>VLOOKUP($C44,table!$B:$D,3,FALSE)</f>
        <v>연계</v>
      </c>
      <c r="C44" s="9" t="s">
        <v>563</v>
      </c>
      <c r="D44" s="29" t="str">
        <f>VLOOKUP($C44,table!$B:$D,2,FALSE)</f>
        <v>T_IF_DEPT_CL</v>
      </c>
      <c r="E44" s="28">
        <v>3</v>
      </c>
      <c r="F44" s="3" t="s">
        <v>566</v>
      </c>
      <c r="G44" s="3" t="str">
        <f>VLOOKUP($F44,domain!$B:$D,2,FALSE)</f>
        <v>GROUP_CODE</v>
      </c>
      <c r="H44" s="3" t="str">
        <f>VLOOKUP($F44,domain!$B:$D,3,FALSE)</f>
        <v>VARCHAR(32)</v>
      </c>
      <c r="I44" s="28" t="s">
        <v>575</v>
      </c>
      <c r="J44" s="3"/>
      <c r="K44" s="47"/>
      <c r="L44" s="3"/>
      <c r="M44" s="3"/>
      <c r="N44" t="str">
        <f t="shared" si="0"/>
        <v xml:space="preserve">  , GROUP_CODE VARCHAR(32)</v>
      </c>
      <c r="O44" t="str">
        <f t="shared" si="1"/>
        <v>COMMENT ON COLUMN T_IF_DEPT_CL.GROUP_CODE IS '그룹 코드';</v>
      </c>
    </row>
    <row r="45" spans="1:15" x14ac:dyDescent="0.25">
      <c r="A45" s="79">
        <v>39</v>
      </c>
      <c r="B45" s="28" t="str">
        <f>VLOOKUP($C45,table!$B:$D,3,FALSE)</f>
        <v>연계</v>
      </c>
      <c r="C45" s="9" t="s">
        <v>563</v>
      </c>
      <c r="D45" s="29" t="str">
        <f>VLOOKUP($C45,table!$B:$D,2,FALSE)</f>
        <v>T_IF_DEPT_CL</v>
      </c>
      <c r="E45" s="28">
        <v>4</v>
      </c>
      <c r="F45" s="3" t="s">
        <v>567</v>
      </c>
      <c r="G45" s="3" t="str">
        <f>VLOOKUP($F45,domain!$B:$D,2,FALSE)</f>
        <v>UP_GROUP_CODE</v>
      </c>
      <c r="H45" s="3" t="str">
        <f>VLOOKUP($F45,domain!$B:$D,3,FALSE)</f>
        <v>VARCHAR(32)</v>
      </c>
      <c r="I45" s="28" t="s">
        <v>575</v>
      </c>
      <c r="J45" s="3"/>
      <c r="K45" s="47"/>
      <c r="L45" s="3"/>
      <c r="M45" s="3"/>
      <c r="N45" t="str">
        <f t="shared" si="0"/>
        <v xml:space="preserve">  , UP_GROUP_CODE VARCHAR(32)</v>
      </c>
      <c r="O45" t="str">
        <f t="shared" si="1"/>
        <v>COMMENT ON COLUMN T_IF_DEPT_CL.UP_GROUP_CODE IS '상위 그룹 코드';</v>
      </c>
    </row>
    <row r="46" spans="1:15" x14ac:dyDescent="0.25">
      <c r="A46" s="79">
        <v>40</v>
      </c>
      <c r="B46" s="28" t="str">
        <f>VLOOKUP($C46,table!$B:$D,3,FALSE)</f>
        <v>연계</v>
      </c>
      <c r="C46" s="9" t="s">
        <v>563</v>
      </c>
      <c r="D46" s="29" t="str">
        <f>VLOOKUP($C46,table!$B:$D,2,FALSE)</f>
        <v>T_IF_DEPT_CL</v>
      </c>
      <c r="E46" s="28">
        <v>5</v>
      </c>
      <c r="F46" s="3" t="s">
        <v>568</v>
      </c>
      <c r="G46" s="3" t="str">
        <f>VLOOKUP($F46,domain!$B:$D,2,FALSE)</f>
        <v>ORD_SEQ</v>
      </c>
      <c r="H46" s="3" t="str">
        <f>VLOOKUP($F46,domain!$B:$D,3,FALSE)</f>
        <v>NUMERIC(5,0)</v>
      </c>
      <c r="I46" s="28" t="s">
        <v>575</v>
      </c>
      <c r="J46" s="3"/>
      <c r="K46" s="47"/>
      <c r="L46" s="3"/>
      <c r="M46" s="3"/>
      <c r="N46" t="str">
        <f t="shared" si="0"/>
        <v xml:space="preserve">  , ORD_SEQ NUMERIC(5,0)</v>
      </c>
      <c r="O46" t="str">
        <f t="shared" si="1"/>
        <v>COMMENT ON COLUMN T_IF_DEPT_CL.ORD_SEQ IS '정렬 순서';</v>
      </c>
    </row>
    <row r="47" spans="1:15" x14ac:dyDescent="0.25">
      <c r="A47" s="79">
        <v>41</v>
      </c>
      <c r="B47" s="28" t="str">
        <f>VLOOKUP($C47,table!$B:$D,3,FALSE)</f>
        <v>연계</v>
      </c>
      <c r="C47" s="9" t="s">
        <v>563</v>
      </c>
      <c r="D47" s="29" t="str">
        <f>VLOOKUP($C47,table!$B:$D,2,FALSE)</f>
        <v>T_IF_DEPT_CL</v>
      </c>
      <c r="E47" s="28">
        <v>6</v>
      </c>
      <c r="F47" s="3" t="s">
        <v>569</v>
      </c>
      <c r="G47" s="3" t="str">
        <f>VLOOKUP($F47,domain!$B:$D,2,FALSE)</f>
        <v>LV</v>
      </c>
      <c r="H47" s="3" t="str">
        <f>VLOOKUP($F47,domain!$B:$D,3,FALSE)</f>
        <v>NUMERIC(5,0)</v>
      </c>
      <c r="I47" s="28" t="s">
        <v>575</v>
      </c>
      <c r="J47" s="3"/>
      <c r="K47" s="47"/>
      <c r="L47" s="3"/>
      <c r="M47" s="3"/>
      <c r="N47" t="str">
        <f t="shared" si="0"/>
        <v xml:space="preserve">  , LV NUMERIC(5,0)</v>
      </c>
      <c r="O47" t="str">
        <f t="shared" si="1"/>
        <v>COMMENT ON COLUMN T_IF_DEPT_CL.LV IS '레벨';</v>
      </c>
    </row>
    <row r="48" spans="1:15" x14ac:dyDescent="0.25">
      <c r="A48" s="79">
        <v>42</v>
      </c>
      <c r="B48" s="28" t="str">
        <f>VLOOKUP($C48,table!$B:$D,3,FALSE)</f>
        <v>연계</v>
      </c>
      <c r="C48" s="9" t="s">
        <v>563</v>
      </c>
      <c r="D48" s="29" t="str">
        <f>VLOOKUP($C48,table!$B:$D,2,FALSE)</f>
        <v>T_IF_DEPT_CL</v>
      </c>
      <c r="E48" s="28">
        <v>7</v>
      </c>
      <c r="F48" s="3" t="s">
        <v>570</v>
      </c>
      <c r="G48" s="3" t="str">
        <f>VLOOKUP($F48,domain!$B:$D,2,FALSE)</f>
        <v>DEPT_PATH</v>
      </c>
      <c r="H48" s="3" t="str">
        <f>VLOOKUP($F48,domain!$B:$D,3,FALSE)</f>
        <v>VARCHAR(1000)</v>
      </c>
      <c r="I48" s="28" t="s">
        <v>575</v>
      </c>
      <c r="J48" s="3"/>
      <c r="K48" s="47"/>
      <c r="L48" s="3"/>
      <c r="M48" s="3"/>
      <c r="N48" t="str">
        <f t="shared" si="0"/>
        <v xml:space="preserve">  , DEPT_PATH VARCHAR(1000)</v>
      </c>
      <c r="O48" t="str">
        <f t="shared" si="1"/>
        <v>COMMENT ON COLUMN T_IF_DEPT_CL.DEPT_PATH IS '부서 경로';</v>
      </c>
    </row>
    <row r="49" spans="1:15" x14ac:dyDescent="0.25">
      <c r="A49" s="79">
        <v>43</v>
      </c>
      <c r="B49" s="28" t="str">
        <f>VLOOKUP($C49,table!$B:$D,3,FALSE)</f>
        <v>연계</v>
      </c>
      <c r="C49" s="9" t="s">
        <v>563</v>
      </c>
      <c r="D49" s="29" t="str">
        <f>VLOOKUP($C49,table!$B:$D,2,FALSE)</f>
        <v>T_IF_DEPT_CL</v>
      </c>
      <c r="E49" s="28">
        <v>8</v>
      </c>
      <c r="F49" s="3" t="s">
        <v>571</v>
      </c>
      <c r="G49" s="3" t="str">
        <f>VLOOKUP($F49,domain!$B:$D,2,FALSE)</f>
        <v>MODI_SE</v>
      </c>
      <c r="H49" s="3" t="str">
        <f>VLOOKUP($F49,domain!$B:$D,3,FALSE)</f>
        <v>VARCHAR(32)</v>
      </c>
      <c r="I49" s="28" t="s">
        <v>575</v>
      </c>
      <c r="J49" s="3"/>
      <c r="K49" s="47"/>
      <c r="L49" s="3" t="s">
        <v>1114</v>
      </c>
      <c r="M49" s="3"/>
      <c r="N49" t="str">
        <f t="shared" si="0"/>
        <v xml:space="preserve">  , MODI_SE VARCHAR(32)</v>
      </c>
      <c r="O49" t="str">
        <f t="shared" si="1"/>
        <v>COMMENT ON COLUMN T_IF_DEPT_CL.MODI_SE IS '수정 구분[I: 등록 / U: 수정 / D: 삭제 / C: 완료 / R: 삭제완료]';</v>
      </c>
    </row>
    <row r="50" spans="1:15" x14ac:dyDescent="0.25">
      <c r="A50" s="79">
        <v>44</v>
      </c>
      <c r="B50" s="28" t="str">
        <f>VLOOKUP($C50,table!$B:$D,3,FALSE)</f>
        <v>연계</v>
      </c>
      <c r="C50" s="9" t="s">
        <v>563</v>
      </c>
      <c r="D50" s="29" t="str">
        <f>VLOOKUP($C50,table!$B:$D,2,FALSE)</f>
        <v>T_IF_DEPT_CL</v>
      </c>
      <c r="E50" s="28">
        <v>9</v>
      </c>
      <c r="F50" s="3" t="s">
        <v>572</v>
      </c>
      <c r="G50" s="3" t="str">
        <f>VLOOKUP($F50,domain!$B:$D,2,FALSE)</f>
        <v>RGST_ID</v>
      </c>
      <c r="H50" s="3" t="str">
        <f>VLOOKUP($F50,domain!$B:$D,3,FALSE)</f>
        <v>VARCHAR(32)</v>
      </c>
      <c r="I50" s="28" t="s">
        <v>66</v>
      </c>
      <c r="J50" s="3"/>
      <c r="K50" s="47"/>
      <c r="L50" s="3"/>
      <c r="M50" s="3"/>
      <c r="N50" t="str">
        <f t="shared" si="0"/>
        <v xml:space="preserve">  , RGST_ID VARCHAR(32) NOT NULL</v>
      </c>
      <c r="O50" t="str">
        <f t="shared" si="1"/>
        <v>COMMENT ON COLUMN T_IF_DEPT_CL.RGST_ID IS '등록 ID';</v>
      </c>
    </row>
    <row r="51" spans="1:15" x14ac:dyDescent="0.25">
      <c r="A51" s="79">
        <v>45</v>
      </c>
      <c r="B51" s="28" t="str">
        <f>VLOOKUP($C51,table!$B:$D,3,FALSE)</f>
        <v>연계</v>
      </c>
      <c r="C51" s="9" t="s">
        <v>563</v>
      </c>
      <c r="D51" s="29" t="str">
        <f>VLOOKUP($C51,table!$B:$D,2,FALSE)</f>
        <v>T_IF_DEPT_CL</v>
      </c>
      <c r="E51" s="28">
        <v>10</v>
      </c>
      <c r="F51" s="3" t="s">
        <v>840</v>
      </c>
      <c r="G51" s="3" t="str">
        <f>VLOOKUP($F51,domain!$B:$D,2,FALSE)</f>
        <v>RGST_DT</v>
      </c>
      <c r="H51" s="3" t="str">
        <f>VLOOKUP($F51,domain!$B:$D,3,FALSE)</f>
        <v>TIMESTAMP</v>
      </c>
      <c r="I51" s="28" t="s">
        <v>66</v>
      </c>
      <c r="J51" s="3" t="s">
        <v>307</v>
      </c>
      <c r="K51" s="47"/>
      <c r="L51" s="3"/>
      <c r="M51" s="3"/>
      <c r="N51" t="str">
        <f t="shared" si="0"/>
        <v xml:space="preserve">  , RGST_DT TIMESTAMP DEFAULT CURRENT_TIMESTAMP NOT NULL</v>
      </c>
      <c r="O51" t="str">
        <f t="shared" si="1"/>
        <v>COMMENT ON COLUMN T_IF_DEPT_CL.RGST_DT IS '등록 일시';</v>
      </c>
    </row>
    <row r="52" spans="1:15" x14ac:dyDescent="0.25">
      <c r="A52" s="79">
        <v>46</v>
      </c>
      <c r="B52" s="28" t="str">
        <f>VLOOKUP($C52,table!$B:$D,3,FALSE)</f>
        <v>연계</v>
      </c>
      <c r="C52" s="9" t="s">
        <v>563</v>
      </c>
      <c r="D52" s="29" t="str">
        <f>VLOOKUP($C52,table!$B:$D,2,FALSE)</f>
        <v>T_IF_DEPT_CL</v>
      </c>
      <c r="E52" s="28">
        <v>11</v>
      </c>
      <c r="F52" s="3" t="s">
        <v>573</v>
      </c>
      <c r="G52" s="3" t="str">
        <f>VLOOKUP($F52,domain!$B:$D,2,FALSE)</f>
        <v>MODI_ID</v>
      </c>
      <c r="H52" s="3" t="str">
        <f>VLOOKUP($F52,domain!$B:$D,3,FALSE)</f>
        <v>VARCHAR(32)</v>
      </c>
      <c r="I52" s="28" t="s">
        <v>66</v>
      </c>
      <c r="J52" s="3"/>
      <c r="K52" s="47"/>
      <c r="L52" s="3"/>
      <c r="M52" s="3"/>
      <c r="N52" t="str">
        <f t="shared" si="0"/>
        <v xml:space="preserve">  , MODI_ID VARCHAR(32) NOT NULL</v>
      </c>
      <c r="O52" t="str">
        <f t="shared" si="1"/>
        <v>COMMENT ON COLUMN T_IF_DEPT_CL.MODI_ID IS '수정 ID';</v>
      </c>
    </row>
    <row r="53" spans="1:15" x14ac:dyDescent="0.25">
      <c r="A53" s="79">
        <v>47</v>
      </c>
      <c r="B53" s="28" t="str">
        <f>VLOOKUP($C53,table!$B:$D,3,FALSE)</f>
        <v>연계</v>
      </c>
      <c r="C53" s="9" t="s">
        <v>563</v>
      </c>
      <c r="D53" s="29" t="str">
        <f>VLOOKUP($C53,table!$B:$D,2,FALSE)</f>
        <v>T_IF_DEPT_CL</v>
      </c>
      <c r="E53" s="28">
        <v>12</v>
      </c>
      <c r="F53" s="3" t="s">
        <v>574</v>
      </c>
      <c r="G53" s="3" t="str">
        <f>VLOOKUP($F53,domain!$B:$D,2,FALSE)</f>
        <v>MODI_DT</v>
      </c>
      <c r="H53" s="3" t="str">
        <f>VLOOKUP($F53,domain!$B:$D,3,FALSE)</f>
        <v>TIMESTAMP</v>
      </c>
      <c r="I53" s="28" t="s">
        <v>66</v>
      </c>
      <c r="J53" s="3" t="s">
        <v>307</v>
      </c>
      <c r="K53" s="47"/>
      <c r="L53" s="3"/>
      <c r="M53" s="3"/>
      <c r="N53" t="str">
        <f t="shared" si="0"/>
        <v xml:space="preserve">  , MODI_DT TIMESTAMP DEFAULT CURRENT_TIMESTAMP NOT NULL</v>
      </c>
      <c r="O53" t="str">
        <f t="shared" si="1"/>
        <v>COMMENT ON COLUMN T_IF_DEPT_CL.MODI_DT IS '수정 일시';</v>
      </c>
    </row>
    <row r="54" spans="1:15" x14ac:dyDescent="0.25">
      <c r="A54" s="79">
        <v>48</v>
      </c>
      <c r="B54" s="47" t="str">
        <f>VLOOKUP($C54,table!$B:$D,3,FALSE)</f>
        <v>연계</v>
      </c>
      <c r="C54" s="3" t="s">
        <v>807</v>
      </c>
      <c r="D54" s="48" t="str">
        <f>VLOOKUP($C54,table!$B:$D,2,FALSE)</f>
        <v>T_IF_TABLEAU_PROJECT</v>
      </c>
      <c r="E54" s="47">
        <v>1</v>
      </c>
      <c r="F54" s="3" t="s">
        <v>1050</v>
      </c>
      <c r="G54" s="3" t="str">
        <f>VLOOKUP($F54,domain!$B:$D,2,FALSE)</f>
        <v>TABLEAU_PROJECT_ID</v>
      </c>
      <c r="H54" s="3" t="str">
        <f>VLOOKUP($F54,domain!$B:$D,3,FALSE)</f>
        <v>VARCHAR(64)</v>
      </c>
      <c r="I54" s="54" t="s">
        <v>66</v>
      </c>
      <c r="J54" s="3"/>
      <c r="K54" s="54">
        <v>1</v>
      </c>
      <c r="L54" s="3"/>
      <c r="M54" s="3"/>
      <c r="N54" t="str">
        <f t="shared" si="0"/>
        <v xml:space="preserve">    TABLEAU_PROJECT_ID VARCHAR(64) NOT NULL</v>
      </c>
      <c r="O54" t="str">
        <f t="shared" si="1"/>
        <v>COMMENT ON COLUMN T_IF_TABLEAU_PROJECT.TABLEAU_PROJECT_ID IS '태블로 프로젝트 ID';</v>
      </c>
    </row>
    <row r="55" spans="1:15" x14ac:dyDescent="0.25">
      <c r="A55" s="79">
        <v>49</v>
      </c>
      <c r="B55" s="47" t="str">
        <f>VLOOKUP($C55,table!$B:$D,3,FALSE)</f>
        <v>연계</v>
      </c>
      <c r="C55" s="3" t="s">
        <v>807</v>
      </c>
      <c r="D55" s="48" t="str">
        <f>VLOOKUP($C55,table!$B:$D,2,FALSE)</f>
        <v>T_IF_TABLEAU_PROJECT</v>
      </c>
      <c r="E55" s="47">
        <v>2</v>
      </c>
      <c r="F55" s="3" t="s">
        <v>1053</v>
      </c>
      <c r="G55" s="3" t="str">
        <f>VLOOKUP($F55,domain!$B:$D,2,FALSE)</f>
        <v>TABLEAU_PROJECT_NM</v>
      </c>
      <c r="H55" s="3" t="str">
        <f>VLOOKUP($F55,domain!$B:$D,3,FALSE)</f>
        <v>VARCHAR(200)</v>
      </c>
      <c r="I55" s="54" t="s">
        <v>65</v>
      </c>
      <c r="J55" s="3"/>
      <c r="K55" s="47"/>
      <c r="L55" s="3"/>
      <c r="M55" s="3"/>
      <c r="N55" t="str">
        <f t="shared" si="0"/>
        <v xml:space="preserve">  , TABLEAU_PROJECT_NM VARCHAR(200)</v>
      </c>
      <c r="O55" t="str">
        <f t="shared" si="1"/>
        <v>COMMENT ON COLUMN T_IF_TABLEAU_PROJECT.TABLEAU_PROJECT_NM IS '태블로 프로젝트 명';</v>
      </c>
    </row>
    <row r="56" spans="1:15" x14ac:dyDescent="0.25">
      <c r="A56" s="79">
        <v>50</v>
      </c>
      <c r="B56" s="47" t="str">
        <f>VLOOKUP($C56,table!$B:$D,3,FALSE)</f>
        <v>연계</v>
      </c>
      <c r="C56" s="3" t="s">
        <v>807</v>
      </c>
      <c r="D56" s="48" t="str">
        <f>VLOOKUP($C56,table!$B:$D,2,FALSE)</f>
        <v>T_IF_TABLEAU_PROJECT</v>
      </c>
      <c r="E56" s="54">
        <v>3</v>
      </c>
      <c r="F56" s="3" t="s">
        <v>1054</v>
      </c>
      <c r="G56" s="3" t="str">
        <f>VLOOKUP($F56,domain!$B:$D,2,FALSE)</f>
        <v>TABLEAU_PROJECT_DSC</v>
      </c>
      <c r="H56" s="3" t="str">
        <f>VLOOKUP($F56,domain!$B:$D,3,FALSE)</f>
        <v>TEXT</v>
      </c>
      <c r="I56" s="54" t="s">
        <v>65</v>
      </c>
      <c r="J56" s="3"/>
      <c r="K56" s="47"/>
      <c r="L56" s="3"/>
      <c r="M56" s="3"/>
      <c r="N56" t="str">
        <f t="shared" si="0"/>
        <v xml:space="preserve">  , TABLEAU_PROJECT_DSC TEXT</v>
      </c>
      <c r="O56" t="str">
        <f t="shared" si="1"/>
        <v>COMMENT ON COLUMN T_IF_TABLEAU_PROJECT.TABLEAU_PROJECT_DSC IS '태블로 프로젝트 설명';</v>
      </c>
    </row>
    <row r="57" spans="1:15" x14ac:dyDescent="0.25">
      <c r="A57" s="79">
        <v>51</v>
      </c>
      <c r="B57" s="47" t="str">
        <f>VLOOKUP($C57,table!$B:$D,3,FALSE)</f>
        <v>연계</v>
      </c>
      <c r="C57" s="3" t="s">
        <v>807</v>
      </c>
      <c r="D57" s="48" t="str">
        <f>VLOOKUP($C57,table!$B:$D,2,FALSE)</f>
        <v>T_IF_TABLEAU_PROJECT</v>
      </c>
      <c r="E57" s="54">
        <v>4</v>
      </c>
      <c r="F57" s="3" t="s">
        <v>994</v>
      </c>
      <c r="G57" s="3" t="str">
        <f>VLOOKUP($F57,domain!$B:$D,2,FALSE)</f>
        <v>UP_PROJECT_YN</v>
      </c>
      <c r="H57" s="3" t="str">
        <f>VLOOKUP($F57,domain!$B:$D,3,FALSE)</f>
        <v>VARCHAR(1)</v>
      </c>
      <c r="I57" s="54" t="s">
        <v>65</v>
      </c>
      <c r="J57" s="3"/>
      <c r="K57" s="47"/>
      <c r="L57" s="3"/>
      <c r="M57" s="3"/>
      <c r="N57" t="str">
        <f t="shared" si="0"/>
        <v xml:space="preserve">  , UP_PROJECT_YN VARCHAR(1)</v>
      </c>
      <c r="O57" t="str">
        <f t="shared" si="1"/>
        <v>COMMENT ON COLUMN T_IF_TABLEAU_PROJECT.UP_PROJECT_YN IS '상위 프로젝트 여부';</v>
      </c>
    </row>
    <row r="58" spans="1:15" x14ac:dyDescent="0.25">
      <c r="A58" s="79">
        <v>52</v>
      </c>
      <c r="B58" s="47" t="str">
        <f>VLOOKUP($C58,table!$B:$D,3,FALSE)</f>
        <v>연계</v>
      </c>
      <c r="C58" s="3" t="s">
        <v>807</v>
      </c>
      <c r="D58" s="48" t="str">
        <f>VLOOKUP($C58,table!$B:$D,2,FALSE)</f>
        <v>T_IF_TABLEAU_PROJECT</v>
      </c>
      <c r="E58" s="54">
        <v>5</v>
      </c>
      <c r="F58" s="3" t="s">
        <v>993</v>
      </c>
      <c r="G58" s="3" t="str">
        <f>VLOOKUP($F58,domain!$B:$D,2,FALSE)</f>
        <v>UP_TABLEAU_PROJECT_ID</v>
      </c>
      <c r="H58" s="3" t="str">
        <f>VLOOKUP($F58,domain!$B:$D,3,FALSE)</f>
        <v>VARCHAR(64)</v>
      </c>
      <c r="I58" s="54" t="s">
        <v>65</v>
      </c>
      <c r="J58" s="3"/>
      <c r="K58" s="47"/>
      <c r="L58" s="3"/>
      <c r="M58" s="3"/>
      <c r="N58" t="str">
        <f t="shared" si="0"/>
        <v xml:space="preserve">  , UP_TABLEAU_PROJECT_ID VARCHAR(64)</v>
      </c>
      <c r="O58" t="str">
        <f t="shared" si="1"/>
        <v>COMMENT ON COLUMN T_IF_TABLEAU_PROJECT.UP_TABLEAU_PROJECT_ID IS '상위 태블로 프로젝트 ID';</v>
      </c>
    </row>
    <row r="59" spans="1:15" x14ac:dyDescent="0.25">
      <c r="A59" s="79">
        <v>53</v>
      </c>
      <c r="B59" s="47" t="str">
        <f>VLOOKUP($C59,table!$B:$D,3,FALSE)</f>
        <v>연계</v>
      </c>
      <c r="C59" s="3" t="s">
        <v>807</v>
      </c>
      <c r="D59" s="48" t="str">
        <f>VLOOKUP($C59,table!$B:$D,2,FALSE)</f>
        <v>T_IF_TABLEAU_PROJECT</v>
      </c>
      <c r="E59" s="54">
        <v>6</v>
      </c>
      <c r="F59" s="3" t="s">
        <v>1038</v>
      </c>
      <c r="G59" s="3" t="str">
        <f>VLOOKUP($F59,domain!$B:$D,2,FALSE)</f>
        <v>TABLEAU_USER_ID</v>
      </c>
      <c r="H59" s="3" t="str">
        <f>VLOOKUP($F59,domain!$B:$D,3,FALSE)</f>
        <v>VARCHAR(64)</v>
      </c>
      <c r="I59" s="54" t="s">
        <v>65</v>
      </c>
      <c r="J59" s="3"/>
      <c r="K59" s="47"/>
      <c r="L59" s="3"/>
      <c r="M59" s="3"/>
      <c r="N59" t="str">
        <f t="shared" si="0"/>
        <v xml:space="preserve">  , TABLEAU_USER_ID VARCHAR(64)</v>
      </c>
      <c r="O59" t="str">
        <f t="shared" si="1"/>
        <v>COMMENT ON COLUMN T_IF_TABLEAU_PROJECT.TABLEAU_USER_ID IS '태블로 사용자 ID';</v>
      </c>
    </row>
    <row r="60" spans="1:15" x14ac:dyDescent="0.25">
      <c r="A60" s="79">
        <v>54</v>
      </c>
      <c r="B60" s="47" t="str">
        <f>VLOOKUP($C60,table!$B:$D,3,FALSE)</f>
        <v>연계</v>
      </c>
      <c r="C60" s="3" t="s">
        <v>807</v>
      </c>
      <c r="D60" s="48" t="str">
        <f>VLOOKUP($C60,table!$B:$D,2,FALSE)</f>
        <v>T_IF_TABLEAU_PROJECT</v>
      </c>
      <c r="E60" s="54">
        <v>7</v>
      </c>
      <c r="F60" s="3" t="s">
        <v>1052</v>
      </c>
      <c r="G60" s="3" t="str">
        <f>VLOOKUP($F60,domain!$B:$D,2,FALSE)</f>
        <v>TABLEAU_PROJECT_AUTH</v>
      </c>
      <c r="H60" s="3" t="str">
        <f>VLOOKUP($F60,domain!$B:$D,3,FALSE)</f>
        <v>VARCHAR(64)</v>
      </c>
      <c r="I60" s="54" t="s">
        <v>65</v>
      </c>
      <c r="J60" s="3"/>
      <c r="K60" s="47"/>
      <c r="L60" s="3"/>
      <c r="M60" s="3"/>
      <c r="N60" t="str">
        <f t="shared" si="0"/>
        <v xml:space="preserve">  , TABLEAU_PROJECT_AUTH VARCHAR(64)</v>
      </c>
      <c r="O60" t="str">
        <f t="shared" si="1"/>
        <v>COMMENT ON COLUMN T_IF_TABLEAU_PROJECT.TABLEAU_PROJECT_AUTH IS '태블로 프로젝트 권한';</v>
      </c>
    </row>
    <row r="61" spans="1:15" x14ac:dyDescent="0.25">
      <c r="A61" s="79">
        <v>55</v>
      </c>
      <c r="B61" s="54" t="str">
        <f>VLOOKUP($C61,table!$B:$D,3,FALSE)</f>
        <v>연계</v>
      </c>
      <c r="C61" s="3" t="s">
        <v>807</v>
      </c>
      <c r="D61" s="55" t="str">
        <f>VLOOKUP($C61,table!$B:$D,2,FALSE)</f>
        <v>T_IF_TABLEAU_PROJECT</v>
      </c>
      <c r="E61" s="54">
        <v>8</v>
      </c>
      <c r="F61" s="3" t="s">
        <v>1051</v>
      </c>
      <c r="G61" s="3" t="str">
        <f>VLOOKUP($F61,domain!$B:$D,2,FALSE)</f>
        <v>TABLEAU_PROJECT_CNT</v>
      </c>
      <c r="H61" s="3" t="str">
        <f>VLOOKUP($F61,domain!$B:$D,3,FALSE)</f>
        <v>NUMERIC(9,0)</v>
      </c>
      <c r="I61" s="54" t="s">
        <v>65</v>
      </c>
      <c r="J61" s="3"/>
      <c r="K61" s="54"/>
      <c r="L61" s="3"/>
      <c r="M61" s="3"/>
      <c r="N61" t="str">
        <f t="shared" si="0"/>
        <v xml:space="preserve">  , TABLEAU_PROJECT_CNT NUMERIC(9,0)</v>
      </c>
      <c r="O61" t="str">
        <f t="shared" si="1"/>
        <v>COMMENT ON COLUMN T_IF_TABLEAU_PROJECT.TABLEAU_PROJECT_CNT IS '태블로 프로젝트 건수';</v>
      </c>
    </row>
    <row r="62" spans="1:15" x14ac:dyDescent="0.25">
      <c r="A62" s="79">
        <v>56</v>
      </c>
      <c r="B62" s="54" t="str">
        <f>VLOOKUP($C62,table!$B:$D,3,FALSE)</f>
        <v>연계</v>
      </c>
      <c r="C62" s="3" t="s">
        <v>807</v>
      </c>
      <c r="D62" s="55" t="str">
        <f>VLOOKUP($C62,table!$B:$D,2,FALSE)</f>
        <v>T_IF_TABLEAU_PROJECT</v>
      </c>
      <c r="E62" s="54">
        <v>9</v>
      </c>
      <c r="F62" s="3" t="s">
        <v>1045</v>
      </c>
      <c r="G62" s="3" t="str">
        <f>VLOOKUP($F62,domain!$B:$D,2,FALSE)</f>
        <v>TABLEAU_WORKBOOK_CNT</v>
      </c>
      <c r="H62" s="3" t="str">
        <f>VLOOKUP($F62,domain!$B:$D,3,FALSE)</f>
        <v>NUMERIC(9,0)</v>
      </c>
      <c r="I62" s="54" t="s">
        <v>65</v>
      </c>
      <c r="J62" s="3"/>
      <c r="K62" s="54"/>
      <c r="L62" s="3"/>
      <c r="M62" s="3"/>
      <c r="N62" t="str">
        <f t="shared" si="0"/>
        <v xml:space="preserve">  , TABLEAU_WORKBOOK_CNT NUMERIC(9,0)</v>
      </c>
      <c r="O62" t="str">
        <f t="shared" si="1"/>
        <v>COMMENT ON COLUMN T_IF_TABLEAU_PROJECT.TABLEAU_WORKBOOK_CNT IS '태블로 워크북 건수';</v>
      </c>
    </row>
    <row r="63" spans="1:15" x14ac:dyDescent="0.25">
      <c r="A63" s="79">
        <v>57</v>
      </c>
      <c r="B63" s="54" t="str">
        <f>VLOOKUP($C63,table!$B:$D,3,FALSE)</f>
        <v>연계</v>
      </c>
      <c r="C63" s="3" t="s">
        <v>807</v>
      </c>
      <c r="D63" s="55" t="str">
        <f>VLOOKUP($C63,table!$B:$D,2,FALSE)</f>
        <v>T_IF_TABLEAU_PROJECT</v>
      </c>
      <c r="E63" s="54">
        <v>10</v>
      </c>
      <c r="F63" s="3" t="s">
        <v>1036</v>
      </c>
      <c r="G63" s="3" t="str">
        <f>VLOOKUP($F63,domain!$B:$D,2,FALSE)</f>
        <v>TABLEAU_VIEW_CNT</v>
      </c>
      <c r="H63" s="3" t="str">
        <f>VLOOKUP($F63,domain!$B:$D,3,FALSE)</f>
        <v>NUMERIC(9,0)</v>
      </c>
      <c r="I63" s="54" t="s">
        <v>65</v>
      </c>
      <c r="J63" s="3"/>
      <c r="K63" s="54"/>
      <c r="L63" s="3"/>
      <c r="M63" s="3"/>
      <c r="N63" t="str">
        <f t="shared" si="0"/>
        <v xml:space="preserve">  , TABLEAU_VIEW_CNT NUMERIC(9,0)</v>
      </c>
      <c r="O63" t="str">
        <f t="shared" si="1"/>
        <v>COMMENT ON COLUMN T_IF_TABLEAU_PROJECT.TABLEAU_VIEW_CNT IS '태블로 뷰 건수';</v>
      </c>
    </row>
    <row r="64" spans="1:15" x14ac:dyDescent="0.25">
      <c r="A64" s="79">
        <v>58</v>
      </c>
      <c r="B64" s="54" t="str">
        <f>VLOOKUP($C64,table!$B:$D,3,FALSE)</f>
        <v>연계</v>
      </c>
      <c r="C64" s="3" t="s">
        <v>807</v>
      </c>
      <c r="D64" s="55" t="str">
        <f>VLOOKUP($C64,table!$B:$D,2,FALSE)</f>
        <v>T_IF_TABLEAU_PROJECT</v>
      </c>
      <c r="E64" s="54">
        <v>11</v>
      </c>
      <c r="F64" s="3" t="s">
        <v>963</v>
      </c>
      <c r="G64" s="3" t="str">
        <f>VLOOKUP($F64,domain!$B:$D,2,FALSE)</f>
        <v>DATA_SRC_CNT</v>
      </c>
      <c r="H64" s="3" t="str">
        <f>VLOOKUP($F64,domain!$B:$D,3,FALSE)</f>
        <v>NUMERIC(9,0)</v>
      </c>
      <c r="I64" s="54" t="s">
        <v>65</v>
      </c>
      <c r="J64" s="3"/>
      <c r="K64" s="54"/>
      <c r="L64" s="3"/>
      <c r="M64" s="3"/>
      <c r="N64" t="str">
        <f t="shared" si="0"/>
        <v xml:space="preserve">  , DATA_SRC_CNT NUMERIC(9,0)</v>
      </c>
      <c r="O64" t="str">
        <f t="shared" si="1"/>
        <v>COMMENT ON COLUMN T_IF_TABLEAU_PROJECT.DATA_SRC_CNT IS '데이터 소스 건수';</v>
      </c>
    </row>
    <row r="65" spans="1:15" x14ac:dyDescent="0.25">
      <c r="A65" s="79">
        <v>59</v>
      </c>
      <c r="B65" s="54" t="str">
        <f>VLOOKUP($C65,table!$B:$D,3,FALSE)</f>
        <v>연계</v>
      </c>
      <c r="C65" s="3" t="s">
        <v>807</v>
      </c>
      <c r="D65" s="55" t="str">
        <f>VLOOKUP($C65,table!$B:$D,2,FALSE)</f>
        <v>T_IF_TABLEAU_PROJECT</v>
      </c>
      <c r="E65" s="54">
        <v>12</v>
      </c>
      <c r="F65" s="3" t="s">
        <v>1078</v>
      </c>
      <c r="G65" s="3" t="str">
        <f>VLOOKUP($F65,domain!$B:$D,2,FALSE)</f>
        <v>USE_YN</v>
      </c>
      <c r="H65" s="3" t="str">
        <f>VLOOKUP($F65,domain!$B:$D,3,FALSE)</f>
        <v>VARCHAR(1)</v>
      </c>
      <c r="I65" s="54" t="s">
        <v>65</v>
      </c>
      <c r="J65" s="3" t="s">
        <v>304</v>
      </c>
      <c r="K65" s="54"/>
      <c r="L65" s="3"/>
      <c r="M65" s="3"/>
      <c r="N65" t="str">
        <f t="shared" si="0"/>
        <v xml:space="preserve">  , USE_YN VARCHAR(1) DEFAULT 'N'</v>
      </c>
      <c r="O65" t="str">
        <f t="shared" si="1"/>
        <v>COMMENT ON COLUMN T_IF_TABLEAU_PROJECT.USE_YN IS '사용 여부';</v>
      </c>
    </row>
    <row r="66" spans="1:15" x14ac:dyDescent="0.25">
      <c r="A66" s="79">
        <v>60</v>
      </c>
      <c r="B66" s="54" t="str">
        <f>VLOOKUP($C66,table!$B:$D,3,FALSE)</f>
        <v>연계</v>
      </c>
      <c r="C66" s="3" t="s">
        <v>807</v>
      </c>
      <c r="D66" s="55" t="str">
        <f>VLOOKUP($C66,table!$B:$D,2,FALSE)</f>
        <v>T_IF_TABLEAU_PROJECT</v>
      </c>
      <c r="E66" s="54">
        <v>13</v>
      </c>
      <c r="F66" s="3" t="s">
        <v>1079</v>
      </c>
      <c r="G66" s="3" t="str">
        <f>VLOOKUP($F66,domain!$B:$D,2,FALSE)</f>
        <v>MODI_SE</v>
      </c>
      <c r="H66" s="3" t="str">
        <f>VLOOKUP($F66,domain!$B:$D,3,FALSE)</f>
        <v>VARCHAR(32)</v>
      </c>
      <c r="I66" s="54" t="s">
        <v>65</v>
      </c>
      <c r="J66" s="3"/>
      <c r="K66" s="54"/>
      <c r="L66" s="3" t="s">
        <v>1114</v>
      </c>
      <c r="M66" s="3"/>
      <c r="N66" t="str">
        <f t="shared" si="0"/>
        <v xml:space="preserve">  , MODI_SE VARCHAR(32)</v>
      </c>
      <c r="O66" t="str">
        <f t="shared" si="1"/>
        <v>COMMENT ON COLUMN T_IF_TABLEAU_PROJECT.MODI_SE IS '수정 구분[I: 등록 / U: 수정 / D: 삭제 / C: 완료 / R: 삭제완료]';</v>
      </c>
    </row>
    <row r="67" spans="1:15" x14ac:dyDescent="0.25">
      <c r="A67" s="79">
        <v>61</v>
      </c>
      <c r="B67" s="54" t="str">
        <f>VLOOKUP($C67,table!$B:$D,3,FALSE)</f>
        <v>연계</v>
      </c>
      <c r="C67" s="3" t="s">
        <v>807</v>
      </c>
      <c r="D67" s="55" t="str">
        <f>VLOOKUP($C67,table!$B:$D,2,FALSE)</f>
        <v>T_IF_TABLEAU_PROJECT</v>
      </c>
      <c r="E67" s="54">
        <v>14</v>
      </c>
      <c r="F67" s="3" t="s">
        <v>1080</v>
      </c>
      <c r="G67" s="3" t="str">
        <f>VLOOKUP($F67,domain!$B:$D,2,FALSE)</f>
        <v>RGST_ID</v>
      </c>
      <c r="H67" s="3" t="str">
        <f>VLOOKUP($F67,domain!$B:$D,3,FALSE)</f>
        <v>VARCHAR(32)</v>
      </c>
      <c r="I67" s="57" t="s">
        <v>66</v>
      </c>
      <c r="J67" s="3"/>
      <c r="K67" s="54"/>
      <c r="L67" s="3"/>
      <c r="M67" s="3"/>
      <c r="N67" t="str">
        <f t="shared" si="0"/>
        <v xml:space="preserve">  , RGST_ID VARCHAR(32) NOT NULL</v>
      </c>
      <c r="O67" t="str">
        <f t="shared" si="1"/>
        <v>COMMENT ON COLUMN T_IF_TABLEAU_PROJECT.RGST_ID IS '등록 ID';</v>
      </c>
    </row>
    <row r="68" spans="1:15" x14ac:dyDescent="0.25">
      <c r="A68" s="79">
        <v>62</v>
      </c>
      <c r="B68" s="54" t="str">
        <f>VLOOKUP($C68,table!$B:$D,3,FALSE)</f>
        <v>연계</v>
      </c>
      <c r="C68" s="3" t="s">
        <v>807</v>
      </c>
      <c r="D68" s="55" t="str">
        <f>VLOOKUP($C68,table!$B:$D,2,FALSE)</f>
        <v>T_IF_TABLEAU_PROJECT</v>
      </c>
      <c r="E68" s="54">
        <v>15</v>
      </c>
      <c r="F68" s="3" t="s">
        <v>840</v>
      </c>
      <c r="G68" s="3" t="str">
        <f>VLOOKUP($F68,domain!$B:$D,2,FALSE)</f>
        <v>RGST_DT</v>
      </c>
      <c r="H68" s="3" t="str">
        <f>VLOOKUP($F68,domain!$B:$D,3,FALSE)</f>
        <v>TIMESTAMP</v>
      </c>
      <c r="I68" s="57" t="s">
        <v>66</v>
      </c>
      <c r="J68" s="3" t="s">
        <v>307</v>
      </c>
      <c r="K68" s="54"/>
      <c r="L68" s="3"/>
      <c r="M68" s="3"/>
      <c r="N68" t="str">
        <f t="shared" ref="N68:N131" si="2">IF(E68=1,"    ","  , ")&amp;G68&amp;" "&amp;H68&amp;IF(J68="",""," "&amp;J68)&amp;IF(I68="N"," NOT NULL","")</f>
        <v xml:space="preserve">  , RGST_DT TIMESTAMP DEFAULT CURRENT_TIMESTAMP NOT NULL</v>
      </c>
      <c r="O68" t="str">
        <f t="shared" ref="O68:O131" si="3">"COMMENT ON COLUMN "&amp;D68&amp;"."&amp;G68&amp;" IS '"&amp;F68&amp;IF(L68="","","["&amp;L68&amp;"]")&amp;"';"</f>
        <v>COMMENT ON COLUMN T_IF_TABLEAU_PROJECT.RGST_DT IS '등록 일시';</v>
      </c>
    </row>
    <row r="69" spans="1:15" x14ac:dyDescent="0.25">
      <c r="A69" s="79">
        <v>63</v>
      </c>
      <c r="B69" s="54" t="str">
        <f>VLOOKUP($C69,table!$B:$D,3,FALSE)</f>
        <v>연계</v>
      </c>
      <c r="C69" s="3" t="s">
        <v>807</v>
      </c>
      <c r="D69" s="55" t="str">
        <f>VLOOKUP($C69,table!$B:$D,2,FALSE)</f>
        <v>T_IF_TABLEAU_PROJECT</v>
      </c>
      <c r="E69" s="54">
        <v>16</v>
      </c>
      <c r="F69" s="3" t="s">
        <v>573</v>
      </c>
      <c r="G69" s="3" t="str">
        <f>VLOOKUP($F69,domain!$B:$D,2,FALSE)</f>
        <v>MODI_ID</v>
      </c>
      <c r="H69" s="3" t="str">
        <f>VLOOKUP($F69,domain!$B:$D,3,FALSE)</f>
        <v>VARCHAR(32)</v>
      </c>
      <c r="I69" s="57" t="s">
        <v>66</v>
      </c>
      <c r="J69" s="3"/>
      <c r="K69" s="54"/>
      <c r="L69" s="3"/>
      <c r="M69" s="3"/>
      <c r="N69" t="str">
        <f t="shared" si="2"/>
        <v xml:space="preserve">  , MODI_ID VARCHAR(32) NOT NULL</v>
      </c>
      <c r="O69" t="str">
        <f t="shared" si="3"/>
        <v>COMMENT ON COLUMN T_IF_TABLEAU_PROJECT.MODI_ID IS '수정 ID';</v>
      </c>
    </row>
    <row r="70" spans="1:15" x14ac:dyDescent="0.25">
      <c r="A70" s="79">
        <v>64</v>
      </c>
      <c r="B70" s="54" t="str">
        <f>VLOOKUP($C70,table!$B:$D,3,FALSE)</f>
        <v>연계</v>
      </c>
      <c r="C70" s="3" t="s">
        <v>807</v>
      </c>
      <c r="D70" s="55" t="str">
        <f>VLOOKUP($C70,table!$B:$D,2,FALSE)</f>
        <v>T_IF_TABLEAU_PROJECT</v>
      </c>
      <c r="E70" s="54">
        <v>17</v>
      </c>
      <c r="F70" s="3" t="s">
        <v>574</v>
      </c>
      <c r="G70" s="3" t="str">
        <f>VLOOKUP($F70,domain!$B:$D,2,FALSE)</f>
        <v>MODI_DT</v>
      </c>
      <c r="H70" s="3" t="str">
        <f>VLOOKUP($F70,domain!$B:$D,3,FALSE)</f>
        <v>TIMESTAMP</v>
      </c>
      <c r="I70" s="57" t="s">
        <v>66</v>
      </c>
      <c r="J70" s="3" t="s">
        <v>307</v>
      </c>
      <c r="K70" s="54"/>
      <c r="L70" s="3"/>
      <c r="M70" s="3"/>
      <c r="N70" t="str">
        <f t="shared" si="2"/>
        <v xml:space="preserve">  , MODI_DT TIMESTAMP DEFAULT CURRENT_TIMESTAMP NOT NULL</v>
      </c>
      <c r="O70" t="str">
        <f t="shared" si="3"/>
        <v>COMMENT ON COLUMN T_IF_TABLEAU_PROJECT.MODI_DT IS '수정 일시';</v>
      </c>
    </row>
    <row r="71" spans="1:15" x14ac:dyDescent="0.25">
      <c r="A71" s="79">
        <v>65</v>
      </c>
      <c r="B71" s="54" t="str">
        <f>VLOOKUP($C71,table!$B:$D,3,FALSE)</f>
        <v>연계</v>
      </c>
      <c r="C71" s="3" t="s">
        <v>808</v>
      </c>
      <c r="D71" s="55" t="str">
        <f>VLOOKUP($C71,table!$B:$D,2,FALSE)</f>
        <v>T_IF_TABLEAU_WORKBOOK</v>
      </c>
      <c r="E71" s="54">
        <v>1</v>
      </c>
      <c r="F71" s="3" t="s">
        <v>1043</v>
      </c>
      <c r="G71" s="3" t="str">
        <f>VLOOKUP($F71,domain!$B:$D,2,FALSE)</f>
        <v>TABLEAU_WORKBOOK_ID</v>
      </c>
      <c r="H71" s="3" t="str">
        <f>VLOOKUP($F71,domain!$B:$D,3,FALSE)</f>
        <v>VARCHAR(64)</v>
      </c>
      <c r="I71" s="54" t="s">
        <v>66</v>
      </c>
      <c r="J71" s="3"/>
      <c r="K71" s="54">
        <v>1</v>
      </c>
      <c r="L71" s="3"/>
      <c r="M71" s="3"/>
      <c r="N71" t="str">
        <f t="shared" si="2"/>
        <v xml:space="preserve">    TABLEAU_WORKBOOK_ID VARCHAR(64) NOT NULL</v>
      </c>
      <c r="O71" t="str">
        <f t="shared" si="3"/>
        <v>COMMENT ON COLUMN T_IF_TABLEAU_WORKBOOK.TABLEAU_WORKBOOK_ID IS '태블로 워크북 ID';</v>
      </c>
    </row>
    <row r="72" spans="1:15" x14ac:dyDescent="0.25">
      <c r="A72" s="79">
        <v>66</v>
      </c>
      <c r="B72" s="47" t="str">
        <f>VLOOKUP($C72,table!$B:$D,3,FALSE)</f>
        <v>연계</v>
      </c>
      <c r="C72" s="3" t="s">
        <v>808</v>
      </c>
      <c r="D72" s="48" t="str">
        <f>VLOOKUP($C72,table!$B:$D,2,FALSE)</f>
        <v>T_IF_TABLEAU_WORKBOOK</v>
      </c>
      <c r="E72" s="47">
        <v>2</v>
      </c>
      <c r="F72" s="3" t="s">
        <v>1046</v>
      </c>
      <c r="G72" s="3" t="str">
        <f>VLOOKUP($F72,domain!$B:$D,2,FALSE)</f>
        <v>TABLEAU_WORKBOOK_NM</v>
      </c>
      <c r="H72" s="3" t="str">
        <f>VLOOKUP($F72,domain!$B:$D,3,FALSE)</f>
        <v>VARCHAR(200)</v>
      </c>
      <c r="I72" s="54" t="s">
        <v>65</v>
      </c>
      <c r="J72" s="3"/>
      <c r="K72" s="47"/>
      <c r="L72" s="3"/>
      <c r="M72" s="3"/>
      <c r="N72" t="str">
        <f t="shared" si="2"/>
        <v xml:space="preserve">  , TABLEAU_WORKBOOK_NM VARCHAR(200)</v>
      </c>
      <c r="O72" t="str">
        <f t="shared" si="3"/>
        <v>COMMENT ON COLUMN T_IF_TABLEAU_WORKBOOK.TABLEAU_WORKBOOK_NM IS '태블로 워크북 명';</v>
      </c>
    </row>
    <row r="73" spans="1:15" x14ac:dyDescent="0.25">
      <c r="A73" s="79">
        <v>67</v>
      </c>
      <c r="B73" s="47" t="str">
        <f>VLOOKUP($C73,table!$B:$D,3,FALSE)</f>
        <v>연계</v>
      </c>
      <c r="C73" s="3" t="s">
        <v>808</v>
      </c>
      <c r="D73" s="48" t="str">
        <f>VLOOKUP($C73,table!$B:$D,2,FALSE)</f>
        <v>T_IF_TABLEAU_WORKBOOK</v>
      </c>
      <c r="E73" s="54">
        <v>3</v>
      </c>
      <c r="F73" s="3" t="s">
        <v>1047</v>
      </c>
      <c r="G73" s="3" t="str">
        <f>VLOOKUP($F73,domain!$B:$D,2,FALSE)</f>
        <v>TABLEAU_WORKBOOK_DSC</v>
      </c>
      <c r="H73" s="3" t="str">
        <f>VLOOKUP($F73,domain!$B:$D,3,FALSE)</f>
        <v>TEXT</v>
      </c>
      <c r="I73" s="54" t="s">
        <v>65</v>
      </c>
      <c r="J73" s="3"/>
      <c r="K73" s="47"/>
      <c r="L73" s="3"/>
      <c r="M73" s="3"/>
      <c r="N73" t="str">
        <f t="shared" si="2"/>
        <v xml:space="preserve">  , TABLEAU_WORKBOOK_DSC TEXT</v>
      </c>
      <c r="O73" t="str">
        <f t="shared" si="3"/>
        <v>COMMENT ON COLUMN T_IF_TABLEAU_WORKBOOK.TABLEAU_WORKBOOK_DSC IS '태블로 워크북 설명';</v>
      </c>
    </row>
    <row r="74" spans="1:15" x14ac:dyDescent="0.25">
      <c r="A74" s="79">
        <v>68</v>
      </c>
      <c r="B74" s="47" t="str">
        <f>VLOOKUP($C74,table!$B:$D,3,FALSE)</f>
        <v>연계</v>
      </c>
      <c r="C74" s="3" t="s">
        <v>808</v>
      </c>
      <c r="D74" s="48" t="str">
        <f>VLOOKUP($C74,table!$B:$D,2,FALSE)</f>
        <v>T_IF_TABLEAU_WORKBOOK</v>
      </c>
      <c r="E74" s="54">
        <v>4</v>
      </c>
      <c r="F74" s="3" t="s">
        <v>1044</v>
      </c>
      <c r="G74" s="3" t="str">
        <f>VLOOKUP($F74,domain!$B:$D,2,FALSE)</f>
        <v>TABLEAU_WORKBOOK_URL</v>
      </c>
      <c r="H74" s="3" t="str">
        <f>VLOOKUP($F74,domain!$B:$D,3,FALSE)</f>
        <v>VARCHAR(256)</v>
      </c>
      <c r="I74" s="54" t="s">
        <v>65</v>
      </c>
      <c r="J74" s="3"/>
      <c r="K74" s="47"/>
      <c r="L74" s="3"/>
      <c r="M74" s="3"/>
      <c r="N74" t="str">
        <f t="shared" si="2"/>
        <v xml:space="preserve">  , TABLEAU_WORKBOOK_URL VARCHAR(256)</v>
      </c>
      <c r="O74" t="str">
        <f t="shared" si="3"/>
        <v>COMMENT ON COLUMN T_IF_TABLEAU_WORKBOOK.TABLEAU_WORKBOOK_URL IS '태블로 워크북 URL';</v>
      </c>
    </row>
    <row r="75" spans="1:15" x14ac:dyDescent="0.25">
      <c r="A75" s="79">
        <v>69</v>
      </c>
      <c r="B75" s="54" t="str">
        <f>VLOOKUP($C75,table!$B:$D,3,FALSE)</f>
        <v>연계</v>
      </c>
      <c r="C75" s="3" t="s">
        <v>808</v>
      </c>
      <c r="D75" s="55" t="str">
        <f>VLOOKUP($C75,table!$B:$D,2,FALSE)</f>
        <v>T_IF_TABLEAU_WORKBOOK</v>
      </c>
      <c r="E75" s="54">
        <v>5</v>
      </c>
      <c r="F75" s="3" t="s">
        <v>1048</v>
      </c>
      <c r="G75" s="3" t="str">
        <f>VLOOKUP($F75,domain!$B:$D,2,FALSE)</f>
        <v>TABLEAU_WEB_URL</v>
      </c>
      <c r="H75" s="3" t="str">
        <f>VLOOKUP($F75,domain!$B:$D,3,FALSE)</f>
        <v>VARCHAR(256)</v>
      </c>
      <c r="I75" s="54" t="s">
        <v>65</v>
      </c>
      <c r="J75" s="3"/>
      <c r="K75" s="47"/>
      <c r="L75" s="3"/>
      <c r="M75" s="3"/>
      <c r="N75" t="str">
        <f t="shared" si="2"/>
        <v xml:space="preserve">  , TABLEAU_WEB_URL VARCHAR(256)</v>
      </c>
      <c r="O75" t="str">
        <f t="shared" si="3"/>
        <v>COMMENT ON COLUMN T_IF_TABLEAU_WORKBOOK.TABLEAU_WEB_URL IS '태블로 웹 URL';</v>
      </c>
    </row>
    <row r="76" spans="1:15" x14ac:dyDescent="0.25">
      <c r="A76" s="79">
        <v>70</v>
      </c>
      <c r="B76" s="54" t="str">
        <f>VLOOKUP($C76,table!$B:$D,3,FALSE)</f>
        <v>연계</v>
      </c>
      <c r="C76" s="3" t="s">
        <v>808</v>
      </c>
      <c r="D76" s="55" t="str">
        <f>VLOOKUP($C76,table!$B:$D,2,FALSE)</f>
        <v>T_IF_TABLEAU_WORKBOOK</v>
      </c>
      <c r="E76" s="54">
        <v>6</v>
      </c>
      <c r="F76" s="3" t="s">
        <v>1034</v>
      </c>
      <c r="G76" s="3" t="str">
        <f>VLOOKUP($F76,domain!$B:$D,2,FALSE)</f>
        <v>TABLEAU_VIEW_ID</v>
      </c>
      <c r="H76" s="3" t="str">
        <f>VLOOKUP($F76,domain!$B:$D,3,FALSE)</f>
        <v>VARCHAR(64)</v>
      </c>
      <c r="I76" s="54" t="s">
        <v>65</v>
      </c>
      <c r="J76" s="3"/>
      <c r="K76" s="47"/>
      <c r="L76" s="3" t="s">
        <v>1081</v>
      </c>
      <c r="M76" s="3"/>
      <c r="N76" t="str">
        <f t="shared" si="2"/>
        <v xml:space="preserve">  , TABLEAU_VIEW_ID VARCHAR(64)</v>
      </c>
      <c r="O76" t="str">
        <f t="shared" si="3"/>
        <v>COMMENT ON COLUMN T_IF_TABLEAU_WORKBOOK.TABLEAU_VIEW_ID IS '태블로 뷰 ID[기본 태블로 뷰 ID]';</v>
      </c>
    </row>
    <row r="77" spans="1:15" x14ac:dyDescent="0.25">
      <c r="A77" s="79">
        <v>71</v>
      </c>
      <c r="B77" s="54" t="str">
        <f>VLOOKUP($C77,table!$B:$D,3,FALSE)</f>
        <v>연계</v>
      </c>
      <c r="C77" s="3" t="s">
        <v>808</v>
      </c>
      <c r="D77" s="55" t="str">
        <f>VLOOKUP($C77,table!$B:$D,2,FALSE)</f>
        <v>T_IF_TABLEAU_WORKBOOK</v>
      </c>
      <c r="E77" s="54">
        <v>7</v>
      </c>
      <c r="F77" s="3" t="s">
        <v>1050</v>
      </c>
      <c r="G77" s="3" t="str">
        <f>VLOOKUP($F77,domain!$B:$D,2,FALSE)</f>
        <v>TABLEAU_PROJECT_ID</v>
      </c>
      <c r="H77" s="3" t="str">
        <f>VLOOKUP($F77,domain!$B:$D,3,FALSE)</f>
        <v>VARCHAR(64)</v>
      </c>
      <c r="I77" s="54" t="s">
        <v>65</v>
      </c>
      <c r="J77" s="3"/>
      <c r="K77" s="54"/>
      <c r="L77" s="3"/>
      <c r="M77" s="3"/>
      <c r="N77" t="str">
        <f t="shared" si="2"/>
        <v xml:space="preserve">  , TABLEAU_PROJECT_ID VARCHAR(64)</v>
      </c>
      <c r="O77" t="str">
        <f t="shared" si="3"/>
        <v>COMMENT ON COLUMN T_IF_TABLEAU_WORKBOOK.TABLEAU_PROJECT_ID IS '태블로 프로젝트 ID';</v>
      </c>
    </row>
    <row r="78" spans="1:15" x14ac:dyDescent="0.25">
      <c r="A78" s="79">
        <v>72</v>
      </c>
      <c r="B78" s="54" t="str">
        <f>VLOOKUP($C78,table!$B:$D,3,FALSE)</f>
        <v>연계</v>
      </c>
      <c r="C78" s="3" t="s">
        <v>808</v>
      </c>
      <c r="D78" s="55" t="str">
        <f>VLOOKUP($C78,table!$B:$D,2,FALSE)</f>
        <v>T_IF_TABLEAU_WORKBOOK</v>
      </c>
      <c r="E78" s="54">
        <v>8</v>
      </c>
      <c r="F78" s="3" t="s">
        <v>1038</v>
      </c>
      <c r="G78" s="3" t="str">
        <f>VLOOKUP($F78,domain!$B:$D,2,FALSE)</f>
        <v>TABLEAU_USER_ID</v>
      </c>
      <c r="H78" s="3" t="str">
        <f>VLOOKUP($F78,domain!$B:$D,3,FALSE)</f>
        <v>VARCHAR(64)</v>
      </c>
      <c r="I78" s="54" t="s">
        <v>65</v>
      </c>
      <c r="J78" s="3"/>
      <c r="K78" s="54"/>
      <c r="L78" s="3"/>
      <c r="M78" s="3"/>
      <c r="N78" t="str">
        <f t="shared" si="2"/>
        <v xml:space="preserve">  , TABLEAU_USER_ID VARCHAR(64)</v>
      </c>
      <c r="O78" t="str">
        <f t="shared" si="3"/>
        <v>COMMENT ON COLUMN T_IF_TABLEAU_WORKBOOK.TABLEAU_USER_ID IS '태블로 사용자 ID';</v>
      </c>
    </row>
    <row r="79" spans="1:15" x14ac:dyDescent="0.25">
      <c r="A79" s="79">
        <v>73</v>
      </c>
      <c r="B79" s="54" t="str">
        <f>VLOOKUP($C79,table!$B:$D,3,FALSE)</f>
        <v>연계</v>
      </c>
      <c r="C79" s="3" t="s">
        <v>808</v>
      </c>
      <c r="D79" s="55" t="str">
        <f>VLOOKUP($C79,table!$B:$D,2,FALSE)</f>
        <v>T_IF_TABLEAU_WORKBOOK</v>
      </c>
      <c r="E79" s="54">
        <v>9</v>
      </c>
      <c r="F79" s="3" t="s">
        <v>1078</v>
      </c>
      <c r="G79" s="3" t="str">
        <f>VLOOKUP($F79,domain!$B:$D,2,FALSE)</f>
        <v>USE_YN</v>
      </c>
      <c r="H79" s="3" t="str">
        <f>VLOOKUP($F79,domain!$B:$D,3,FALSE)</f>
        <v>VARCHAR(1)</v>
      </c>
      <c r="I79" s="54" t="s">
        <v>65</v>
      </c>
      <c r="J79" s="3" t="s">
        <v>304</v>
      </c>
      <c r="K79" s="54"/>
      <c r="L79" s="3"/>
      <c r="M79" s="3"/>
      <c r="N79" t="str">
        <f t="shared" si="2"/>
        <v xml:space="preserve">  , USE_YN VARCHAR(1) DEFAULT 'N'</v>
      </c>
      <c r="O79" t="str">
        <f t="shared" si="3"/>
        <v>COMMENT ON COLUMN T_IF_TABLEAU_WORKBOOK.USE_YN IS '사용 여부';</v>
      </c>
    </row>
    <row r="80" spans="1:15" x14ac:dyDescent="0.25">
      <c r="A80" s="79">
        <v>74</v>
      </c>
      <c r="B80" s="54" t="str">
        <f>VLOOKUP($C80,table!$B:$D,3,FALSE)</f>
        <v>연계</v>
      </c>
      <c r="C80" s="3" t="s">
        <v>808</v>
      </c>
      <c r="D80" s="55" t="str">
        <f>VLOOKUP($C80,table!$B:$D,2,FALSE)</f>
        <v>T_IF_TABLEAU_WORKBOOK</v>
      </c>
      <c r="E80" s="54">
        <v>10</v>
      </c>
      <c r="F80" s="3" t="s">
        <v>1079</v>
      </c>
      <c r="G80" s="3" t="str">
        <f>VLOOKUP($F80,domain!$B:$D,2,FALSE)</f>
        <v>MODI_SE</v>
      </c>
      <c r="H80" s="3" t="str">
        <f>VLOOKUP($F80,domain!$B:$D,3,FALSE)</f>
        <v>VARCHAR(32)</v>
      </c>
      <c r="I80" s="54" t="s">
        <v>65</v>
      </c>
      <c r="J80" s="3"/>
      <c r="K80" s="54"/>
      <c r="L80" s="3" t="s">
        <v>1114</v>
      </c>
      <c r="M80" s="3"/>
      <c r="N80" t="str">
        <f t="shared" si="2"/>
        <v xml:space="preserve">  , MODI_SE VARCHAR(32)</v>
      </c>
      <c r="O80" t="str">
        <f t="shared" si="3"/>
        <v>COMMENT ON COLUMN T_IF_TABLEAU_WORKBOOK.MODI_SE IS '수정 구분[I: 등록 / U: 수정 / D: 삭제 / C: 완료 / R: 삭제완료]';</v>
      </c>
    </row>
    <row r="81" spans="1:15" x14ac:dyDescent="0.25">
      <c r="A81" s="79">
        <v>75</v>
      </c>
      <c r="B81" s="54" t="str">
        <f>VLOOKUP($C81,table!$B:$D,3,FALSE)</f>
        <v>연계</v>
      </c>
      <c r="C81" s="3" t="s">
        <v>808</v>
      </c>
      <c r="D81" s="55" t="str">
        <f>VLOOKUP($C81,table!$B:$D,2,FALSE)</f>
        <v>T_IF_TABLEAU_WORKBOOK</v>
      </c>
      <c r="E81" s="54">
        <v>11</v>
      </c>
      <c r="F81" s="3" t="s">
        <v>1080</v>
      </c>
      <c r="G81" s="3" t="str">
        <f>VLOOKUP($F81,domain!$B:$D,2,FALSE)</f>
        <v>RGST_ID</v>
      </c>
      <c r="H81" s="3" t="str">
        <f>VLOOKUP($F81,domain!$B:$D,3,FALSE)</f>
        <v>VARCHAR(32)</v>
      </c>
      <c r="I81" s="57" t="s">
        <v>66</v>
      </c>
      <c r="J81" s="3"/>
      <c r="K81" s="54"/>
      <c r="L81" s="3"/>
      <c r="M81" s="3"/>
      <c r="N81" t="str">
        <f t="shared" si="2"/>
        <v xml:space="preserve">  , RGST_ID VARCHAR(32) NOT NULL</v>
      </c>
      <c r="O81" t="str">
        <f t="shared" si="3"/>
        <v>COMMENT ON COLUMN T_IF_TABLEAU_WORKBOOK.RGST_ID IS '등록 ID';</v>
      </c>
    </row>
    <row r="82" spans="1:15" x14ac:dyDescent="0.25">
      <c r="A82" s="79">
        <v>76</v>
      </c>
      <c r="B82" s="54" t="str">
        <f>VLOOKUP($C82,table!$B:$D,3,FALSE)</f>
        <v>연계</v>
      </c>
      <c r="C82" s="3" t="s">
        <v>808</v>
      </c>
      <c r="D82" s="55" t="str">
        <f>VLOOKUP($C82,table!$B:$D,2,FALSE)</f>
        <v>T_IF_TABLEAU_WORKBOOK</v>
      </c>
      <c r="E82" s="54">
        <v>12</v>
      </c>
      <c r="F82" s="3" t="s">
        <v>840</v>
      </c>
      <c r="G82" s="3" t="str">
        <f>VLOOKUP($F82,domain!$B:$D,2,FALSE)</f>
        <v>RGST_DT</v>
      </c>
      <c r="H82" s="3" t="str">
        <f>VLOOKUP($F82,domain!$B:$D,3,FALSE)</f>
        <v>TIMESTAMP</v>
      </c>
      <c r="I82" s="57" t="s">
        <v>66</v>
      </c>
      <c r="J82" s="3" t="s">
        <v>307</v>
      </c>
      <c r="K82" s="54"/>
      <c r="L82" s="3"/>
      <c r="M82" s="3"/>
      <c r="N82" t="str">
        <f t="shared" si="2"/>
        <v xml:space="preserve">  , RGST_DT TIMESTAMP DEFAULT CURRENT_TIMESTAMP NOT NULL</v>
      </c>
      <c r="O82" t="str">
        <f t="shared" si="3"/>
        <v>COMMENT ON COLUMN T_IF_TABLEAU_WORKBOOK.RGST_DT IS '등록 일시';</v>
      </c>
    </row>
    <row r="83" spans="1:15" x14ac:dyDescent="0.25">
      <c r="A83" s="79">
        <v>77</v>
      </c>
      <c r="B83" s="54" t="str">
        <f>VLOOKUP($C83,table!$B:$D,3,FALSE)</f>
        <v>연계</v>
      </c>
      <c r="C83" s="3" t="s">
        <v>808</v>
      </c>
      <c r="D83" s="55" t="str">
        <f>VLOOKUP($C83,table!$B:$D,2,FALSE)</f>
        <v>T_IF_TABLEAU_WORKBOOK</v>
      </c>
      <c r="E83" s="54">
        <v>13</v>
      </c>
      <c r="F83" s="3" t="s">
        <v>573</v>
      </c>
      <c r="G83" s="3" t="str">
        <f>VLOOKUP($F83,domain!$B:$D,2,FALSE)</f>
        <v>MODI_ID</v>
      </c>
      <c r="H83" s="3" t="str">
        <f>VLOOKUP($F83,domain!$B:$D,3,FALSE)</f>
        <v>VARCHAR(32)</v>
      </c>
      <c r="I83" s="57" t="s">
        <v>66</v>
      </c>
      <c r="J83" s="3"/>
      <c r="K83" s="54"/>
      <c r="L83" s="3"/>
      <c r="M83" s="3"/>
      <c r="N83" t="str">
        <f t="shared" si="2"/>
        <v xml:space="preserve">  , MODI_ID VARCHAR(32) NOT NULL</v>
      </c>
      <c r="O83" t="str">
        <f t="shared" si="3"/>
        <v>COMMENT ON COLUMN T_IF_TABLEAU_WORKBOOK.MODI_ID IS '수정 ID';</v>
      </c>
    </row>
    <row r="84" spans="1:15" x14ac:dyDescent="0.25">
      <c r="A84" s="79">
        <v>78</v>
      </c>
      <c r="B84" s="54" t="str">
        <f>VLOOKUP($C84,table!$B:$D,3,FALSE)</f>
        <v>연계</v>
      </c>
      <c r="C84" s="3" t="s">
        <v>808</v>
      </c>
      <c r="D84" s="55" t="str">
        <f>VLOOKUP($C84,table!$B:$D,2,FALSE)</f>
        <v>T_IF_TABLEAU_WORKBOOK</v>
      </c>
      <c r="E84" s="54">
        <v>14</v>
      </c>
      <c r="F84" s="3" t="s">
        <v>574</v>
      </c>
      <c r="G84" s="3" t="str">
        <f>VLOOKUP($F84,domain!$B:$D,2,FALSE)</f>
        <v>MODI_DT</v>
      </c>
      <c r="H84" s="3" t="str">
        <f>VLOOKUP($F84,domain!$B:$D,3,FALSE)</f>
        <v>TIMESTAMP</v>
      </c>
      <c r="I84" s="57" t="s">
        <v>66</v>
      </c>
      <c r="J84" s="3" t="s">
        <v>307</v>
      </c>
      <c r="K84" s="54"/>
      <c r="L84" s="3"/>
      <c r="M84" s="3"/>
      <c r="N84" t="str">
        <f t="shared" si="2"/>
        <v xml:space="preserve">  , MODI_DT TIMESTAMP DEFAULT CURRENT_TIMESTAMP NOT NULL</v>
      </c>
      <c r="O84" t="str">
        <f t="shared" si="3"/>
        <v>COMMENT ON COLUMN T_IF_TABLEAU_WORKBOOK.MODI_DT IS '수정 일시';</v>
      </c>
    </row>
    <row r="85" spans="1:15" x14ac:dyDescent="0.25">
      <c r="A85" s="79">
        <v>79</v>
      </c>
      <c r="B85" s="47" t="str">
        <f>VLOOKUP($C85,table!$B:$D,3,FALSE)</f>
        <v>연계</v>
      </c>
      <c r="C85" s="3" t="s">
        <v>809</v>
      </c>
      <c r="D85" s="48" t="str">
        <f>VLOOKUP($C85,table!$B:$D,2,FALSE)</f>
        <v>T_IF_TABLEAU_VIEW</v>
      </c>
      <c r="E85" s="47">
        <v>1</v>
      </c>
      <c r="F85" s="3" t="s">
        <v>1034</v>
      </c>
      <c r="G85" s="3" t="str">
        <f>VLOOKUP($F85,domain!$B:$D,2,FALSE)</f>
        <v>TABLEAU_VIEW_ID</v>
      </c>
      <c r="H85" s="3" t="str">
        <f>VLOOKUP($F85,domain!$B:$D,3,FALSE)</f>
        <v>VARCHAR(64)</v>
      </c>
      <c r="I85" s="54" t="s">
        <v>66</v>
      </c>
      <c r="J85" s="3"/>
      <c r="K85" s="47">
        <v>1</v>
      </c>
      <c r="L85" s="3"/>
      <c r="M85" s="3"/>
      <c r="N85" t="str">
        <f t="shared" si="2"/>
        <v xml:space="preserve">    TABLEAU_VIEW_ID VARCHAR(64) NOT NULL</v>
      </c>
      <c r="O85" t="str">
        <f t="shared" si="3"/>
        <v>COMMENT ON COLUMN T_IF_TABLEAU_VIEW.TABLEAU_VIEW_ID IS '태블로 뷰 ID';</v>
      </c>
    </row>
    <row r="86" spans="1:15" x14ac:dyDescent="0.25">
      <c r="A86" s="79">
        <v>80</v>
      </c>
      <c r="B86" s="47" t="str">
        <f>VLOOKUP($C86,table!$B:$D,3,FALSE)</f>
        <v>연계</v>
      </c>
      <c r="C86" s="3" t="s">
        <v>809</v>
      </c>
      <c r="D86" s="48" t="str">
        <f>VLOOKUP($C86,table!$B:$D,2,FALSE)</f>
        <v>T_IF_TABLEAU_VIEW</v>
      </c>
      <c r="E86" s="47">
        <v>2</v>
      </c>
      <c r="F86" s="3" t="s">
        <v>1037</v>
      </c>
      <c r="G86" s="3" t="str">
        <f>VLOOKUP($F86,domain!$B:$D,2,FALSE)</f>
        <v>TABLEAU_VIEW_NM</v>
      </c>
      <c r="H86" s="3" t="str">
        <f>VLOOKUP($F86,domain!$B:$D,3,FALSE)</f>
        <v>VARCHAR(200)</v>
      </c>
      <c r="I86" s="54" t="s">
        <v>65</v>
      </c>
      <c r="J86" s="3"/>
      <c r="K86" s="47"/>
      <c r="L86" s="3"/>
      <c r="M86" s="3"/>
      <c r="N86" t="str">
        <f t="shared" si="2"/>
        <v xml:space="preserve">  , TABLEAU_VIEW_NM VARCHAR(200)</v>
      </c>
      <c r="O86" t="str">
        <f t="shared" si="3"/>
        <v>COMMENT ON COLUMN T_IF_TABLEAU_VIEW.TABLEAU_VIEW_NM IS '태블로 뷰 명';</v>
      </c>
    </row>
    <row r="87" spans="1:15" x14ac:dyDescent="0.25">
      <c r="A87" s="79">
        <v>81</v>
      </c>
      <c r="B87" s="54" t="str">
        <f>VLOOKUP($C87,table!$B:$D,3,FALSE)</f>
        <v>연계</v>
      </c>
      <c r="C87" s="3" t="s">
        <v>809</v>
      </c>
      <c r="D87" s="55" t="str">
        <f>VLOOKUP($C87,table!$B:$D,2,FALSE)</f>
        <v>T_IF_TABLEAU_VIEW</v>
      </c>
      <c r="E87" s="54">
        <v>3</v>
      </c>
      <c r="F87" s="3" t="s">
        <v>1035</v>
      </c>
      <c r="G87" s="3" t="str">
        <f>VLOOKUP($F87,domain!$B:$D,2,FALSE)</f>
        <v>TABLEAU_VIEW_URL</v>
      </c>
      <c r="H87" s="3" t="str">
        <f>VLOOKUP($F87,domain!$B:$D,3,FALSE)</f>
        <v>VARCHAR(256)</v>
      </c>
      <c r="I87" s="54" t="s">
        <v>65</v>
      </c>
      <c r="J87" s="3"/>
      <c r="K87" s="47"/>
      <c r="L87" s="3"/>
      <c r="M87" s="3"/>
      <c r="N87" t="str">
        <f t="shared" si="2"/>
        <v xml:space="preserve">  , TABLEAU_VIEW_URL VARCHAR(256)</v>
      </c>
      <c r="O87" t="str">
        <f t="shared" si="3"/>
        <v>COMMENT ON COLUMN T_IF_TABLEAU_VIEW.TABLEAU_VIEW_URL IS '태블로 뷰 URL';</v>
      </c>
    </row>
    <row r="88" spans="1:15" x14ac:dyDescent="0.25">
      <c r="A88" s="79">
        <v>82</v>
      </c>
      <c r="B88" s="54" t="str">
        <f>VLOOKUP($C88,table!$B:$D,3,FALSE)</f>
        <v>연계</v>
      </c>
      <c r="C88" s="3" t="s">
        <v>809</v>
      </c>
      <c r="D88" s="55" t="str">
        <f>VLOOKUP($C88,table!$B:$D,2,FALSE)</f>
        <v>T_IF_TABLEAU_VIEW</v>
      </c>
      <c r="E88" s="54">
        <v>4</v>
      </c>
      <c r="F88" s="3" t="s">
        <v>1043</v>
      </c>
      <c r="G88" s="3" t="str">
        <f>VLOOKUP($F88,domain!$B:$D,2,FALSE)</f>
        <v>TABLEAU_WORKBOOK_ID</v>
      </c>
      <c r="H88" s="3" t="str">
        <f>VLOOKUP($F88,domain!$B:$D,3,FALSE)</f>
        <v>VARCHAR(64)</v>
      </c>
      <c r="I88" s="54" t="s">
        <v>65</v>
      </c>
      <c r="J88" s="3"/>
      <c r="K88" s="47"/>
      <c r="L88" s="3"/>
      <c r="M88" s="3"/>
      <c r="N88" t="str">
        <f t="shared" si="2"/>
        <v xml:space="preserve">  , TABLEAU_WORKBOOK_ID VARCHAR(64)</v>
      </c>
      <c r="O88" t="str">
        <f t="shared" si="3"/>
        <v>COMMENT ON COLUMN T_IF_TABLEAU_VIEW.TABLEAU_WORKBOOK_ID IS '태블로 워크북 ID';</v>
      </c>
    </row>
    <row r="89" spans="1:15" x14ac:dyDescent="0.25">
      <c r="A89" s="79">
        <v>83</v>
      </c>
      <c r="B89" s="54" t="str">
        <f>VLOOKUP($C89,table!$B:$D,3,FALSE)</f>
        <v>연계</v>
      </c>
      <c r="C89" s="3" t="s">
        <v>809</v>
      </c>
      <c r="D89" s="55" t="str">
        <f>VLOOKUP($C89,table!$B:$D,2,FALSE)</f>
        <v>T_IF_TABLEAU_VIEW</v>
      </c>
      <c r="E89" s="54">
        <v>5</v>
      </c>
      <c r="F89" s="3" t="s">
        <v>1038</v>
      </c>
      <c r="G89" s="3" t="str">
        <f>VLOOKUP($F89,domain!$B:$D,2,FALSE)</f>
        <v>TABLEAU_USER_ID</v>
      </c>
      <c r="H89" s="3" t="str">
        <f>VLOOKUP($F89,domain!$B:$D,3,FALSE)</f>
        <v>VARCHAR(64)</v>
      </c>
      <c r="I89" s="54" t="s">
        <v>65</v>
      </c>
      <c r="J89" s="3"/>
      <c r="K89" s="47"/>
      <c r="L89" s="3"/>
      <c r="M89" s="3"/>
      <c r="N89" t="str">
        <f t="shared" si="2"/>
        <v xml:space="preserve">  , TABLEAU_USER_ID VARCHAR(64)</v>
      </c>
      <c r="O89" t="str">
        <f t="shared" si="3"/>
        <v>COMMENT ON COLUMN T_IF_TABLEAU_VIEW.TABLEAU_USER_ID IS '태블로 사용자 ID';</v>
      </c>
    </row>
    <row r="90" spans="1:15" x14ac:dyDescent="0.25">
      <c r="A90" s="79">
        <v>84</v>
      </c>
      <c r="B90" s="54" t="str">
        <f>VLOOKUP($C90,table!$B:$D,3,FALSE)</f>
        <v>연계</v>
      </c>
      <c r="C90" s="3" t="s">
        <v>809</v>
      </c>
      <c r="D90" s="55" t="str">
        <f>VLOOKUP($C90,table!$B:$D,2,FALSE)</f>
        <v>T_IF_TABLEAU_VIEW</v>
      </c>
      <c r="E90" s="54">
        <v>6</v>
      </c>
      <c r="F90" s="3" t="s">
        <v>1078</v>
      </c>
      <c r="G90" s="3" t="str">
        <f>VLOOKUP($F90,domain!$B:$D,2,FALSE)</f>
        <v>USE_YN</v>
      </c>
      <c r="H90" s="3" t="str">
        <f>VLOOKUP($F90,domain!$B:$D,3,FALSE)</f>
        <v>VARCHAR(1)</v>
      </c>
      <c r="I90" s="54" t="s">
        <v>65</v>
      </c>
      <c r="J90" s="3" t="s">
        <v>304</v>
      </c>
      <c r="K90" s="47"/>
      <c r="L90" s="3"/>
      <c r="M90" s="3"/>
      <c r="N90" t="str">
        <f t="shared" si="2"/>
        <v xml:space="preserve">  , USE_YN VARCHAR(1) DEFAULT 'N'</v>
      </c>
      <c r="O90" t="str">
        <f t="shared" si="3"/>
        <v>COMMENT ON COLUMN T_IF_TABLEAU_VIEW.USE_YN IS '사용 여부';</v>
      </c>
    </row>
    <row r="91" spans="1:15" x14ac:dyDescent="0.25">
      <c r="A91" s="79">
        <v>85</v>
      </c>
      <c r="B91" s="54" t="str">
        <f>VLOOKUP($C91,table!$B:$D,3,FALSE)</f>
        <v>연계</v>
      </c>
      <c r="C91" s="3" t="s">
        <v>809</v>
      </c>
      <c r="D91" s="55" t="str">
        <f>VLOOKUP($C91,table!$B:$D,2,FALSE)</f>
        <v>T_IF_TABLEAU_VIEW</v>
      </c>
      <c r="E91" s="54">
        <v>7</v>
      </c>
      <c r="F91" s="3" t="s">
        <v>1079</v>
      </c>
      <c r="G91" s="3" t="str">
        <f>VLOOKUP($F91,domain!$B:$D,2,FALSE)</f>
        <v>MODI_SE</v>
      </c>
      <c r="H91" s="3" t="str">
        <f>VLOOKUP($F91,domain!$B:$D,3,FALSE)</f>
        <v>VARCHAR(32)</v>
      </c>
      <c r="I91" s="54" t="s">
        <v>65</v>
      </c>
      <c r="J91" s="3"/>
      <c r="K91" s="54"/>
      <c r="L91" s="3" t="s">
        <v>1114</v>
      </c>
      <c r="M91" s="3"/>
      <c r="N91" t="str">
        <f t="shared" si="2"/>
        <v xml:space="preserve">  , MODI_SE VARCHAR(32)</v>
      </c>
      <c r="O91" t="str">
        <f t="shared" si="3"/>
        <v>COMMENT ON COLUMN T_IF_TABLEAU_VIEW.MODI_SE IS '수정 구분[I: 등록 / U: 수정 / D: 삭제 / C: 완료 / R: 삭제완료]';</v>
      </c>
    </row>
    <row r="92" spans="1:15" x14ac:dyDescent="0.25">
      <c r="A92" s="79">
        <v>86</v>
      </c>
      <c r="B92" s="54" t="str">
        <f>VLOOKUP($C92,table!$B:$D,3,FALSE)</f>
        <v>연계</v>
      </c>
      <c r="C92" s="3" t="s">
        <v>809</v>
      </c>
      <c r="D92" s="55" t="str">
        <f>VLOOKUP($C92,table!$B:$D,2,FALSE)</f>
        <v>T_IF_TABLEAU_VIEW</v>
      </c>
      <c r="E92" s="54">
        <v>8</v>
      </c>
      <c r="F92" s="3" t="s">
        <v>1080</v>
      </c>
      <c r="G92" s="3" t="str">
        <f>VLOOKUP($F92,domain!$B:$D,2,FALSE)</f>
        <v>RGST_ID</v>
      </c>
      <c r="H92" s="3" t="str">
        <f>VLOOKUP($F92,domain!$B:$D,3,FALSE)</f>
        <v>VARCHAR(32)</v>
      </c>
      <c r="I92" s="57" t="s">
        <v>66</v>
      </c>
      <c r="J92" s="3"/>
      <c r="K92" s="54"/>
      <c r="L92" s="3"/>
      <c r="M92" s="3"/>
      <c r="N92" t="str">
        <f t="shared" si="2"/>
        <v xml:space="preserve">  , RGST_ID VARCHAR(32) NOT NULL</v>
      </c>
      <c r="O92" t="str">
        <f t="shared" si="3"/>
        <v>COMMENT ON COLUMN T_IF_TABLEAU_VIEW.RGST_ID IS '등록 ID';</v>
      </c>
    </row>
    <row r="93" spans="1:15" x14ac:dyDescent="0.25">
      <c r="A93" s="79">
        <v>87</v>
      </c>
      <c r="B93" s="54" t="str">
        <f>VLOOKUP($C93,table!$B:$D,3,FALSE)</f>
        <v>연계</v>
      </c>
      <c r="C93" s="3" t="s">
        <v>809</v>
      </c>
      <c r="D93" s="55" t="str">
        <f>VLOOKUP($C93,table!$B:$D,2,FALSE)</f>
        <v>T_IF_TABLEAU_VIEW</v>
      </c>
      <c r="E93" s="54">
        <v>9</v>
      </c>
      <c r="F93" s="3" t="s">
        <v>840</v>
      </c>
      <c r="G93" s="3" t="str">
        <f>VLOOKUP($F93,domain!$B:$D,2,FALSE)</f>
        <v>RGST_DT</v>
      </c>
      <c r="H93" s="3" t="str">
        <f>VLOOKUP($F93,domain!$B:$D,3,FALSE)</f>
        <v>TIMESTAMP</v>
      </c>
      <c r="I93" s="57" t="s">
        <v>66</v>
      </c>
      <c r="J93" s="3" t="s">
        <v>307</v>
      </c>
      <c r="K93" s="54"/>
      <c r="L93" s="3"/>
      <c r="M93" s="3"/>
      <c r="N93" t="str">
        <f t="shared" si="2"/>
        <v xml:space="preserve">  , RGST_DT TIMESTAMP DEFAULT CURRENT_TIMESTAMP NOT NULL</v>
      </c>
      <c r="O93" t="str">
        <f t="shared" si="3"/>
        <v>COMMENT ON COLUMN T_IF_TABLEAU_VIEW.RGST_DT IS '등록 일시';</v>
      </c>
    </row>
    <row r="94" spans="1:15" x14ac:dyDescent="0.25">
      <c r="A94" s="79">
        <v>88</v>
      </c>
      <c r="B94" s="54" t="str">
        <f>VLOOKUP($C94,table!$B:$D,3,FALSE)</f>
        <v>연계</v>
      </c>
      <c r="C94" s="3" t="s">
        <v>809</v>
      </c>
      <c r="D94" s="55" t="str">
        <f>VLOOKUP($C94,table!$B:$D,2,FALSE)</f>
        <v>T_IF_TABLEAU_VIEW</v>
      </c>
      <c r="E94" s="54">
        <v>10</v>
      </c>
      <c r="F94" s="3" t="s">
        <v>573</v>
      </c>
      <c r="G94" s="3" t="str">
        <f>VLOOKUP($F94,domain!$B:$D,2,FALSE)</f>
        <v>MODI_ID</v>
      </c>
      <c r="H94" s="3" t="str">
        <f>VLOOKUP($F94,domain!$B:$D,3,FALSE)</f>
        <v>VARCHAR(32)</v>
      </c>
      <c r="I94" s="57" t="s">
        <v>66</v>
      </c>
      <c r="J94" s="3"/>
      <c r="K94" s="54"/>
      <c r="L94" s="3"/>
      <c r="M94" s="3"/>
      <c r="N94" t="str">
        <f t="shared" si="2"/>
        <v xml:space="preserve">  , MODI_ID VARCHAR(32) NOT NULL</v>
      </c>
      <c r="O94" t="str">
        <f t="shared" si="3"/>
        <v>COMMENT ON COLUMN T_IF_TABLEAU_VIEW.MODI_ID IS '수정 ID';</v>
      </c>
    </row>
    <row r="95" spans="1:15" x14ac:dyDescent="0.25">
      <c r="A95" s="79">
        <v>89</v>
      </c>
      <c r="B95" s="54" t="str">
        <f>VLOOKUP($C95,table!$B:$D,3,FALSE)</f>
        <v>연계</v>
      </c>
      <c r="C95" s="3" t="s">
        <v>809</v>
      </c>
      <c r="D95" s="55" t="str">
        <f>VLOOKUP($C95,table!$B:$D,2,FALSE)</f>
        <v>T_IF_TABLEAU_VIEW</v>
      </c>
      <c r="E95" s="54">
        <v>11</v>
      </c>
      <c r="F95" s="3" t="s">
        <v>574</v>
      </c>
      <c r="G95" s="3" t="str">
        <f>VLOOKUP($F95,domain!$B:$D,2,FALSE)</f>
        <v>MODI_DT</v>
      </c>
      <c r="H95" s="3" t="str">
        <f>VLOOKUP($F95,domain!$B:$D,3,FALSE)</f>
        <v>TIMESTAMP</v>
      </c>
      <c r="I95" s="57" t="s">
        <v>66</v>
      </c>
      <c r="J95" s="3" t="s">
        <v>307</v>
      </c>
      <c r="K95" s="54"/>
      <c r="L95" s="3"/>
      <c r="M95" s="3"/>
      <c r="N95" t="str">
        <f t="shared" si="2"/>
        <v xml:space="preserve">  , MODI_DT TIMESTAMP DEFAULT CURRENT_TIMESTAMP NOT NULL</v>
      </c>
      <c r="O95" t="str">
        <f t="shared" si="3"/>
        <v>COMMENT ON COLUMN T_IF_TABLEAU_VIEW.MODI_DT IS '수정 일시';</v>
      </c>
    </row>
    <row r="96" spans="1:15" x14ac:dyDescent="0.25">
      <c r="A96" s="79">
        <v>90</v>
      </c>
      <c r="B96" s="47" t="str">
        <f>VLOOKUP($C96,table!$B:$D,3,FALSE)</f>
        <v>연계</v>
      </c>
      <c r="C96" s="3" t="s">
        <v>810</v>
      </c>
      <c r="D96" s="48" t="str">
        <f>VLOOKUP($C96,table!$B:$D,2,FALSE)</f>
        <v>T_IF_TABLEAU_USER</v>
      </c>
      <c r="E96" s="47">
        <v>1</v>
      </c>
      <c r="F96" s="3" t="s">
        <v>1038</v>
      </c>
      <c r="G96" s="3" t="str">
        <f>VLOOKUP($F96,domain!$B:$D,2,FALSE)</f>
        <v>TABLEAU_USER_ID</v>
      </c>
      <c r="H96" s="3" t="str">
        <f>VLOOKUP($F96,domain!$B:$D,3,FALSE)</f>
        <v>VARCHAR(64)</v>
      </c>
      <c r="I96" s="54" t="s">
        <v>66</v>
      </c>
      <c r="J96" s="3"/>
      <c r="K96" s="47">
        <v>1</v>
      </c>
      <c r="L96" s="3"/>
      <c r="M96" s="3"/>
      <c r="N96" t="str">
        <f t="shared" si="2"/>
        <v xml:space="preserve">    TABLEAU_USER_ID VARCHAR(64) NOT NULL</v>
      </c>
      <c r="O96" t="str">
        <f t="shared" si="3"/>
        <v>COMMENT ON COLUMN T_IF_TABLEAU_USER.TABLEAU_USER_ID IS '태블로 사용자 ID';</v>
      </c>
    </row>
    <row r="97" spans="1:15" x14ac:dyDescent="0.25">
      <c r="A97" s="79">
        <v>91</v>
      </c>
      <c r="B97" s="47" t="str">
        <f>VLOOKUP($C97,table!$B:$D,3,FALSE)</f>
        <v>연계</v>
      </c>
      <c r="C97" s="3" t="s">
        <v>810</v>
      </c>
      <c r="D97" s="48" t="str">
        <f>VLOOKUP($C97,table!$B:$D,2,FALSE)</f>
        <v>T_IF_TABLEAU_USER</v>
      </c>
      <c r="E97" s="47">
        <v>2</v>
      </c>
      <c r="F97" s="3" t="s">
        <v>1039</v>
      </c>
      <c r="G97" s="3" t="str">
        <f>VLOOKUP($F97,domain!$B:$D,2,FALSE)</f>
        <v>TABLEAU_USER_NM</v>
      </c>
      <c r="H97" s="3" t="str">
        <f>VLOOKUP($F97,domain!$B:$D,3,FALSE)</f>
        <v>VARCHAR(200)</v>
      </c>
      <c r="I97" s="54" t="s">
        <v>65</v>
      </c>
      <c r="J97" s="3"/>
      <c r="K97" s="47"/>
      <c r="L97" s="3"/>
      <c r="M97" s="3"/>
      <c r="N97" t="str">
        <f t="shared" si="2"/>
        <v xml:space="preserve">  , TABLEAU_USER_NM VARCHAR(200)</v>
      </c>
      <c r="O97" t="str">
        <f t="shared" si="3"/>
        <v>COMMENT ON COLUMN T_IF_TABLEAU_USER.TABLEAU_USER_NM IS '태블로 사용자 명';</v>
      </c>
    </row>
    <row r="98" spans="1:15" x14ac:dyDescent="0.25">
      <c r="A98" s="79">
        <v>92</v>
      </c>
      <c r="B98" s="54" t="str">
        <f>VLOOKUP($C98,table!$B:$D,3,FALSE)</f>
        <v>연계</v>
      </c>
      <c r="C98" s="3" t="s">
        <v>810</v>
      </c>
      <c r="D98" s="55" t="str">
        <f>VLOOKUP($C98,table!$B:$D,2,FALSE)</f>
        <v>T_IF_TABLEAU_USER</v>
      </c>
      <c r="E98" s="54">
        <v>3</v>
      </c>
      <c r="F98" s="3" t="s">
        <v>1082</v>
      </c>
      <c r="G98" s="3" t="str">
        <f>VLOOKUP($F98,domain!$B:$D,2,FALSE)</f>
        <v>USER_ID</v>
      </c>
      <c r="H98" s="3" t="str">
        <f>VLOOKUP($F98,domain!$B:$D,3,FALSE)</f>
        <v>VARCHAR(32)</v>
      </c>
      <c r="I98" s="54" t="s">
        <v>65</v>
      </c>
      <c r="J98" s="3"/>
      <c r="K98" s="54"/>
      <c r="L98" s="3"/>
      <c r="M98" s="3"/>
      <c r="N98" t="str">
        <f t="shared" si="2"/>
        <v xml:space="preserve">  , USER_ID VARCHAR(32)</v>
      </c>
      <c r="O98" t="str">
        <f t="shared" si="3"/>
        <v>COMMENT ON COLUMN T_IF_TABLEAU_USER.USER_ID IS '사용자 ID';</v>
      </c>
    </row>
    <row r="99" spans="1:15" x14ac:dyDescent="0.25">
      <c r="A99" s="79">
        <v>93</v>
      </c>
      <c r="B99" s="54" t="str">
        <f>VLOOKUP($C99,table!$B:$D,3,FALSE)</f>
        <v>연계</v>
      </c>
      <c r="C99" s="3" t="s">
        <v>810</v>
      </c>
      <c r="D99" s="55" t="str">
        <f>VLOOKUP($C99,table!$B:$D,2,FALSE)</f>
        <v>T_IF_TABLEAU_USER</v>
      </c>
      <c r="E99" s="54">
        <v>4</v>
      </c>
      <c r="F99" s="3" t="s">
        <v>1083</v>
      </c>
      <c r="G99" s="3" t="str">
        <f>VLOOKUP($F99,domain!$B:$D,2,FALSE)</f>
        <v>TABLEAU_PW</v>
      </c>
      <c r="H99" s="3" t="str">
        <f>VLOOKUP($F99,domain!$B:$D,3,FALSE)</f>
        <v>VARCHAR(256)</v>
      </c>
      <c r="I99" s="54" t="s">
        <v>65</v>
      </c>
      <c r="J99" s="3"/>
      <c r="K99" s="54"/>
      <c r="L99" s="3"/>
      <c r="M99" s="3"/>
      <c r="N99" t="str">
        <f t="shared" si="2"/>
        <v xml:space="preserve">  , TABLEAU_PW VARCHAR(256)</v>
      </c>
      <c r="O99" t="str">
        <f t="shared" si="3"/>
        <v>COMMENT ON COLUMN T_IF_TABLEAU_USER.TABLEAU_PW IS '태블로 비밀번호';</v>
      </c>
    </row>
    <row r="100" spans="1:15" x14ac:dyDescent="0.25">
      <c r="A100" s="79">
        <v>94</v>
      </c>
      <c r="B100" s="54" t="str">
        <f>VLOOKUP($C100,table!$B:$D,3,FALSE)</f>
        <v>연계</v>
      </c>
      <c r="C100" s="3" t="s">
        <v>810</v>
      </c>
      <c r="D100" s="55" t="str">
        <f>VLOOKUP($C100,table!$B:$D,2,FALSE)</f>
        <v>T_IF_TABLEAU_USER</v>
      </c>
      <c r="E100" s="54">
        <v>5</v>
      </c>
      <c r="F100" s="3" t="s">
        <v>1078</v>
      </c>
      <c r="G100" s="3" t="str">
        <f>VLOOKUP($F100,domain!$B:$D,2,FALSE)</f>
        <v>USE_YN</v>
      </c>
      <c r="H100" s="3" t="str">
        <f>VLOOKUP($F100,domain!$B:$D,3,FALSE)</f>
        <v>VARCHAR(1)</v>
      </c>
      <c r="I100" s="54" t="s">
        <v>65</v>
      </c>
      <c r="J100" s="3" t="s">
        <v>304</v>
      </c>
      <c r="K100" s="54"/>
      <c r="L100" s="3"/>
      <c r="M100" s="3"/>
      <c r="N100" t="str">
        <f t="shared" si="2"/>
        <v xml:space="preserve">  , USE_YN VARCHAR(1) DEFAULT 'N'</v>
      </c>
      <c r="O100" t="str">
        <f t="shared" si="3"/>
        <v>COMMENT ON COLUMN T_IF_TABLEAU_USER.USE_YN IS '사용 여부';</v>
      </c>
    </row>
    <row r="101" spans="1:15" x14ac:dyDescent="0.25">
      <c r="A101" s="79">
        <v>95</v>
      </c>
      <c r="B101" s="54" t="str">
        <f>VLOOKUP($C101,table!$B:$D,3,FALSE)</f>
        <v>연계</v>
      </c>
      <c r="C101" s="3" t="s">
        <v>810</v>
      </c>
      <c r="D101" s="55" t="str">
        <f>VLOOKUP($C101,table!$B:$D,2,FALSE)</f>
        <v>T_IF_TABLEAU_USER</v>
      </c>
      <c r="E101" s="54">
        <v>6</v>
      </c>
      <c r="F101" s="3" t="s">
        <v>1079</v>
      </c>
      <c r="G101" s="3" t="str">
        <f>VLOOKUP($F101,domain!$B:$D,2,FALSE)</f>
        <v>MODI_SE</v>
      </c>
      <c r="H101" s="3" t="str">
        <f>VLOOKUP($F101,domain!$B:$D,3,FALSE)</f>
        <v>VARCHAR(32)</v>
      </c>
      <c r="I101" s="54" t="s">
        <v>65</v>
      </c>
      <c r="J101" s="3"/>
      <c r="K101" s="54"/>
      <c r="L101" s="3" t="s">
        <v>1114</v>
      </c>
      <c r="M101" s="3"/>
      <c r="N101" t="str">
        <f t="shared" si="2"/>
        <v xml:space="preserve">  , MODI_SE VARCHAR(32)</v>
      </c>
      <c r="O101" t="str">
        <f t="shared" si="3"/>
        <v>COMMENT ON COLUMN T_IF_TABLEAU_USER.MODI_SE IS '수정 구분[I: 등록 / U: 수정 / D: 삭제 / C: 완료 / R: 삭제완료]';</v>
      </c>
    </row>
    <row r="102" spans="1:15" x14ac:dyDescent="0.25">
      <c r="A102" s="79">
        <v>96</v>
      </c>
      <c r="B102" s="54" t="str">
        <f>VLOOKUP($C102,table!$B:$D,3,FALSE)</f>
        <v>연계</v>
      </c>
      <c r="C102" s="3" t="s">
        <v>810</v>
      </c>
      <c r="D102" s="55" t="str">
        <f>VLOOKUP($C102,table!$B:$D,2,FALSE)</f>
        <v>T_IF_TABLEAU_USER</v>
      </c>
      <c r="E102" s="54">
        <v>7</v>
      </c>
      <c r="F102" s="3" t="s">
        <v>1080</v>
      </c>
      <c r="G102" s="3" t="str">
        <f>VLOOKUP($F102,domain!$B:$D,2,FALSE)</f>
        <v>RGST_ID</v>
      </c>
      <c r="H102" s="3" t="str">
        <f>VLOOKUP($F102,domain!$B:$D,3,FALSE)</f>
        <v>VARCHAR(32)</v>
      </c>
      <c r="I102" s="57" t="s">
        <v>66</v>
      </c>
      <c r="J102" s="3"/>
      <c r="K102" s="54"/>
      <c r="L102" s="3"/>
      <c r="M102" s="3"/>
      <c r="N102" t="str">
        <f t="shared" si="2"/>
        <v xml:space="preserve">  , RGST_ID VARCHAR(32) NOT NULL</v>
      </c>
      <c r="O102" t="str">
        <f t="shared" si="3"/>
        <v>COMMENT ON COLUMN T_IF_TABLEAU_USER.RGST_ID IS '등록 ID';</v>
      </c>
    </row>
    <row r="103" spans="1:15" x14ac:dyDescent="0.25">
      <c r="A103" s="79">
        <v>97</v>
      </c>
      <c r="B103" s="54" t="str">
        <f>VLOOKUP($C103,table!$B:$D,3,FALSE)</f>
        <v>연계</v>
      </c>
      <c r="C103" s="3" t="s">
        <v>810</v>
      </c>
      <c r="D103" s="55" t="str">
        <f>VLOOKUP($C103,table!$B:$D,2,FALSE)</f>
        <v>T_IF_TABLEAU_USER</v>
      </c>
      <c r="E103" s="54">
        <v>8</v>
      </c>
      <c r="F103" s="3" t="s">
        <v>840</v>
      </c>
      <c r="G103" s="3" t="str">
        <f>VLOOKUP($F103,domain!$B:$D,2,FALSE)</f>
        <v>RGST_DT</v>
      </c>
      <c r="H103" s="3" t="str">
        <f>VLOOKUP($F103,domain!$B:$D,3,FALSE)</f>
        <v>TIMESTAMP</v>
      </c>
      <c r="I103" s="57" t="s">
        <v>66</v>
      </c>
      <c r="J103" s="3" t="s">
        <v>307</v>
      </c>
      <c r="K103" s="54"/>
      <c r="L103" s="3"/>
      <c r="M103" s="3"/>
      <c r="N103" t="str">
        <f t="shared" si="2"/>
        <v xml:space="preserve">  , RGST_DT TIMESTAMP DEFAULT CURRENT_TIMESTAMP NOT NULL</v>
      </c>
      <c r="O103" t="str">
        <f t="shared" si="3"/>
        <v>COMMENT ON COLUMN T_IF_TABLEAU_USER.RGST_DT IS '등록 일시';</v>
      </c>
    </row>
    <row r="104" spans="1:15" x14ac:dyDescent="0.25">
      <c r="A104" s="79">
        <v>98</v>
      </c>
      <c r="B104" s="54" t="str">
        <f>VLOOKUP($C104,table!$B:$D,3,FALSE)</f>
        <v>연계</v>
      </c>
      <c r="C104" s="3" t="s">
        <v>810</v>
      </c>
      <c r="D104" s="55" t="str">
        <f>VLOOKUP($C104,table!$B:$D,2,FALSE)</f>
        <v>T_IF_TABLEAU_USER</v>
      </c>
      <c r="E104" s="54">
        <v>9</v>
      </c>
      <c r="F104" s="3" t="s">
        <v>573</v>
      </c>
      <c r="G104" s="3" t="str">
        <f>VLOOKUP($F104,domain!$B:$D,2,FALSE)</f>
        <v>MODI_ID</v>
      </c>
      <c r="H104" s="3" t="str">
        <f>VLOOKUP($F104,domain!$B:$D,3,FALSE)</f>
        <v>VARCHAR(32)</v>
      </c>
      <c r="I104" s="57" t="s">
        <v>66</v>
      </c>
      <c r="J104" s="3"/>
      <c r="K104" s="47"/>
      <c r="L104" s="3"/>
      <c r="M104" s="3"/>
      <c r="N104" t="str">
        <f t="shared" si="2"/>
        <v xml:space="preserve">  , MODI_ID VARCHAR(32) NOT NULL</v>
      </c>
      <c r="O104" t="str">
        <f t="shared" si="3"/>
        <v>COMMENT ON COLUMN T_IF_TABLEAU_USER.MODI_ID IS '수정 ID';</v>
      </c>
    </row>
    <row r="105" spans="1:15" x14ac:dyDescent="0.25">
      <c r="A105" s="79">
        <v>99</v>
      </c>
      <c r="B105" s="47" t="str">
        <f>VLOOKUP($C105,table!$B:$D,3,FALSE)</f>
        <v>연계</v>
      </c>
      <c r="C105" s="3" t="s">
        <v>810</v>
      </c>
      <c r="D105" s="48" t="str">
        <f>VLOOKUP($C105,table!$B:$D,2,FALSE)</f>
        <v>T_IF_TABLEAU_USER</v>
      </c>
      <c r="E105" s="54">
        <v>10</v>
      </c>
      <c r="F105" s="3" t="s">
        <v>574</v>
      </c>
      <c r="G105" s="3" t="str">
        <f>VLOOKUP($F105,domain!$B:$D,2,FALSE)</f>
        <v>MODI_DT</v>
      </c>
      <c r="H105" s="3" t="str">
        <f>VLOOKUP($F105,domain!$B:$D,3,FALSE)</f>
        <v>TIMESTAMP</v>
      </c>
      <c r="I105" s="57" t="s">
        <v>66</v>
      </c>
      <c r="J105" s="3" t="s">
        <v>307</v>
      </c>
      <c r="K105" s="47"/>
      <c r="L105" s="3"/>
      <c r="M105" s="3"/>
      <c r="N105" t="str">
        <f t="shared" si="2"/>
        <v xml:space="preserve">  , MODI_DT TIMESTAMP DEFAULT CURRENT_TIMESTAMP NOT NULL</v>
      </c>
      <c r="O105" t="str">
        <f t="shared" si="3"/>
        <v>COMMENT ON COLUMN T_IF_TABLEAU_USER.MODI_DT IS '수정 일시';</v>
      </c>
    </row>
    <row r="106" spans="1:15" x14ac:dyDescent="0.25">
      <c r="A106" s="79">
        <v>100</v>
      </c>
      <c r="B106" s="54" t="str">
        <f>VLOOKUP($C106,table!$B:$D,3,FALSE)</f>
        <v>로그</v>
      </c>
      <c r="C106" s="3" t="s">
        <v>861</v>
      </c>
      <c r="D106" s="55" t="str">
        <f>VLOOKUP($C106,table!$B:$D,2,FALSE)</f>
        <v>T_LOG_REF_INFO</v>
      </c>
      <c r="E106" s="54">
        <v>1</v>
      </c>
      <c r="F106" s="3" t="s">
        <v>897</v>
      </c>
      <c r="G106" s="3" t="str">
        <f>VLOOKUP($F106,domain!$B:$D,2,FALSE)</f>
        <v>SYS_SE</v>
      </c>
      <c r="H106" s="3" t="str">
        <f>VLOOKUP($F106,domain!$B:$D,3,FALSE)</f>
        <v>VARCHAR(32)</v>
      </c>
      <c r="I106" s="54" t="s">
        <v>66</v>
      </c>
      <c r="J106" s="3"/>
      <c r="K106" s="54">
        <v>1</v>
      </c>
      <c r="L106" s="3"/>
      <c r="M106" s="3"/>
      <c r="N106" t="str">
        <f t="shared" si="2"/>
        <v xml:space="preserve">    SYS_SE VARCHAR(32) NOT NULL</v>
      </c>
      <c r="O106" t="str">
        <f t="shared" si="3"/>
        <v>COMMENT ON COLUMN T_LOG_REF_INFO.SYS_SE IS '시스템 구분';</v>
      </c>
    </row>
    <row r="107" spans="1:15" x14ac:dyDescent="0.25">
      <c r="A107" s="79">
        <v>101</v>
      </c>
      <c r="B107" s="54" t="str">
        <f>VLOOKUP($C107,table!$B:$D,3,FALSE)</f>
        <v>로그</v>
      </c>
      <c r="C107" s="3" t="s">
        <v>861</v>
      </c>
      <c r="D107" s="55" t="str">
        <f>VLOOKUP($C107,table!$B:$D,2,FALSE)</f>
        <v>T_LOG_REF_INFO</v>
      </c>
      <c r="E107" s="54">
        <v>2</v>
      </c>
      <c r="F107" s="3" t="s">
        <v>898</v>
      </c>
      <c r="G107" s="3" t="str">
        <f>VLOOKUP($F107,domain!$B:$D,2,FALSE)</f>
        <v>CONTROLLER_NM</v>
      </c>
      <c r="H107" s="3" t="str">
        <f>VLOOKUP($F107,domain!$B:$D,3,FALSE)</f>
        <v>VARCHAR(256)</v>
      </c>
      <c r="I107" s="54" t="s">
        <v>66</v>
      </c>
      <c r="J107" s="3"/>
      <c r="K107" s="54">
        <v>2</v>
      </c>
      <c r="L107" s="3"/>
      <c r="M107" s="3"/>
      <c r="N107" t="str">
        <f t="shared" si="2"/>
        <v xml:space="preserve">  , CONTROLLER_NM VARCHAR(256) NOT NULL</v>
      </c>
      <c r="O107" t="str">
        <f t="shared" si="3"/>
        <v>COMMENT ON COLUMN T_LOG_REF_INFO.CONTROLLER_NM IS '컨트롤러 명';</v>
      </c>
    </row>
    <row r="108" spans="1:15" x14ac:dyDescent="0.25">
      <c r="A108" s="79">
        <v>102</v>
      </c>
      <c r="B108" s="54" t="str">
        <f>VLOOKUP($C108,table!$B:$D,3,FALSE)</f>
        <v>로그</v>
      </c>
      <c r="C108" s="3" t="s">
        <v>861</v>
      </c>
      <c r="D108" s="55" t="str">
        <f>VLOOKUP($C108,table!$B:$D,2,FALSE)</f>
        <v>T_LOG_REF_INFO</v>
      </c>
      <c r="E108" s="54">
        <v>3</v>
      </c>
      <c r="F108" s="3" t="s">
        <v>899</v>
      </c>
      <c r="G108" s="3" t="str">
        <f>VLOOKUP($F108,domain!$B:$D,2,FALSE)</f>
        <v>METHOD_NM</v>
      </c>
      <c r="H108" s="3" t="str">
        <f>VLOOKUP($F108,domain!$B:$D,3,FALSE)</f>
        <v>VARCHAR(256)</v>
      </c>
      <c r="I108" s="54" t="s">
        <v>66</v>
      </c>
      <c r="J108" s="3"/>
      <c r="K108" s="54">
        <v>3</v>
      </c>
      <c r="L108" s="3"/>
      <c r="M108" s="3"/>
      <c r="N108" t="str">
        <f t="shared" si="2"/>
        <v xml:space="preserve">  , METHOD_NM VARCHAR(256) NOT NULL</v>
      </c>
      <c r="O108" t="str">
        <f t="shared" si="3"/>
        <v>COMMENT ON COLUMN T_LOG_REF_INFO.METHOD_NM IS '메소드 명';</v>
      </c>
    </row>
    <row r="109" spans="1:15" x14ac:dyDescent="0.25">
      <c r="A109" s="79">
        <v>103</v>
      </c>
      <c r="B109" s="54" t="str">
        <f>VLOOKUP($C109,table!$B:$D,3,FALSE)</f>
        <v>로그</v>
      </c>
      <c r="C109" s="3" t="s">
        <v>861</v>
      </c>
      <c r="D109" s="55" t="str">
        <f>VLOOKUP($C109,table!$B:$D,2,FALSE)</f>
        <v>T_LOG_REF_INFO</v>
      </c>
      <c r="E109" s="54">
        <v>4</v>
      </c>
      <c r="F109" s="3" t="s">
        <v>1084</v>
      </c>
      <c r="G109" s="3" t="str">
        <f>VLOOKUP($F109,domain!$B:$D,2,FALSE)</f>
        <v>PROGRAM_NM</v>
      </c>
      <c r="H109" s="3" t="str">
        <f>VLOOKUP($F109,domain!$B:$D,3,FALSE)</f>
        <v>VARCHAR(256)</v>
      </c>
      <c r="I109" s="54" t="s">
        <v>66</v>
      </c>
      <c r="J109" s="3"/>
      <c r="K109" s="54"/>
      <c r="L109" s="3"/>
      <c r="M109" s="3"/>
      <c r="N109" t="str">
        <f t="shared" si="2"/>
        <v xml:space="preserve">  , PROGRAM_NM VARCHAR(256) NOT NULL</v>
      </c>
      <c r="O109" t="str">
        <f t="shared" si="3"/>
        <v>COMMENT ON COLUMN T_LOG_REF_INFO.PROGRAM_NM IS '프로그램 명';</v>
      </c>
    </row>
    <row r="110" spans="1:15" x14ac:dyDescent="0.25">
      <c r="A110" s="79">
        <v>104</v>
      </c>
      <c r="B110" s="54" t="str">
        <f>VLOOKUP($C110,table!$B:$D,3,FALSE)</f>
        <v>로그</v>
      </c>
      <c r="C110" s="3" t="s">
        <v>861</v>
      </c>
      <c r="D110" s="55" t="str">
        <f>VLOOKUP($C110,table!$B:$D,2,FALSE)</f>
        <v>T_LOG_REF_INFO</v>
      </c>
      <c r="E110" s="54">
        <v>5</v>
      </c>
      <c r="F110" s="3" t="s">
        <v>1080</v>
      </c>
      <c r="G110" s="3" t="str">
        <f>VLOOKUP($F110,domain!$B:$D,2,FALSE)</f>
        <v>RGST_ID</v>
      </c>
      <c r="H110" s="3" t="str">
        <f>VLOOKUP($F110,domain!$B:$D,3,FALSE)</f>
        <v>VARCHAR(32)</v>
      </c>
      <c r="I110" s="54" t="s">
        <v>65</v>
      </c>
      <c r="J110" s="3"/>
      <c r="K110" s="54"/>
      <c r="L110" s="3"/>
      <c r="M110" s="3"/>
      <c r="N110" t="str">
        <f t="shared" si="2"/>
        <v xml:space="preserve">  , RGST_ID VARCHAR(32)</v>
      </c>
      <c r="O110" t="str">
        <f t="shared" si="3"/>
        <v>COMMENT ON COLUMN T_LOG_REF_INFO.RGST_ID IS '등록 ID';</v>
      </c>
    </row>
    <row r="111" spans="1:15" x14ac:dyDescent="0.25">
      <c r="A111" s="79">
        <v>105</v>
      </c>
      <c r="B111" s="54" t="str">
        <f>VLOOKUP($C111,table!$B:$D,3,FALSE)</f>
        <v>로그</v>
      </c>
      <c r="C111" s="3" t="s">
        <v>861</v>
      </c>
      <c r="D111" s="55" t="str">
        <f>VLOOKUP($C111,table!$B:$D,2,FALSE)</f>
        <v>T_LOG_REF_INFO</v>
      </c>
      <c r="E111" s="54">
        <v>6</v>
      </c>
      <c r="F111" s="3" t="s">
        <v>840</v>
      </c>
      <c r="G111" s="3" t="str">
        <f>VLOOKUP($F111,domain!$B:$D,2,FALSE)</f>
        <v>RGST_DT</v>
      </c>
      <c r="H111" s="3" t="str">
        <f>VLOOKUP($F111,domain!$B:$D,3,FALSE)</f>
        <v>TIMESTAMP</v>
      </c>
      <c r="I111" s="54" t="s">
        <v>65</v>
      </c>
      <c r="J111" s="3"/>
      <c r="K111" s="54"/>
      <c r="L111" s="3"/>
      <c r="M111" s="3"/>
      <c r="N111" t="str">
        <f t="shared" si="2"/>
        <v xml:space="preserve">  , RGST_DT TIMESTAMP</v>
      </c>
      <c r="O111" t="str">
        <f t="shared" si="3"/>
        <v>COMMENT ON COLUMN T_LOG_REF_INFO.RGST_DT IS '등록 일시';</v>
      </c>
    </row>
    <row r="112" spans="1:15" x14ac:dyDescent="0.25">
      <c r="A112" s="79">
        <v>106</v>
      </c>
      <c r="B112" s="54" t="str">
        <f>VLOOKUP($C112,table!$B:$D,3,FALSE)</f>
        <v>로그</v>
      </c>
      <c r="C112" s="3" t="s">
        <v>864</v>
      </c>
      <c r="D112" s="55" t="str">
        <f>VLOOKUP($C112,table!$B:$D,2,FALSE)</f>
        <v>T_LOG_IF</v>
      </c>
      <c r="E112" s="4">
        <v>1</v>
      </c>
      <c r="F112" s="3" t="s">
        <v>137</v>
      </c>
      <c r="G112" s="3" t="str">
        <f>VLOOKUP($F112,domain!$B:$D,2,FALSE)</f>
        <v>LOG_DT</v>
      </c>
      <c r="H112" s="3" t="str">
        <f>VLOOKUP($F112,domain!$B:$D,3,FALSE)</f>
        <v>TIMESTAMP</v>
      </c>
      <c r="I112" s="4" t="s">
        <v>66</v>
      </c>
      <c r="J112" s="3"/>
      <c r="K112" s="47"/>
      <c r="L112" s="3"/>
      <c r="M112" s="3"/>
      <c r="N112" t="str">
        <f t="shared" si="2"/>
        <v xml:space="preserve">    LOG_DT TIMESTAMP NOT NULL</v>
      </c>
      <c r="O112" t="str">
        <f t="shared" si="3"/>
        <v>COMMENT ON COLUMN T_LOG_IF.LOG_DT IS '로그 일시';</v>
      </c>
    </row>
    <row r="113" spans="1:15" x14ac:dyDescent="0.25">
      <c r="A113" s="79">
        <v>107</v>
      </c>
      <c r="B113" s="4" t="str">
        <f>VLOOKUP($C113,table!$B:$D,3,FALSE)</f>
        <v>로그</v>
      </c>
      <c r="C113" s="3" t="s">
        <v>864</v>
      </c>
      <c r="D113" s="48" t="str">
        <f>VLOOKUP($C113,table!$B:$D,2,FALSE)</f>
        <v>T_LOG_IF</v>
      </c>
      <c r="E113" s="4">
        <v>2</v>
      </c>
      <c r="F113" s="3" t="s">
        <v>1119</v>
      </c>
      <c r="G113" s="3" t="str">
        <f>VLOOKUP($F113,domain!$B:$D,2,FALSE)</f>
        <v>IF_TY</v>
      </c>
      <c r="H113" s="3" t="str">
        <f>VLOOKUP($F113,domain!$B:$D,3,FALSE)</f>
        <v>VARCHAR(32)</v>
      </c>
      <c r="I113" s="4" t="s">
        <v>66</v>
      </c>
      <c r="J113" s="3"/>
      <c r="K113" s="47"/>
      <c r="L113" s="3"/>
      <c r="M113" s="3"/>
      <c r="N113" t="str">
        <f t="shared" si="2"/>
        <v xml:space="preserve">  , IF_TY VARCHAR(32) NOT NULL</v>
      </c>
      <c r="O113" t="str">
        <f t="shared" si="3"/>
        <v>COMMENT ON COLUMN T_LOG_IF.IF_TY IS '연계 타입';</v>
      </c>
    </row>
    <row r="114" spans="1:15" x14ac:dyDescent="0.25">
      <c r="A114" s="79">
        <v>108</v>
      </c>
      <c r="B114" s="8" t="str">
        <f>VLOOKUP($C114,table!$B:$D,3,FALSE)</f>
        <v>로그</v>
      </c>
      <c r="C114" s="3" t="s">
        <v>864</v>
      </c>
      <c r="D114" s="7" t="str">
        <f>VLOOKUP($C114,table!$B:$D,2,FALSE)</f>
        <v>T_LOG_IF</v>
      </c>
      <c r="E114" s="8">
        <v>3</v>
      </c>
      <c r="F114" s="3" t="s">
        <v>276</v>
      </c>
      <c r="G114" s="3" t="str">
        <f>VLOOKUP($F114,domain!$B:$D,2,FALSE)</f>
        <v>SERVER_IP</v>
      </c>
      <c r="H114" s="3" t="str">
        <f>VLOOKUP($F114,domain!$B:$D,3,FALSE)</f>
        <v>VARCHAR(45)</v>
      </c>
      <c r="I114" s="8" t="s">
        <v>65</v>
      </c>
      <c r="J114" s="3"/>
      <c r="K114" s="47"/>
      <c r="L114" s="3"/>
      <c r="M114" s="3"/>
      <c r="N114" t="str">
        <f t="shared" si="2"/>
        <v xml:space="preserve">  , SERVER_IP VARCHAR(45)</v>
      </c>
      <c r="O114" t="str">
        <f t="shared" si="3"/>
        <v>COMMENT ON COLUMN T_LOG_IF.SERVER_IP IS '서버 IP';</v>
      </c>
    </row>
    <row r="115" spans="1:15" x14ac:dyDescent="0.25">
      <c r="A115" s="79">
        <v>109</v>
      </c>
      <c r="B115" s="4" t="str">
        <f>VLOOKUP($C115,table!$B:$D,3,FALSE)</f>
        <v>로그</v>
      </c>
      <c r="C115" s="3" t="s">
        <v>864</v>
      </c>
      <c r="D115" s="5" t="str">
        <f>VLOOKUP($C115,table!$B:$D,2,FALSE)</f>
        <v>T_LOG_IF</v>
      </c>
      <c r="E115" s="8">
        <v>4</v>
      </c>
      <c r="F115" s="3" t="s">
        <v>175</v>
      </c>
      <c r="G115" s="3" t="str">
        <f>VLOOKUP($F115,domain!$B:$D,2,FALSE)</f>
        <v>START_DT</v>
      </c>
      <c r="H115" s="3" t="str">
        <f>VLOOKUP($F115,domain!$B:$D,3,FALSE)</f>
        <v>TIMESTAMP</v>
      </c>
      <c r="I115" s="4" t="s">
        <v>65</v>
      </c>
      <c r="J115" s="3"/>
      <c r="K115" s="47"/>
      <c r="L115" s="3"/>
      <c r="M115" s="3"/>
      <c r="N115" t="str">
        <f t="shared" si="2"/>
        <v xml:space="preserve">  , START_DT TIMESTAMP</v>
      </c>
      <c r="O115" t="str">
        <f t="shared" si="3"/>
        <v>COMMENT ON COLUMN T_LOG_IF.START_DT IS '시작 일시';</v>
      </c>
    </row>
    <row r="116" spans="1:15" x14ac:dyDescent="0.25">
      <c r="A116" s="79">
        <v>110</v>
      </c>
      <c r="B116" s="4" t="str">
        <f>VLOOKUP($C116,table!$B:$D,3,FALSE)</f>
        <v>로그</v>
      </c>
      <c r="C116" s="3" t="s">
        <v>864</v>
      </c>
      <c r="D116" s="5" t="str">
        <f>VLOOKUP($C116,table!$B:$D,2,FALSE)</f>
        <v>T_LOG_IF</v>
      </c>
      <c r="E116" s="8">
        <v>5</v>
      </c>
      <c r="F116" s="3" t="s">
        <v>193</v>
      </c>
      <c r="G116" s="3" t="str">
        <f>VLOOKUP($F116,domain!$B:$D,2,FALSE)</f>
        <v>END_DT</v>
      </c>
      <c r="H116" s="3" t="str">
        <f>VLOOKUP($F116,domain!$B:$D,3,FALSE)</f>
        <v>TIMESTAMP</v>
      </c>
      <c r="I116" s="4" t="s">
        <v>65</v>
      </c>
      <c r="J116" s="3"/>
      <c r="K116" s="47"/>
      <c r="L116" s="3"/>
      <c r="M116" s="3"/>
      <c r="N116" t="str">
        <f t="shared" si="2"/>
        <v xml:space="preserve">  , END_DT TIMESTAMP</v>
      </c>
      <c r="O116" t="str">
        <f t="shared" si="3"/>
        <v>COMMENT ON COLUMN T_LOG_IF.END_DT IS '종료 일시';</v>
      </c>
    </row>
    <row r="117" spans="1:15" x14ac:dyDescent="0.25">
      <c r="A117" s="79">
        <v>111</v>
      </c>
      <c r="B117" s="4" t="str">
        <f>VLOOKUP($C117,table!$B:$D,3,FALSE)</f>
        <v>로그</v>
      </c>
      <c r="C117" s="3" t="s">
        <v>864</v>
      </c>
      <c r="D117" s="5" t="str">
        <f>VLOOKUP($C117,table!$B:$D,2,FALSE)</f>
        <v>T_LOG_IF</v>
      </c>
      <c r="E117" s="8">
        <v>6</v>
      </c>
      <c r="F117" s="3" t="s">
        <v>112</v>
      </c>
      <c r="G117" s="3" t="str">
        <f>VLOOKUP($F117,domain!$B:$D,2,FALSE)</f>
        <v>RSLT_CODE</v>
      </c>
      <c r="H117" s="3" t="str">
        <f>VLOOKUP($F117,domain!$B:$D,3,FALSE)</f>
        <v>VARCHAR(16)</v>
      </c>
      <c r="I117" s="4" t="s">
        <v>65</v>
      </c>
      <c r="J117" s="3"/>
      <c r="K117" s="47"/>
      <c r="L117" s="3"/>
      <c r="M117" s="3"/>
      <c r="N117" t="str">
        <f t="shared" si="2"/>
        <v xml:space="preserve">  , RSLT_CODE VARCHAR(16)</v>
      </c>
      <c r="O117" t="str">
        <f t="shared" si="3"/>
        <v>COMMENT ON COLUMN T_LOG_IF.RSLT_CODE IS '결과 코드';</v>
      </c>
    </row>
    <row r="118" spans="1:15" x14ac:dyDescent="0.25">
      <c r="A118" s="79">
        <v>112</v>
      </c>
      <c r="B118" s="4" t="str">
        <f>VLOOKUP($C118,table!$B:$D,3,FALSE)</f>
        <v>로그</v>
      </c>
      <c r="C118" s="3" t="s">
        <v>864</v>
      </c>
      <c r="D118" s="5" t="str">
        <f>VLOOKUP($C118,table!$B:$D,2,FALSE)</f>
        <v>T_LOG_IF</v>
      </c>
      <c r="E118" s="8">
        <v>7</v>
      </c>
      <c r="F118" s="3" t="s">
        <v>149</v>
      </c>
      <c r="G118" s="3" t="str">
        <f>VLOOKUP($F118,domain!$B:$D,2,FALSE)</f>
        <v>MSG</v>
      </c>
      <c r="H118" s="3" t="str">
        <f>VLOOKUP($F118,domain!$B:$D,3,FALSE)</f>
        <v>JSONB</v>
      </c>
      <c r="I118" s="4" t="s">
        <v>65</v>
      </c>
      <c r="J118" s="3"/>
      <c r="K118" s="47"/>
      <c r="L118" s="3"/>
      <c r="M118" s="3"/>
      <c r="N118" t="str">
        <f t="shared" si="2"/>
        <v xml:space="preserve">  , MSG JSONB</v>
      </c>
      <c r="O118" t="str">
        <f t="shared" si="3"/>
        <v>COMMENT ON COLUMN T_LOG_IF.MSG IS '메시지';</v>
      </c>
    </row>
    <row r="119" spans="1:15" x14ac:dyDescent="0.25">
      <c r="A119" s="79">
        <v>113</v>
      </c>
      <c r="B119" s="4" t="str">
        <f>VLOOKUP($C119,table!$B:$D,3,FALSE)</f>
        <v>로그</v>
      </c>
      <c r="C119" s="3" t="s">
        <v>864</v>
      </c>
      <c r="D119" s="5" t="str">
        <f>VLOOKUP($C119,table!$B:$D,2,FALSE)</f>
        <v>T_LOG_IF</v>
      </c>
      <c r="E119" s="8">
        <v>8</v>
      </c>
      <c r="F119" s="3" t="s">
        <v>183</v>
      </c>
      <c r="G119" s="3" t="str">
        <f>VLOOKUP($F119,domain!$B:$D,2,FALSE)</f>
        <v>ERR_MSG</v>
      </c>
      <c r="H119" s="3" t="str">
        <f>VLOOKUP($F119,domain!$B:$D,3,FALSE)</f>
        <v>TEXT</v>
      </c>
      <c r="I119" s="4" t="s">
        <v>65</v>
      </c>
      <c r="J119" s="3"/>
      <c r="K119" s="47"/>
      <c r="L119" s="3"/>
      <c r="M119" s="3"/>
      <c r="N119" t="str">
        <f t="shared" si="2"/>
        <v xml:space="preserve">  , ERR_MSG TEXT</v>
      </c>
      <c r="O119" t="str">
        <f t="shared" si="3"/>
        <v>COMMENT ON COLUMN T_LOG_IF.ERR_MSG IS '에러 메시지';</v>
      </c>
    </row>
    <row r="120" spans="1:15" x14ac:dyDescent="0.25">
      <c r="A120" s="79">
        <v>114</v>
      </c>
      <c r="B120" s="4" t="str">
        <f>VLOOKUP($C120,table!$B:$D,3,FALSE)</f>
        <v>로그</v>
      </c>
      <c r="C120" s="3" t="s">
        <v>284</v>
      </c>
      <c r="D120" s="5" t="str">
        <f>VLOOKUP($C120,table!$B:$D,2,FALSE)</f>
        <v>T_LOG_RQST_MGR_SYS</v>
      </c>
      <c r="E120" s="4">
        <v>1</v>
      </c>
      <c r="F120" s="3" t="s">
        <v>137</v>
      </c>
      <c r="G120" s="3" t="str">
        <f>VLOOKUP($F120,domain!$B:$D,2,FALSE)</f>
        <v>LOG_DT</v>
      </c>
      <c r="H120" s="3" t="str">
        <f>VLOOKUP($F120,domain!$B:$D,3,FALSE)</f>
        <v>TIMESTAMP</v>
      </c>
      <c r="I120" s="4" t="s">
        <v>66</v>
      </c>
      <c r="J120" s="3"/>
      <c r="K120" s="47"/>
      <c r="L120" s="3"/>
      <c r="M120" s="3"/>
      <c r="N120" t="str">
        <f t="shared" si="2"/>
        <v xml:space="preserve">    LOG_DT TIMESTAMP NOT NULL</v>
      </c>
      <c r="O120" t="str">
        <f t="shared" si="3"/>
        <v>COMMENT ON COLUMN T_LOG_RQST_MGR_SYS.LOG_DT IS '로그 일시';</v>
      </c>
    </row>
    <row r="121" spans="1:15" x14ac:dyDescent="0.25">
      <c r="A121" s="79">
        <v>115</v>
      </c>
      <c r="B121" s="4" t="str">
        <f>VLOOKUP($C121,table!$B:$D,3,FALSE)</f>
        <v>로그</v>
      </c>
      <c r="C121" s="3" t="s">
        <v>284</v>
      </c>
      <c r="D121" s="5" t="str">
        <f>VLOOKUP($C121,table!$B:$D,2,FALSE)</f>
        <v>T_LOG_RQST_MGR_SYS</v>
      </c>
      <c r="E121" s="4">
        <v>2</v>
      </c>
      <c r="F121" s="3" t="s">
        <v>163</v>
      </c>
      <c r="G121" s="3" t="str">
        <f>VLOOKUP($F121,domain!$B:$D,2,FALSE)</f>
        <v>USER_ID</v>
      </c>
      <c r="H121" s="3" t="str">
        <f>VLOOKUP($F121,domain!$B:$D,3,FALSE)</f>
        <v>VARCHAR(32)</v>
      </c>
      <c r="I121" s="4" t="s">
        <v>66</v>
      </c>
      <c r="J121" s="3"/>
      <c r="K121" s="47"/>
      <c r="L121" s="3"/>
      <c r="M121" s="3"/>
      <c r="N121" t="str">
        <f t="shared" si="2"/>
        <v xml:space="preserve">  , USER_ID VARCHAR(32) NOT NULL</v>
      </c>
      <c r="O121" t="str">
        <f t="shared" si="3"/>
        <v>COMMENT ON COLUMN T_LOG_RQST_MGR_SYS.USER_ID IS '사용자 ID';</v>
      </c>
    </row>
    <row r="122" spans="1:15" x14ac:dyDescent="0.25">
      <c r="A122" s="79">
        <v>116</v>
      </c>
      <c r="B122" s="4" t="str">
        <f>VLOOKUP($C122,table!$B:$D,3,FALSE)</f>
        <v>로그</v>
      </c>
      <c r="C122" s="3" t="s">
        <v>284</v>
      </c>
      <c r="D122" s="5" t="str">
        <f>VLOOKUP($C122,table!$B:$D,2,FALSE)</f>
        <v>T_LOG_RQST_MGR_SYS</v>
      </c>
      <c r="E122" s="11">
        <v>3</v>
      </c>
      <c r="F122" s="3" t="s">
        <v>165</v>
      </c>
      <c r="G122" s="3" t="str">
        <f>VLOOKUP($F122,domain!$B:$D,2,FALSE)</f>
        <v>USER_NM</v>
      </c>
      <c r="H122" s="3" t="str">
        <f>VLOOKUP($F122,domain!$B:$D,3,FALSE)</f>
        <v>VARCHAR(100)</v>
      </c>
      <c r="I122" s="4" t="s">
        <v>65</v>
      </c>
      <c r="J122" s="3"/>
      <c r="K122" s="47"/>
      <c r="L122" s="3"/>
      <c r="M122" s="3"/>
      <c r="N122" t="str">
        <f t="shared" si="2"/>
        <v xml:space="preserve">  , USER_NM VARCHAR(100)</v>
      </c>
      <c r="O122" t="str">
        <f t="shared" si="3"/>
        <v>COMMENT ON COLUMN T_LOG_RQST_MGR_SYS.USER_NM IS '사용자 명';</v>
      </c>
    </row>
    <row r="123" spans="1:15" x14ac:dyDescent="0.25">
      <c r="A123" s="79">
        <v>117</v>
      </c>
      <c r="B123" s="4" t="str">
        <f>VLOOKUP($C123,table!$B:$D,3,FALSE)</f>
        <v>로그</v>
      </c>
      <c r="C123" s="3" t="s">
        <v>284</v>
      </c>
      <c r="D123" s="5" t="str">
        <f>VLOOKUP($C123,table!$B:$D,2,FALSE)</f>
        <v>T_LOG_RQST_MGR_SYS</v>
      </c>
      <c r="E123" s="11">
        <v>4</v>
      </c>
      <c r="F123" s="3" t="s">
        <v>197</v>
      </c>
      <c r="G123" s="3" t="str">
        <f>VLOOKUP($F123,domain!$B:$D,2,FALSE)</f>
        <v>PSTN_CODE</v>
      </c>
      <c r="H123" s="3" t="str">
        <f>VLOOKUP($F123,domain!$B:$D,3,FALSE)</f>
        <v>VARCHAR(16)</v>
      </c>
      <c r="I123" s="4" t="s">
        <v>65</v>
      </c>
      <c r="J123" s="3"/>
      <c r="K123" s="47"/>
      <c r="L123" s="3"/>
      <c r="M123" s="3"/>
      <c r="N123" t="str">
        <f t="shared" si="2"/>
        <v xml:space="preserve">  , PSTN_CODE VARCHAR(16)</v>
      </c>
      <c r="O123" t="str">
        <f t="shared" si="3"/>
        <v>COMMENT ON COLUMN T_LOG_RQST_MGR_SYS.PSTN_CODE IS '직위 코드';</v>
      </c>
    </row>
    <row r="124" spans="1:15" x14ac:dyDescent="0.25">
      <c r="A124" s="79">
        <v>118</v>
      </c>
      <c r="B124" s="4" t="str">
        <f>VLOOKUP($C124,table!$B:$D,3,FALSE)</f>
        <v>로그</v>
      </c>
      <c r="C124" s="3" t="s">
        <v>284</v>
      </c>
      <c r="D124" s="5" t="str">
        <f>VLOOKUP($C124,table!$B:$D,2,FALSE)</f>
        <v>T_LOG_RQST_MGR_SYS</v>
      </c>
      <c r="E124" s="11">
        <v>5</v>
      </c>
      <c r="F124" s="3" t="s">
        <v>195</v>
      </c>
      <c r="G124" s="3" t="str">
        <f>VLOOKUP($F124,domain!$B:$D,2,FALSE)</f>
        <v>PSTN_NM</v>
      </c>
      <c r="H124" s="3" t="str">
        <f>VLOOKUP($F124,domain!$B:$D,3,FALSE)</f>
        <v>VARCHAR(100)</v>
      </c>
      <c r="I124" s="4" t="s">
        <v>65</v>
      </c>
      <c r="J124" s="3"/>
      <c r="K124" s="47"/>
      <c r="L124" s="3"/>
      <c r="M124" s="3"/>
      <c r="N124" t="str">
        <f t="shared" si="2"/>
        <v xml:space="preserve">  , PSTN_NM VARCHAR(100)</v>
      </c>
      <c r="O124" t="str">
        <f t="shared" si="3"/>
        <v>COMMENT ON COLUMN T_LOG_RQST_MGR_SYS.PSTN_NM IS '직위 명';</v>
      </c>
    </row>
    <row r="125" spans="1:15" x14ac:dyDescent="0.25">
      <c r="A125" s="79">
        <v>119</v>
      </c>
      <c r="B125" s="4" t="str">
        <f>VLOOKUP($C125,table!$B:$D,3,FALSE)</f>
        <v>로그</v>
      </c>
      <c r="C125" s="3" t="s">
        <v>284</v>
      </c>
      <c r="D125" s="5" t="str">
        <f>VLOOKUP($C125,table!$B:$D,2,FALSE)</f>
        <v>T_LOG_RQST_MGR_SYS</v>
      </c>
      <c r="E125" s="11">
        <v>6</v>
      </c>
      <c r="F125" s="3" t="s">
        <v>158</v>
      </c>
      <c r="G125" s="3" t="str">
        <f>VLOOKUP($F125,domain!$B:$D,2,FALSE)</f>
        <v>DEPT_CODE</v>
      </c>
      <c r="H125" s="3" t="str">
        <f>VLOOKUP($F125,domain!$B:$D,3,FALSE)</f>
        <v>VARCHAR(16)</v>
      </c>
      <c r="I125" s="4" t="s">
        <v>65</v>
      </c>
      <c r="J125" s="3"/>
      <c r="K125" s="47"/>
      <c r="L125" s="3"/>
      <c r="M125" s="3"/>
      <c r="N125" t="str">
        <f t="shared" si="2"/>
        <v xml:space="preserve">  , DEPT_CODE VARCHAR(16)</v>
      </c>
      <c r="O125" t="str">
        <f t="shared" si="3"/>
        <v>COMMENT ON COLUMN T_LOG_RQST_MGR_SYS.DEPT_CODE IS '부서 코드';</v>
      </c>
    </row>
    <row r="126" spans="1:15" x14ac:dyDescent="0.25">
      <c r="A126" s="79">
        <v>120</v>
      </c>
      <c r="B126" s="4" t="str">
        <f>VLOOKUP($C126,table!$B:$D,3,FALSE)</f>
        <v>로그</v>
      </c>
      <c r="C126" s="3" t="s">
        <v>284</v>
      </c>
      <c r="D126" s="5" t="str">
        <f>VLOOKUP($C126,table!$B:$D,2,FALSE)</f>
        <v>T_LOG_RQST_MGR_SYS</v>
      </c>
      <c r="E126" s="11">
        <v>7</v>
      </c>
      <c r="F126" s="3" t="s">
        <v>156</v>
      </c>
      <c r="G126" s="3" t="str">
        <f>VLOOKUP($F126,domain!$B:$D,2,FALSE)</f>
        <v>DEPT_NM</v>
      </c>
      <c r="H126" s="3" t="str">
        <f>VLOOKUP($F126,domain!$B:$D,3,FALSE)</f>
        <v>VARCHAR(100)</v>
      </c>
      <c r="I126" s="4" t="s">
        <v>65</v>
      </c>
      <c r="J126" s="3"/>
      <c r="K126" s="47"/>
      <c r="L126" s="3"/>
      <c r="M126" s="3"/>
      <c r="N126" t="str">
        <f t="shared" si="2"/>
        <v xml:space="preserve">  , DEPT_NM VARCHAR(100)</v>
      </c>
      <c r="O126" t="str">
        <f t="shared" si="3"/>
        <v>COMMENT ON COLUMN T_LOG_RQST_MGR_SYS.DEPT_NM IS '부서 명';</v>
      </c>
    </row>
    <row r="127" spans="1:15" x14ac:dyDescent="0.25">
      <c r="A127" s="79">
        <v>121</v>
      </c>
      <c r="B127" s="4" t="str">
        <f>VLOOKUP($C127,table!$B:$D,3,FALSE)</f>
        <v>로그</v>
      </c>
      <c r="C127" s="3" t="s">
        <v>284</v>
      </c>
      <c r="D127" s="5" t="str">
        <f>VLOOKUP($C127,table!$B:$D,2,FALSE)</f>
        <v>T_LOG_RQST_MGR_SYS</v>
      </c>
      <c r="E127" s="11">
        <v>8</v>
      </c>
      <c r="F127" s="3" t="s">
        <v>119</v>
      </c>
      <c r="G127" s="3" t="str">
        <f>VLOOKUP($F127,domain!$B:$D,2,FALSE)</f>
        <v>AUTH_ID</v>
      </c>
      <c r="H127" s="3" t="str">
        <f>VLOOKUP($F127,domain!$B:$D,3,FALSE)</f>
        <v>VARCHAR(32)</v>
      </c>
      <c r="I127" s="4" t="s">
        <v>65</v>
      </c>
      <c r="J127" s="3"/>
      <c r="K127" s="47"/>
      <c r="L127" s="3"/>
      <c r="M127" s="3"/>
      <c r="N127" t="str">
        <f t="shared" si="2"/>
        <v xml:space="preserve">  , AUTH_ID VARCHAR(32)</v>
      </c>
      <c r="O127" t="str">
        <f t="shared" si="3"/>
        <v>COMMENT ON COLUMN T_LOG_RQST_MGR_SYS.AUTH_ID IS '권한 ID';</v>
      </c>
    </row>
    <row r="128" spans="1:15" x14ac:dyDescent="0.25">
      <c r="A128" s="79">
        <v>122</v>
      </c>
      <c r="B128" s="4" t="str">
        <f>VLOOKUP($C128,table!$B:$D,3,FALSE)</f>
        <v>로그</v>
      </c>
      <c r="C128" s="3" t="s">
        <v>284</v>
      </c>
      <c r="D128" s="5" t="str">
        <f>VLOOKUP($C128,table!$B:$D,2,FALSE)</f>
        <v>T_LOG_RQST_MGR_SYS</v>
      </c>
      <c r="E128" s="11">
        <v>9</v>
      </c>
      <c r="F128" s="3" t="s">
        <v>122</v>
      </c>
      <c r="G128" s="3" t="str">
        <f>VLOOKUP($F128,domain!$B:$D,2,FALSE)</f>
        <v>AUTH_NM</v>
      </c>
      <c r="H128" s="3" t="str">
        <f>VLOOKUP($F128,domain!$B:$D,3,FALSE)</f>
        <v>VARCHAR(100)</v>
      </c>
      <c r="I128" s="4" t="s">
        <v>65</v>
      </c>
      <c r="J128" s="3"/>
      <c r="K128" s="47"/>
      <c r="L128" s="3"/>
      <c r="M128" s="3"/>
      <c r="N128" t="str">
        <f t="shared" si="2"/>
        <v xml:space="preserve">  , AUTH_NM VARCHAR(100)</v>
      </c>
      <c r="O128" t="str">
        <f t="shared" si="3"/>
        <v>COMMENT ON COLUMN T_LOG_RQST_MGR_SYS.AUTH_NM IS '권한 명';</v>
      </c>
    </row>
    <row r="129" spans="1:15" x14ac:dyDescent="0.25">
      <c r="A129" s="79">
        <v>123</v>
      </c>
      <c r="B129" s="4" t="str">
        <f>VLOOKUP($C129,table!$B:$D,3,FALSE)</f>
        <v>로그</v>
      </c>
      <c r="C129" s="3" t="s">
        <v>284</v>
      </c>
      <c r="D129" s="5" t="str">
        <f>VLOOKUP($C129,table!$B:$D,2,FALSE)</f>
        <v>T_LOG_RQST_MGR_SYS</v>
      </c>
      <c r="E129" s="11">
        <v>10</v>
      </c>
      <c r="F129" s="3" t="s">
        <v>207</v>
      </c>
      <c r="G129" s="3" t="str">
        <f>VLOOKUP($F129,domain!$B:$D,2,FALSE)</f>
        <v>CLIENT_IP</v>
      </c>
      <c r="H129" s="3" t="str">
        <f>VLOOKUP($F129,domain!$B:$D,3,FALSE)</f>
        <v>VARCHAR(45)</v>
      </c>
      <c r="I129" s="4" t="s">
        <v>65</v>
      </c>
      <c r="J129" s="3"/>
      <c r="K129" s="47"/>
      <c r="L129" s="3"/>
      <c r="M129" s="3"/>
      <c r="N129" t="str">
        <f t="shared" si="2"/>
        <v xml:space="preserve">  , CLIENT_IP VARCHAR(45)</v>
      </c>
      <c r="O129" t="str">
        <f t="shared" si="3"/>
        <v>COMMENT ON COLUMN T_LOG_RQST_MGR_SYS.CLIENT_IP IS '클라이언트 IP';</v>
      </c>
    </row>
    <row r="130" spans="1:15" x14ac:dyDescent="0.25">
      <c r="A130" s="79">
        <v>124</v>
      </c>
      <c r="B130" s="11" t="str">
        <f>VLOOKUP($C130,table!$B:$D,3,FALSE)</f>
        <v>로그</v>
      </c>
      <c r="C130" s="3" t="s">
        <v>284</v>
      </c>
      <c r="D130" s="10" t="str">
        <f>VLOOKUP($C130,table!$B:$D,2,FALSE)</f>
        <v>T_LOG_RQST_MGR_SYS</v>
      </c>
      <c r="E130" s="11">
        <v>11</v>
      </c>
      <c r="F130" s="3" t="s">
        <v>297</v>
      </c>
      <c r="G130" s="3" t="str">
        <f>VLOOKUP($F130,domain!$B:$D,2,FALSE)</f>
        <v>SERVER_IP</v>
      </c>
      <c r="H130" s="3" t="str">
        <f>VLOOKUP($F130,domain!$B:$D,3,FALSE)</f>
        <v>VARCHAR(45)</v>
      </c>
      <c r="I130" s="11" t="s">
        <v>65</v>
      </c>
      <c r="J130" s="3"/>
      <c r="K130" s="47"/>
      <c r="L130" s="3"/>
      <c r="M130" s="3"/>
      <c r="N130" t="str">
        <f t="shared" si="2"/>
        <v xml:space="preserve">  , SERVER_IP VARCHAR(45)</v>
      </c>
      <c r="O130" t="str">
        <f t="shared" si="3"/>
        <v>COMMENT ON COLUMN T_LOG_RQST_MGR_SYS.SERVER_IP IS '서버 IP';</v>
      </c>
    </row>
    <row r="131" spans="1:15" x14ac:dyDescent="0.25">
      <c r="A131" s="79">
        <v>125</v>
      </c>
      <c r="B131" s="11" t="str">
        <f>VLOOKUP($C131,table!$B:$D,3,FALSE)</f>
        <v>로그</v>
      </c>
      <c r="C131" s="3" t="s">
        <v>284</v>
      </c>
      <c r="D131" s="10" t="str">
        <f>VLOOKUP($C131,table!$B:$D,2,FALSE)</f>
        <v>T_LOG_RQST_MGR_SYS</v>
      </c>
      <c r="E131" s="11">
        <v>12</v>
      </c>
      <c r="F131" s="3" t="s">
        <v>186</v>
      </c>
      <c r="G131" s="3" t="str">
        <f>VLOOKUP($F131,domain!$B:$D,2,FALSE)</f>
        <v>RQST_METHOD</v>
      </c>
      <c r="H131" s="3" t="str">
        <f>VLOOKUP($F131,domain!$B:$D,3,FALSE)</f>
        <v>VARCHAR(16)</v>
      </c>
      <c r="I131" s="11" t="s">
        <v>65</v>
      </c>
      <c r="J131" s="3"/>
      <c r="K131" s="47"/>
      <c r="L131" s="3"/>
      <c r="M131" s="3"/>
      <c r="N131" t="str">
        <f t="shared" si="2"/>
        <v xml:space="preserve">  , RQST_METHOD VARCHAR(16)</v>
      </c>
      <c r="O131" t="str">
        <f t="shared" si="3"/>
        <v>COMMENT ON COLUMN T_LOG_RQST_MGR_SYS.RQST_METHOD IS '요청 메소드';</v>
      </c>
    </row>
    <row r="132" spans="1:15" x14ac:dyDescent="0.25">
      <c r="A132" s="79">
        <v>126</v>
      </c>
      <c r="B132" s="4" t="str">
        <f>VLOOKUP($C132,table!$B:$D,3,FALSE)</f>
        <v>로그</v>
      </c>
      <c r="C132" s="3" t="s">
        <v>284</v>
      </c>
      <c r="D132" s="5" t="str">
        <f>VLOOKUP($C132,table!$B:$D,2,FALSE)</f>
        <v>T_LOG_RQST_MGR_SYS</v>
      </c>
      <c r="E132" s="11">
        <v>13</v>
      </c>
      <c r="F132" s="3" t="s">
        <v>309</v>
      </c>
      <c r="G132" s="3" t="str">
        <f>VLOOKUP($F132,domain!$B:$D,2,FALSE)</f>
        <v>RQST_URI</v>
      </c>
      <c r="H132" s="3" t="str">
        <f>VLOOKUP($F132,domain!$B:$D,3,FALSE)</f>
        <v>VARCHAR(256)</v>
      </c>
      <c r="I132" s="4" t="s">
        <v>65</v>
      </c>
      <c r="J132" s="3"/>
      <c r="K132" s="47"/>
      <c r="L132" s="3"/>
      <c r="M132" s="3"/>
      <c r="N132" t="str">
        <f t="shared" ref="N132:N209" si="4">IF(E132=1,"    ","  , ")&amp;G132&amp;" "&amp;H132&amp;IF(J132="",""," "&amp;J132)&amp;IF(I132="N"," NOT NULL","")</f>
        <v xml:space="preserve">  , RQST_URI VARCHAR(256)</v>
      </c>
      <c r="O132" t="str">
        <f t="shared" ref="O132:O209" si="5">"COMMENT ON COLUMN "&amp;D132&amp;"."&amp;G132&amp;" IS '"&amp;F132&amp;IF(L132="","","["&amp;L132&amp;"]")&amp;"';"</f>
        <v>COMMENT ON COLUMN T_LOG_RQST_MGR_SYS.RQST_URI IS '요청 URI';</v>
      </c>
    </row>
    <row r="133" spans="1:15" x14ac:dyDescent="0.25">
      <c r="A133" s="79">
        <v>127</v>
      </c>
      <c r="B133" s="4" t="str">
        <f>VLOOKUP($C133,table!$B:$D,3,FALSE)</f>
        <v>로그</v>
      </c>
      <c r="C133" s="3" t="s">
        <v>284</v>
      </c>
      <c r="D133" s="5" t="str">
        <f>VLOOKUP($C133,table!$B:$D,2,FALSE)</f>
        <v>T_LOG_RQST_MGR_SYS</v>
      </c>
      <c r="E133" s="11">
        <v>14</v>
      </c>
      <c r="F133" s="3" t="s">
        <v>213</v>
      </c>
      <c r="G133" s="3" t="str">
        <f>VLOOKUP($F133,domain!$B:$D,2,FALSE)</f>
        <v>PROGRAM_NM</v>
      </c>
      <c r="H133" s="3" t="str">
        <f>VLOOKUP($F133,domain!$B:$D,3,FALSE)</f>
        <v>VARCHAR(256)</v>
      </c>
      <c r="I133" s="4" t="s">
        <v>65</v>
      </c>
      <c r="J133" s="3"/>
      <c r="K133" s="47"/>
      <c r="L133" s="3"/>
      <c r="M133" s="3"/>
      <c r="N133" t="str">
        <f t="shared" si="4"/>
        <v xml:space="preserve">  , PROGRAM_NM VARCHAR(256)</v>
      </c>
      <c r="O133" t="str">
        <f t="shared" si="5"/>
        <v>COMMENT ON COLUMN T_LOG_RQST_MGR_SYS.PROGRAM_NM IS '프로그램 명';</v>
      </c>
    </row>
    <row r="134" spans="1:15" x14ac:dyDescent="0.25">
      <c r="A134" s="79">
        <v>128</v>
      </c>
      <c r="B134" s="4" t="str">
        <f>VLOOKUP($C134,table!$B:$D,3,FALSE)</f>
        <v>로그</v>
      </c>
      <c r="C134" s="3" t="s">
        <v>284</v>
      </c>
      <c r="D134" s="5" t="str">
        <f>VLOOKUP($C134,table!$B:$D,2,FALSE)</f>
        <v>T_LOG_RQST_MGR_SYS</v>
      </c>
      <c r="E134" s="11">
        <v>15</v>
      </c>
      <c r="F134" s="3" t="s">
        <v>199</v>
      </c>
      <c r="G134" s="3" t="str">
        <f>VLOOKUP($F134,domain!$B:$D,2,FALSE)</f>
        <v>CONTROLLER_NM</v>
      </c>
      <c r="H134" s="3" t="str">
        <f>VLOOKUP($F134,domain!$B:$D,3,FALSE)</f>
        <v>VARCHAR(256)</v>
      </c>
      <c r="I134" s="4" t="s">
        <v>65</v>
      </c>
      <c r="J134" s="3"/>
      <c r="K134" s="47"/>
      <c r="L134" s="3"/>
      <c r="M134" s="3"/>
      <c r="N134" t="str">
        <f t="shared" si="4"/>
        <v xml:space="preserve">  , CONTROLLER_NM VARCHAR(256)</v>
      </c>
      <c r="O134" t="str">
        <f t="shared" si="5"/>
        <v>COMMENT ON COLUMN T_LOG_RQST_MGR_SYS.CONTROLLER_NM IS '컨트롤러 명';</v>
      </c>
    </row>
    <row r="135" spans="1:15" x14ac:dyDescent="0.25">
      <c r="A135" s="79">
        <v>129</v>
      </c>
      <c r="B135" s="4" t="str">
        <f>VLOOKUP($C135,table!$B:$D,3,FALSE)</f>
        <v>로그</v>
      </c>
      <c r="C135" s="3" t="s">
        <v>284</v>
      </c>
      <c r="D135" s="5" t="str">
        <f>VLOOKUP($C135,table!$B:$D,2,FALSE)</f>
        <v>T_LOG_RQST_MGR_SYS</v>
      </c>
      <c r="E135" s="11">
        <v>16</v>
      </c>
      <c r="F135" s="3" t="s">
        <v>147</v>
      </c>
      <c r="G135" s="3" t="str">
        <f>VLOOKUP($F135,domain!$B:$D,2,FALSE)</f>
        <v>METHOD_NM</v>
      </c>
      <c r="H135" s="3" t="str">
        <f>VLOOKUP($F135,domain!$B:$D,3,FALSE)</f>
        <v>VARCHAR(256)</v>
      </c>
      <c r="I135" s="4" t="s">
        <v>65</v>
      </c>
      <c r="J135" s="3"/>
      <c r="K135" s="47"/>
      <c r="L135" s="3"/>
      <c r="M135" s="3"/>
      <c r="N135" t="str">
        <f t="shared" si="4"/>
        <v xml:space="preserve">  , METHOD_NM VARCHAR(256)</v>
      </c>
      <c r="O135" t="str">
        <f t="shared" si="5"/>
        <v>COMMENT ON COLUMN T_LOG_RQST_MGR_SYS.METHOD_NM IS '메소드 명';</v>
      </c>
    </row>
    <row r="136" spans="1:15" x14ac:dyDescent="0.25">
      <c r="A136" s="79">
        <v>130</v>
      </c>
      <c r="B136" s="4" t="str">
        <f>VLOOKUP($C136,table!$B:$D,3,FALSE)</f>
        <v>로그</v>
      </c>
      <c r="C136" s="3" t="s">
        <v>284</v>
      </c>
      <c r="D136" s="5" t="str">
        <f>VLOOKUP($C136,table!$B:$D,2,FALSE)</f>
        <v>T_LOG_RQST_MGR_SYS</v>
      </c>
      <c r="E136" s="11">
        <v>17</v>
      </c>
      <c r="F136" s="3" t="s">
        <v>149</v>
      </c>
      <c r="G136" s="3" t="str">
        <f>VLOOKUP($F136,domain!$B:$D,2,FALSE)</f>
        <v>MSG</v>
      </c>
      <c r="H136" s="3" t="str">
        <f>VLOOKUP($F136,domain!$B:$D,3,FALSE)</f>
        <v>JSONB</v>
      </c>
      <c r="I136" s="4" t="s">
        <v>65</v>
      </c>
      <c r="J136" s="3"/>
      <c r="K136" s="47"/>
      <c r="L136" s="3"/>
      <c r="M136" s="3"/>
      <c r="N136" t="str">
        <f t="shared" si="4"/>
        <v xml:space="preserve">  , MSG JSONB</v>
      </c>
      <c r="O136" t="str">
        <f t="shared" si="5"/>
        <v>COMMENT ON COLUMN T_LOG_RQST_MGR_SYS.MSG IS '메시지';</v>
      </c>
    </row>
    <row r="137" spans="1:15" x14ac:dyDescent="0.25">
      <c r="A137" s="79">
        <v>131</v>
      </c>
      <c r="B137" s="4" t="str">
        <f>VLOOKUP($C137,table!$B:$D,3,FALSE)</f>
        <v>로그</v>
      </c>
      <c r="C137" s="3" t="s">
        <v>285</v>
      </c>
      <c r="D137" s="5" t="str">
        <f>VLOOKUP($C137,table!$B:$D,2,FALSE)</f>
        <v>T_LOG_RQST_USER_SYS</v>
      </c>
      <c r="E137" s="4">
        <v>1</v>
      </c>
      <c r="F137" s="3" t="s">
        <v>137</v>
      </c>
      <c r="G137" s="3" t="str">
        <f>VLOOKUP($F137,domain!$B:$D,2,FALSE)</f>
        <v>LOG_DT</v>
      </c>
      <c r="H137" s="3" t="str">
        <f>VLOOKUP($F137,domain!$B:$D,3,FALSE)</f>
        <v>TIMESTAMP</v>
      </c>
      <c r="I137" s="4" t="s">
        <v>66</v>
      </c>
      <c r="J137" s="3"/>
      <c r="K137" s="47"/>
      <c r="L137" s="3"/>
      <c r="M137" s="3"/>
      <c r="N137" t="str">
        <f t="shared" si="4"/>
        <v xml:space="preserve">    LOG_DT TIMESTAMP NOT NULL</v>
      </c>
      <c r="O137" t="str">
        <f t="shared" si="5"/>
        <v>COMMENT ON COLUMN T_LOG_RQST_USER_SYS.LOG_DT IS '로그 일시';</v>
      </c>
    </row>
    <row r="138" spans="1:15" x14ac:dyDescent="0.25">
      <c r="A138" s="79">
        <v>132</v>
      </c>
      <c r="B138" s="4" t="str">
        <f>VLOOKUP($C138,table!$B:$D,3,FALSE)</f>
        <v>로그</v>
      </c>
      <c r="C138" s="3" t="s">
        <v>285</v>
      </c>
      <c r="D138" s="5" t="str">
        <f>VLOOKUP($C138,table!$B:$D,2,FALSE)</f>
        <v>T_LOG_RQST_USER_SYS</v>
      </c>
      <c r="E138" s="4">
        <v>2</v>
      </c>
      <c r="F138" s="3" t="s">
        <v>163</v>
      </c>
      <c r="G138" s="3" t="str">
        <f>VLOOKUP($F138,domain!$B:$D,2,FALSE)</f>
        <v>USER_ID</v>
      </c>
      <c r="H138" s="3" t="str">
        <f>VLOOKUP($F138,domain!$B:$D,3,FALSE)</f>
        <v>VARCHAR(32)</v>
      </c>
      <c r="I138" s="4" t="s">
        <v>66</v>
      </c>
      <c r="J138" s="3"/>
      <c r="K138" s="47"/>
      <c r="L138" s="3"/>
      <c r="M138" s="3"/>
      <c r="N138" t="str">
        <f t="shared" si="4"/>
        <v xml:space="preserve">  , USER_ID VARCHAR(32) NOT NULL</v>
      </c>
      <c r="O138" t="str">
        <f t="shared" si="5"/>
        <v>COMMENT ON COLUMN T_LOG_RQST_USER_SYS.USER_ID IS '사용자 ID';</v>
      </c>
    </row>
    <row r="139" spans="1:15" x14ac:dyDescent="0.25">
      <c r="A139" s="79">
        <v>133</v>
      </c>
      <c r="B139" s="4" t="str">
        <f>VLOOKUP($C139,table!$B:$D,3,FALSE)</f>
        <v>로그</v>
      </c>
      <c r="C139" s="3" t="s">
        <v>285</v>
      </c>
      <c r="D139" s="5" t="str">
        <f>VLOOKUP($C139,table!$B:$D,2,FALSE)</f>
        <v>T_LOG_RQST_USER_SYS</v>
      </c>
      <c r="E139" s="11">
        <v>3</v>
      </c>
      <c r="F139" s="3" t="s">
        <v>165</v>
      </c>
      <c r="G139" s="3" t="str">
        <f>VLOOKUP($F139,domain!$B:$D,2,FALSE)</f>
        <v>USER_NM</v>
      </c>
      <c r="H139" s="3" t="str">
        <f>VLOOKUP($F139,domain!$B:$D,3,FALSE)</f>
        <v>VARCHAR(100)</v>
      </c>
      <c r="I139" s="4" t="s">
        <v>65</v>
      </c>
      <c r="J139" s="3"/>
      <c r="K139" s="47"/>
      <c r="L139" s="3"/>
      <c r="M139" s="3"/>
      <c r="N139" t="str">
        <f t="shared" si="4"/>
        <v xml:space="preserve">  , USER_NM VARCHAR(100)</v>
      </c>
      <c r="O139" t="str">
        <f t="shared" si="5"/>
        <v>COMMENT ON COLUMN T_LOG_RQST_USER_SYS.USER_NM IS '사용자 명';</v>
      </c>
    </row>
    <row r="140" spans="1:15" x14ac:dyDescent="0.25">
      <c r="A140" s="79">
        <v>134</v>
      </c>
      <c r="B140" s="4" t="str">
        <f>VLOOKUP($C140,table!$B:$D,3,FALSE)</f>
        <v>로그</v>
      </c>
      <c r="C140" s="3" t="s">
        <v>285</v>
      </c>
      <c r="D140" s="5" t="str">
        <f>VLOOKUP($C140,table!$B:$D,2,FALSE)</f>
        <v>T_LOG_RQST_USER_SYS</v>
      </c>
      <c r="E140" s="11">
        <v>4</v>
      </c>
      <c r="F140" s="3" t="s">
        <v>197</v>
      </c>
      <c r="G140" s="3" t="str">
        <f>VLOOKUP($F140,domain!$B:$D,2,FALSE)</f>
        <v>PSTN_CODE</v>
      </c>
      <c r="H140" s="3" t="str">
        <f>VLOOKUP($F140,domain!$B:$D,3,FALSE)</f>
        <v>VARCHAR(16)</v>
      </c>
      <c r="I140" s="4" t="s">
        <v>65</v>
      </c>
      <c r="J140" s="3"/>
      <c r="K140" s="47"/>
      <c r="L140" s="3"/>
      <c r="M140" s="3"/>
      <c r="N140" t="str">
        <f t="shared" si="4"/>
        <v xml:space="preserve">  , PSTN_CODE VARCHAR(16)</v>
      </c>
      <c r="O140" t="str">
        <f t="shared" si="5"/>
        <v>COMMENT ON COLUMN T_LOG_RQST_USER_SYS.PSTN_CODE IS '직위 코드';</v>
      </c>
    </row>
    <row r="141" spans="1:15" x14ac:dyDescent="0.25">
      <c r="A141" s="79">
        <v>135</v>
      </c>
      <c r="B141" s="4" t="str">
        <f>VLOOKUP($C141,table!$B:$D,3,FALSE)</f>
        <v>로그</v>
      </c>
      <c r="C141" s="3" t="s">
        <v>285</v>
      </c>
      <c r="D141" s="5" t="str">
        <f>VLOOKUP($C141,table!$B:$D,2,FALSE)</f>
        <v>T_LOG_RQST_USER_SYS</v>
      </c>
      <c r="E141" s="11">
        <v>5</v>
      </c>
      <c r="F141" s="3" t="s">
        <v>195</v>
      </c>
      <c r="G141" s="3" t="str">
        <f>VLOOKUP($F141,domain!$B:$D,2,FALSE)</f>
        <v>PSTN_NM</v>
      </c>
      <c r="H141" s="3" t="str">
        <f>VLOOKUP($F141,domain!$B:$D,3,FALSE)</f>
        <v>VARCHAR(100)</v>
      </c>
      <c r="I141" s="4" t="s">
        <v>65</v>
      </c>
      <c r="J141" s="3"/>
      <c r="K141" s="47"/>
      <c r="L141" s="3"/>
      <c r="M141" s="3"/>
      <c r="N141" t="str">
        <f t="shared" si="4"/>
        <v xml:space="preserve">  , PSTN_NM VARCHAR(100)</v>
      </c>
      <c r="O141" t="str">
        <f t="shared" si="5"/>
        <v>COMMENT ON COLUMN T_LOG_RQST_USER_SYS.PSTN_NM IS '직위 명';</v>
      </c>
    </row>
    <row r="142" spans="1:15" x14ac:dyDescent="0.25">
      <c r="A142" s="79">
        <v>136</v>
      </c>
      <c r="B142" s="4" t="str">
        <f>VLOOKUP($C142,table!$B:$D,3,FALSE)</f>
        <v>로그</v>
      </c>
      <c r="C142" s="3" t="s">
        <v>285</v>
      </c>
      <c r="D142" s="5" t="str">
        <f>VLOOKUP($C142,table!$B:$D,2,FALSE)</f>
        <v>T_LOG_RQST_USER_SYS</v>
      </c>
      <c r="E142" s="11">
        <v>6</v>
      </c>
      <c r="F142" s="3" t="s">
        <v>158</v>
      </c>
      <c r="G142" s="3" t="str">
        <f>VLOOKUP($F142,domain!$B:$D,2,FALSE)</f>
        <v>DEPT_CODE</v>
      </c>
      <c r="H142" s="3" t="str">
        <f>VLOOKUP($F142,domain!$B:$D,3,FALSE)</f>
        <v>VARCHAR(16)</v>
      </c>
      <c r="I142" s="4" t="s">
        <v>65</v>
      </c>
      <c r="J142" s="3"/>
      <c r="K142" s="47"/>
      <c r="L142" s="3"/>
      <c r="M142" s="3"/>
      <c r="N142" t="str">
        <f t="shared" si="4"/>
        <v xml:space="preserve">  , DEPT_CODE VARCHAR(16)</v>
      </c>
      <c r="O142" t="str">
        <f t="shared" si="5"/>
        <v>COMMENT ON COLUMN T_LOG_RQST_USER_SYS.DEPT_CODE IS '부서 코드';</v>
      </c>
    </row>
    <row r="143" spans="1:15" x14ac:dyDescent="0.25">
      <c r="A143" s="79">
        <v>137</v>
      </c>
      <c r="B143" s="4" t="str">
        <f>VLOOKUP($C143,table!$B:$D,3,FALSE)</f>
        <v>로그</v>
      </c>
      <c r="C143" s="3" t="s">
        <v>285</v>
      </c>
      <c r="D143" s="5" t="str">
        <f>VLOOKUP($C143,table!$B:$D,2,FALSE)</f>
        <v>T_LOG_RQST_USER_SYS</v>
      </c>
      <c r="E143" s="11">
        <v>7</v>
      </c>
      <c r="F143" s="3" t="s">
        <v>156</v>
      </c>
      <c r="G143" s="3" t="str">
        <f>VLOOKUP($F143,domain!$B:$D,2,FALSE)</f>
        <v>DEPT_NM</v>
      </c>
      <c r="H143" s="3" t="str">
        <f>VLOOKUP($F143,domain!$B:$D,3,FALSE)</f>
        <v>VARCHAR(100)</v>
      </c>
      <c r="I143" s="4" t="s">
        <v>65</v>
      </c>
      <c r="J143" s="3"/>
      <c r="K143" s="47"/>
      <c r="L143" s="3"/>
      <c r="M143" s="3"/>
      <c r="N143" t="str">
        <f t="shared" si="4"/>
        <v xml:space="preserve">  , DEPT_NM VARCHAR(100)</v>
      </c>
      <c r="O143" t="str">
        <f t="shared" si="5"/>
        <v>COMMENT ON COLUMN T_LOG_RQST_USER_SYS.DEPT_NM IS '부서 명';</v>
      </c>
    </row>
    <row r="144" spans="1:15" x14ac:dyDescent="0.25">
      <c r="A144" s="79">
        <v>138</v>
      </c>
      <c r="B144" s="4" t="str">
        <f>VLOOKUP($C144,table!$B:$D,3,FALSE)</f>
        <v>로그</v>
      </c>
      <c r="C144" s="3" t="s">
        <v>285</v>
      </c>
      <c r="D144" s="5" t="str">
        <f>VLOOKUP($C144,table!$B:$D,2,FALSE)</f>
        <v>T_LOG_RQST_USER_SYS</v>
      </c>
      <c r="E144" s="11">
        <v>8</v>
      </c>
      <c r="F144" s="3" t="s">
        <v>119</v>
      </c>
      <c r="G144" s="3" t="str">
        <f>VLOOKUP($F144,domain!$B:$D,2,FALSE)</f>
        <v>AUTH_ID</v>
      </c>
      <c r="H144" s="3" t="str">
        <f>VLOOKUP($F144,domain!$B:$D,3,FALSE)</f>
        <v>VARCHAR(32)</v>
      </c>
      <c r="I144" s="4" t="s">
        <v>65</v>
      </c>
      <c r="J144" s="3"/>
      <c r="K144" s="47"/>
      <c r="L144" s="3"/>
      <c r="M144" s="3"/>
      <c r="N144" t="str">
        <f t="shared" si="4"/>
        <v xml:space="preserve">  , AUTH_ID VARCHAR(32)</v>
      </c>
      <c r="O144" t="str">
        <f t="shared" si="5"/>
        <v>COMMENT ON COLUMN T_LOG_RQST_USER_SYS.AUTH_ID IS '권한 ID';</v>
      </c>
    </row>
    <row r="145" spans="1:15" x14ac:dyDescent="0.25">
      <c r="A145" s="79">
        <v>139</v>
      </c>
      <c r="B145" s="4" t="str">
        <f>VLOOKUP($C145,table!$B:$D,3,FALSE)</f>
        <v>로그</v>
      </c>
      <c r="C145" s="3" t="s">
        <v>285</v>
      </c>
      <c r="D145" s="5" t="str">
        <f>VLOOKUP($C145,table!$B:$D,2,FALSE)</f>
        <v>T_LOG_RQST_USER_SYS</v>
      </c>
      <c r="E145" s="11">
        <v>9</v>
      </c>
      <c r="F145" s="3" t="s">
        <v>122</v>
      </c>
      <c r="G145" s="3" t="str">
        <f>VLOOKUP($F145,domain!$B:$D,2,FALSE)</f>
        <v>AUTH_NM</v>
      </c>
      <c r="H145" s="3" t="str">
        <f>VLOOKUP($F145,domain!$B:$D,3,FALSE)</f>
        <v>VARCHAR(100)</v>
      </c>
      <c r="I145" s="4" t="s">
        <v>65</v>
      </c>
      <c r="J145" s="3"/>
      <c r="K145" s="47"/>
      <c r="L145" s="3"/>
      <c r="M145" s="3"/>
      <c r="N145" t="str">
        <f t="shared" si="4"/>
        <v xml:space="preserve">  , AUTH_NM VARCHAR(100)</v>
      </c>
      <c r="O145" t="str">
        <f t="shared" si="5"/>
        <v>COMMENT ON COLUMN T_LOG_RQST_USER_SYS.AUTH_NM IS '권한 명';</v>
      </c>
    </row>
    <row r="146" spans="1:15" x14ac:dyDescent="0.25">
      <c r="A146" s="79">
        <v>140</v>
      </c>
      <c r="B146" s="4" t="str">
        <f>VLOOKUP($C146,table!$B:$D,3,FALSE)</f>
        <v>로그</v>
      </c>
      <c r="C146" s="3" t="s">
        <v>285</v>
      </c>
      <c r="D146" s="5" t="str">
        <f>VLOOKUP($C146,table!$B:$D,2,FALSE)</f>
        <v>T_LOG_RQST_USER_SYS</v>
      </c>
      <c r="E146" s="11">
        <v>10</v>
      </c>
      <c r="F146" s="3" t="s">
        <v>207</v>
      </c>
      <c r="G146" s="3" t="str">
        <f>VLOOKUP($F146,domain!$B:$D,2,FALSE)</f>
        <v>CLIENT_IP</v>
      </c>
      <c r="H146" s="3" t="str">
        <f>VLOOKUP($F146,domain!$B:$D,3,FALSE)</f>
        <v>VARCHAR(45)</v>
      </c>
      <c r="I146" s="4" t="s">
        <v>65</v>
      </c>
      <c r="J146" s="3"/>
      <c r="K146" s="47"/>
      <c r="L146" s="3"/>
      <c r="M146" s="3"/>
      <c r="N146" t="str">
        <f t="shared" si="4"/>
        <v xml:space="preserve">  , CLIENT_IP VARCHAR(45)</v>
      </c>
      <c r="O146" t="str">
        <f t="shared" si="5"/>
        <v>COMMENT ON COLUMN T_LOG_RQST_USER_SYS.CLIENT_IP IS '클라이언트 IP';</v>
      </c>
    </row>
    <row r="147" spans="1:15" x14ac:dyDescent="0.25">
      <c r="A147" s="79">
        <v>141</v>
      </c>
      <c r="B147" s="11" t="str">
        <f>VLOOKUP($C147,table!$B:$D,3,FALSE)</f>
        <v>로그</v>
      </c>
      <c r="C147" s="3" t="s">
        <v>285</v>
      </c>
      <c r="D147" s="10" t="str">
        <f>VLOOKUP($C147,table!$B:$D,2,FALSE)</f>
        <v>T_LOG_RQST_USER_SYS</v>
      </c>
      <c r="E147" s="11">
        <v>11</v>
      </c>
      <c r="F147" s="3" t="s">
        <v>297</v>
      </c>
      <c r="G147" s="3" t="str">
        <f>VLOOKUP($F147,domain!$B:$D,2,FALSE)</f>
        <v>SERVER_IP</v>
      </c>
      <c r="H147" s="3" t="str">
        <f>VLOOKUP($F147,domain!$B:$D,3,FALSE)</f>
        <v>VARCHAR(45)</v>
      </c>
      <c r="I147" s="11" t="s">
        <v>65</v>
      </c>
      <c r="J147" s="3"/>
      <c r="K147" s="47"/>
      <c r="L147" s="3"/>
      <c r="M147" s="3"/>
      <c r="N147" t="str">
        <f t="shared" si="4"/>
        <v xml:space="preserve">  , SERVER_IP VARCHAR(45)</v>
      </c>
      <c r="O147" t="str">
        <f t="shared" si="5"/>
        <v>COMMENT ON COLUMN T_LOG_RQST_USER_SYS.SERVER_IP IS '서버 IP';</v>
      </c>
    </row>
    <row r="148" spans="1:15" x14ac:dyDescent="0.25">
      <c r="A148" s="79">
        <v>142</v>
      </c>
      <c r="B148" s="11" t="str">
        <f>VLOOKUP($C148,table!$B:$D,3,FALSE)</f>
        <v>로그</v>
      </c>
      <c r="C148" s="3" t="s">
        <v>285</v>
      </c>
      <c r="D148" s="10" t="str">
        <f>VLOOKUP($C148,table!$B:$D,2,FALSE)</f>
        <v>T_LOG_RQST_USER_SYS</v>
      </c>
      <c r="E148" s="11">
        <v>12</v>
      </c>
      <c r="F148" s="3" t="s">
        <v>186</v>
      </c>
      <c r="G148" s="3" t="str">
        <f>VLOOKUP($F148,domain!$B:$D,2,FALSE)</f>
        <v>RQST_METHOD</v>
      </c>
      <c r="H148" s="3" t="str">
        <f>VLOOKUP($F148,domain!$B:$D,3,FALSE)</f>
        <v>VARCHAR(16)</v>
      </c>
      <c r="I148" s="11" t="s">
        <v>65</v>
      </c>
      <c r="J148" s="3"/>
      <c r="K148" s="47"/>
      <c r="L148" s="3"/>
      <c r="M148" s="3"/>
      <c r="N148" t="str">
        <f t="shared" si="4"/>
        <v xml:space="preserve">  , RQST_METHOD VARCHAR(16)</v>
      </c>
      <c r="O148" t="str">
        <f t="shared" si="5"/>
        <v>COMMENT ON COLUMN T_LOG_RQST_USER_SYS.RQST_METHOD IS '요청 메소드';</v>
      </c>
    </row>
    <row r="149" spans="1:15" x14ac:dyDescent="0.25">
      <c r="A149" s="79">
        <v>143</v>
      </c>
      <c r="B149" s="4" t="str">
        <f>VLOOKUP($C149,table!$B:$D,3,FALSE)</f>
        <v>로그</v>
      </c>
      <c r="C149" s="3" t="s">
        <v>285</v>
      </c>
      <c r="D149" s="5" t="str">
        <f>VLOOKUP($C149,table!$B:$D,2,FALSE)</f>
        <v>T_LOG_RQST_USER_SYS</v>
      </c>
      <c r="E149" s="11">
        <v>13</v>
      </c>
      <c r="F149" s="3" t="s">
        <v>309</v>
      </c>
      <c r="G149" s="3" t="str">
        <f>VLOOKUP($F149,domain!$B:$D,2,FALSE)</f>
        <v>RQST_URI</v>
      </c>
      <c r="H149" s="3" t="str">
        <f>VLOOKUP($F149,domain!$B:$D,3,FALSE)</f>
        <v>VARCHAR(256)</v>
      </c>
      <c r="I149" s="4" t="s">
        <v>65</v>
      </c>
      <c r="J149" s="3"/>
      <c r="K149" s="47"/>
      <c r="L149" s="3"/>
      <c r="M149" s="3"/>
      <c r="N149" t="str">
        <f t="shared" si="4"/>
        <v xml:space="preserve">  , RQST_URI VARCHAR(256)</v>
      </c>
      <c r="O149" t="str">
        <f t="shared" si="5"/>
        <v>COMMENT ON COLUMN T_LOG_RQST_USER_SYS.RQST_URI IS '요청 URI';</v>
      </c>
    </row>
    <row r="150" spans="1:15" x14ac:dyDescent="0.25">
      <c r="A150" s="79">
        <v>144</v>
      </c>
      <c r="B150" s="4" t="str">
        <f>VLOOKUP($C150,table!$B:$D,3,FALSE)</f>
        <v>로그</v>
      </c>
      <c r="C150" s="3" t="s">
        <v>285</v>
      </c>
      <c r="D150" s="5" t="str">
        <f>VLOOKUP($C150,table!$B:$D,2,FALSE)</f>
        <v>T_LOG_RQST_USER_SYS</v>
      </c>
      <c r="E150" s="11">
        <v>14</v>
      </c>
      <c r="F150" s="3" t="s">
        <v>213</v>
      </c>
      <c r="G150" s="3" t="str">
        <f>VLOOKUP($F150,domain!$B:$D,2,FALSE)</f>
        <v>PROGRAM_NM</v>
      </c>
      <c r="H150" s="3" t="str">
        <f>VLOOKUP($F150,domain!$B:$D,3,FALSE)</f>
        <v>VARCHAR(256)</v>
      </c>
      <c r="I150" s="4" t="s">
        <v>65</v>
      </c>
      <c r="J150" s="3"/>
      <c r="K150" s="47"/>
      <c r="L150" s="3"/>
      <c r="M150" s="3"/>
      <c r="N150" t="str">
        <f t="shared" si="4"/>
        <v xml:space="preserve">  , PROGRAM_NM VARCHAR(256)</v>
      </c>
      <c r="O150" t="str">
        <f t="shared" si="5"/>
        <v>COMMENT ON COLUMN T_LOG_RQST_USER_SYS.PROGRAM_NM IS '프로그램 명';</v>
      </c>
    </row>
    <row r="151" spans="1:15" x14ac:dyDescent="0.25">
      <c r="A151" s="79">
        <v>145</v>
      </c>
      <c r="B151" s="4" t="str">
        <f>VLOOKUP($C151,table!$B:$D,3,FALSE)</f>
        <v>로그</v>
      </c>
      <c r="C151" s="3" t="s">
        <v>285</v>
      </c>
      <c r="D151" s="5" t="str">
        <f>VLOOKUP($C151,table!$B:$D,2,FALSE)</f>
        <v>T_LOG_RQST_USER_SYS</v>
      </c>
      <c r="E151" s="11">
        <v>15</v>
      </c>
      <c r="F151" s="3" t="s">
        <v>199</v>
      </c>
      <c r="G151" s="3" t="str">
        <f>VLOOKUP($F151,domain!$B:$D,2,FALSE)</f>
        <v>CONTROLLER_NM</v>
      </c>
      <c r="H151" s="3" t="str">
        <f>VLOOKUP($F151,domain!$B:$D,3,FALSE)</f>
        <v>VARCHAR(256)</v>
      </c>
      <c r="I151" s="4" t="s">
        <v>65</v>
      </c>
      <c r="J151" s="3"/>
      <c r="K151" s="47"/>
      <c r="L151" s="3"/>
      <c r="M151" s="3"/>
      <c r="N151" t="str">
        <f t="shared" si="4"/>
        <v xml:space="preserve">  , CONTROLLER_NM VARCHAR(256)</v>
      </c>
      <c r="O151" t="str">
        <f t="shared" si="5"/>
        <v>COMMENT ON COLUMN T_LOG_RQST_USER_SYS.CONTROLLER_NM IS '컨트롤러 명';</v>
      </c>
    </row>
    <row r="152" spans="1:15" x14ac:dyDescent="0.25">
      <c r="A152" s="79">
        <v>146</v>
      </c>
      <c r="B152" s="4" t="str">
        <f>VLOOKUP($C152,table!$B:$D,3,FALSE)</f>
        <v>로그</v>
      </c>
      <c r="C152" s="3" t="s">
        <v>285</v>
      </c>
      <c r="D152" s="5" t="str">
        <f>VLOOKUP($C152,table!$B:$D,2,FALSE)</f>
        <v>T_LOG_RQST_USER_SYS</v>
      </c>
      <c r="E152" s="11">
        <v>16</v>
      </c>
      <c r="F152" s="3" t="s">
        <v>147</v>
      </c>
      <c r="G152" s="3" t="str">
        <f>VLOOKUP($F152,domain!$B:$D,2,FALSE)</f>
        <v>METHOD_NM</v>
      </c>
      <c r="H152" s="3" t="str">
        <f>VLOOKUP($F152,domain!$B:$D,3,FALSE)</f>
        <v>VARCHAR(256)</v>
      </c>
      <c r="I152" s="4" t="s">
        <v>65</v>
      </c>
      <c r="J152" s="3"/>
      <c r="K152" s="47"/>
      <c r="L152" s="3"/>
      <c r="M152" s="3"/>
      <c r="N152" t="str">
        <f t="shared" si="4"/>
        <v xml:space="preserve">  , METHOD_NM VARCHAR(256)</v>
      </c>
      <c r="O152" t="str">
        <f t="shared" si="5"/>
        <v>COMMENT ON COLUMN T_LOG_RQST_USER_SYS.METHOD_NM IS '메소드 명';</v>
      </c>
    </row>
    <row r="153" spans="1:15" x14ac:dyDescent="0.25">
      <c r="A153" s="79">
        <v>147</v>
      </c>
      <c r="B153" s="4" t="str">
        <f>VLOOKUP($C153,table!$B:$D,3,FALSE)</f>
        <v>로그</v>
      </c>
      <c r="C153" s="3" t="s">
        <v>285</v>
      </c>
      <c r="D153" s="5" t="str">
        <f>VLOOKUP($C153,table!$B:$D,2,FALSE)</f>
        <v>T_LOG_RQST_USER_SYS</v>
      </c>
      <c r="E153" s="11">
        <v>17</v>
      </c>
      <c r="F153" s="3" t="s">
        <v>149</v>
      </c>
      <c r="G153" s="3" t="str">
        <f>VLOOKUP($F153,domain!$B:$D,2,FALSE)</f>
        <v>MSG</v>
      </c>
      <c r="H153" s="3" t="str">
        <f>VLOOKUP($F153,domain!$B:$D,3,FALSE)</f>
        <v>JSONB</v>
      </c>
      <c r="I153" s="4" t="s">
        <v>65</v>
      </c>
      <c r="J153" s="3"/>
      <c r="K153" s="47"/>
      <c r="L153" s="3"/>
      <c r="M153" s="3"/>
      <c r="N153" t="str">
        <f t="shared" si="4"/>
        <v xml:space="preserve">  , MSG JSONB</v>
      </c>
      <c r="O153" t="str">
        <f t="shared" si="5"/>
        <v>COMMENT ON COLUMN T_LOG_RQST_USER_SYS.MSG IS '메시지';</v>
      </c>
    </row>
    <row r="154" spans="1:15" x14ac:dyDescent="0.25">
      <c r="A154" s="79">
        <v>148</v>
      </c>
      <c r="B154" s="54" t="str">
        <f>VLOOKUP($C154,table!$B:$D,3,FALSE)</f>
        <v>로그</v>
      </c>
      <c r="C154" s="3" t="s">
        <v>1085</v>
      </c>
      <c r="D154" s="55" t="str">
        <f>VLOOKUP($C154,table!$B:$D,2,FALSE)</f>
        <v>T_LOG_SRCH_KWD</v>
      </c>
      <c r="E154" s="54">
        <v>1</v>
      </c>
      <c r="F154" s="3" t="s">
        <v>1086</v>
      </c>
      <c r="G154" s="3" t="str">
        <f>VLOOKUP($F154,domain!$B:$D,2,FALSE)</f>
        <v>LOG_DT</v>
      </c>
      <c r="H154" s="3" t="str">
        <f>VLOOKUP($F154,domain!$B:$D,3,FALSE)</f>
        <v>TIMESTAMP</v>
      </c>
      <c r="I154" s="57" t="s">
        <v>66</v>
      </c>
      <c r="J154" s="3"/>
      <c r="K154" s="54"/>
      <c r="L154" s="3"/>
      <c r="M154" s="3"/>
      <c r="N154" t="str">
        <f t="shared" si="4"/>
        <v xml:space="preserve">    LOG_DT TIMESTAMP NOT NULL</v>
      </c>
      <c r="O154" t="str">
        <f t="shared" si="5"/>
        <v>COMMENT ON COLUMN T_LOG_SRCH_KWD.LOG_DT IS '로그 일시';</v>
      </c>
    </row>
    <row r="155" spans="1:15" x14ac:dyDescent="0.25">
      <c r="A155" s="79">
        <v>149</v>
      </c>
      <c r="B155" s="54" t="str">
        <f>VLOOKUP($C155,table!$B:$D,3,FALSE)</f>
        <v>로그</v>
      </c>
      <c r="C155" s="3" t="s">
        <v>1085</v>
      </c>
      <c r="D155" s="55" t="str">
        <f>VLOOKUP($C155,table!$B:$D,2,FALSE)</f>
        <v>T_LOG_SRCH_KWD</v>
      </c>
      <c r="E155" s="54">
        <v>2</v>
      </c>
      <c r="F155" s="3" t="s">
        <v>1082</v>
      </c>
      <c r="G155" s="3" t="str">
        <f>VLOOKUP($F155,domain!$B:$D,2,FALSE)</f>
        <v>USER_ID</v>
      </c>
      <c r="H155" s="3" t="str">
        <f>VLOOKUP($F155,domain!$B:$D,3,FALSE)</f>
        <v>VARCHAR(32)</v>
      </c>
      <c r="I155" s="57" t="s">
        <v>66</v>
      </c>
      <c r="J155" s="3"/>
      <c r="K155" s="54"/>
      <c r="L155" s="3"/>
      <c r="M155" s="3"/>
      <c r="N155" t="str">
        <f t="shared" si="4"/>
        <v xml:space="preserve">  , USER_ID VARCHAR(32) NOT NULL</v>
      </c>
      <c r="O155" t="str">
        <f t="shared" si="5"/>
        <v>COMMENT ON COLUMN T_LOG_SRCH_KWD.USER_ID IS '사용자 ID';</v>
      </c>
    </row>
    <row r="156" spans="1:15" x14ac:dyDescent="0.25">
      <c r="A156" s="79">
        <v>150</v>
      </c>
      <c r="B156" s="54" t="str">
        <f>VLOOKUP($C156,table!$B:$D,3,FALSE)</f>
        <v>로그</v>
      </c>
      <c r="C156" s="3" t="s">
        <v>1085</v>
      </c>
      <c r="D156" s="55" t="str">
        <f>VLOOKUP($C156,table!$B:$D,2,FALSE)</f>
        <v>T_LOG_SRCH_KWD</v>
      </c>
      <c r="E156" s="70">
        <v>3</v>
      </c>
      <c r="F156" s="3" t="s">
        <v>903</v>
      </c>
      <c r="G156" s="3" t="str">
        <f>VLOOKUP($F156,domain!$B:$D,2,FALSE)</f>
        <v>SRCH_CL</v>
      </c>
      <c r="H156" s="3" t="str">
        <f>VLOOKUP($F156,domain!$B:$D,3,FALSE)</f>
        <v>VARCHAR(32)</v>
      </c>
      <c r="I156" s="57" t="s">
        <v>66</v>
      </c>
      <c r="J156" s="3"/>
      <c r="K156" s="54"/>
      <c r="L156" s="3"/>
      <c r="M156" s="3"/>
      <c r="N156" t="str">
        <f t="shared" si="4"/>
        <v xml:space="preserve">  , SRCH_CL VARCHAR(32) NOT NULL</v>
      </c>
      <c r="O156" t="str">
        <f t="shared" si="5"/>
        <v>COMMENT ON COLUMN T_LOG_SRCH_KWD.SRCH_CL IS '검색 분류';</v>
      </c>
    </row>
    <row r="157" spans="1:15" x14ac:dyDescent="0.25">
      <c r="A157" s="79">
        <v>151</v>
      </c>
      <c r="B157" s="54" t="str">
        <f>VLOOKUP($C157,table!$B:$D,3,FALSE)</f>
        <v>로그</v>
      </c>
      <c r="C157" s="3" t="s">
        <v>1085</v>
      </c>
      <c r="D157" s="55" t="str">
        <f>VLOOKUP($C157,table!$B:$D,2,FALSE)</f>
        <v>T_LOG_SRCH_KWD</v>
      </c>
      <c r="E157" s="70">
        <v>4</v>
      </c>
      <c r="F157" s="3" t="s">
        <v>1087</v>
      </c>
      <c r="G157" s="3" t="str">
        <f>VLOOKUP($F157,domain!$B:$D,2,FALSE)</f>
        <v>SRCH_KWD</v>
      </c>
      <c r="H157" s="3" t="str">
        <f>VLOOKUP($F157,domain!$B:$D,3,FALSE)</f>
        <v>VARCHAR(100)</v>
      </c>
      <c r="I157" s="57" t="s">
        <v>66</v>
      </c>
      <c r="J157" s="3"/>
      <c r="K157" s="54"/>
      <c r="L157" s="3"/>
      <c r="M157" s="3"/>
      <c r="N157" t="str">
        <f t="shared" si="4"/>
        <v xml:space="preserve">  , SRCH_KWD VARCHAR(100) NOT NULL</v>
      </c>
      <c r="O157" t="str">
        <f t="shared" si="5"/>
        <v>COMMENT ON COLUMN T_LOG_SRCH_KWD.SRCH_KWD IS '검색 키워드';</v>
      </c>
    </row>
    <row r="158" spans="1:15" x14ac:dyDescent="0.25">
      <c r="A158" s="79">
        <v>152</v>
      </c>
      <c r="B158" s="54" t="str">
        <f>VLOOKUP($C158,table!$B:$D,3,FALSE)</f>
        <v>로그</v>
      </c>
      <c r="C158" s="3" t="s">
        <v>866</v>
      </c>
      <c r="D158" s="55" t="str">
        <f>VLOOKUP($C158,table!$B:$D,2,FALSE)</f>
        <v>T_LOG_TABLEAU_MGR_SYS</v>
      </c>
      <c r="E158" s="54">
        <v>1</v>
      </c>
      <c r="F158" s="3" t="s">
        <v>1086</v>
      </c>
      <c r="G158" s="3" t="str">
        <f>VLOOKUP($F158,domain!$B:$D,2,FALSE)</f>
        <v>LOG_DT</v>
      </c>
      <c r="H158" s="3" t="str">
        <f>VLOOKUP($F158,domain!$B:$D,3,FALSE)</f>
        <v>TIMESTAMP</v>
      </c>
      <c r="I158" s="57" t="s">
        <v>66</v>
      </c>
      <c r="J158" s="3"/>
      <c r="K158" s="54"/>
      <c r="L158" s="3"/>
      <c r="M158" s="3"/>
      <c r="N158" t="str">
        <f t="shared" si="4"/>
        <v xml:space="preserve">    LOG_DT TIMESTAMP NOT NULL</v>
      </c>
      <c r="O158" t="str">
        <f t="shared" si="5"/>
        <v>COMMENT ON COLUMN T_LOG_TABLEAU_MGR_SYS.LOG_DT IS '로그 일시';</v>
      </c>
    </row>
    <row r="159" spans="1:15" x14ac:dyDescent="0.25">
      <c r="A159" s="79">
        <v>153</v>
      </c>
      <c r="B159" s="54" t="str">
        <f>VLOOKUP($C159,table!$B:$D,3,FALSE)</f>
        <v>로그</v>
      </c>
      <c r="C159" s="3" t="s">
        <v>866</v>
      </c>
      <c r="D159" s="55" t="str">
        <f>VLOOKUP($C159,table!$B:$D,2,FALSE)</f>
        <v>T_LOG_TABLEAU_MGR_SYS</v>
      </c>
      <c r="E159" s="54">
        <v>2</v>
      </c>
      <c r="F159" s="3" t="s">
        <v>1082</v>
      </c>
      <c r="G159" s="3" t="str">
        <f>VLOOKUP($F159,domain!$B:$D,2,FALSE)</f>
        <v>USER_ID</v>
      </c>
      <c r="H159" s="3" t="str">
        <f>VLOOKUP($F159,domain!$B:$D,3,FALSE)</f>
        <v>VARCHAR(32)</v>
      </c>
      <c r="I159" s="57" t="s">
        <v>66</v>
      </c>
      <c r="J159" s="3"/>
      <c r="K159" s="54"/>
      <c r="L159" s="3"/>
      <c r="M159" s="3"/>
      <c r="N159" t="str">
        <f t="shared" si="4"/>
        <v xml:space="preserve">  , USER_ID VARCHAR(32) NOT NULL</v>
      </c>
      <c r="O159" t="str">
        <f t="shared" si="5"/>
        <v>COMMENT ON COLUMN T_LOG_TABLEAU_MGR_SYS.USER_ID IS '사용자 ID';</v>
      </c>
    </row>
    <row r="160" spans="1:15" x14ac:dyDescent="0.25">
      <c r="A160" s="79">
        <v>154</v>
      </c>
      <c r="B160" s="59" t="str">
        <f>VLOOKUP($C160,table!$B:$D,3,FALSE)</f>
        <v>로그</v>
      </c>
      <c r="C160" s="3" t="s">
        <v>866</v>
      </c>
      <c r="D160" s="60" t="str">
        <f>VLOOKUP($C160,table!$B:$D,2,FALSE)</f>
        <v>T_LOG_TABLEAU_MGR_SYS</v>
      </c>
      <c r="E160" s="59">
        <v>3</v>
      </c>
      <c r="F160" s="3" t="s">
        <v>165</v>
      </c>
      <c r="G160" s="3" t="str">
        <f>VLOOKUP($F160,domain!$B:$D,2,FALSE)</f>
        <v>USER_NM</v>
      </c>
      <c r="H160" s="3" t="str">
        <f>VLOOKUP($F160,domain!$B:$D,3,FALSE)</f>
        <v>VARCHAR(100)</v>
      </c>
      <c r="I160" s="59" t="s">
        <v>65</v>
      </c>
      <c r="J160" s="3"/>
      <c r="K160" s="59"/>
      <c r="L160" s="3"/>
      <c r="M160" s="3"/>
      <c r="N160" t="str">
        <f t="shared" si="4"/>
        <v xml:space="preserve">  , USER_NM VARCHAR(100)</v>
      </c>
      <c r="O160" t="str">
        <f t="shared" si="5"/>
        <v>COMMENT ON COLUMN T_LOG_TABLEAU_MGR_SYS.USER_NM IS '사용자 명';</v>
      </c>
    </row>
    <row r="161" spans="1:15" x14ac:dyDescent="0.25">
      <c r="A161" s="79">
        <v>155</v>
      </c>
      <c r="B161" s="59" t="str">
        <f>VLOOKUP($C161,table!$B:$D,3,FALSE)</f>
        <v>로그</v>
      </c>
      <c r="C161" s="3" t="s">
        <v>866</v>
      </c>
      <c r="D161" s="60" t="str">
        <f>VLOOKUP($C161,table!$B:$D,2,FALSE)</f>
        <v>T_LOG_TABLEAU_MGR_SYS</v>
      </c>
      <c r="E161" s="59">
        <v>4</v>
      </c>
      <c r="F161" s="3" t="s">
        <v>197</v>
      </c>
      <c r="G161" s="3" t="str">
        <f>VLOOKUP($F161,domain!$B:$D,2,FALSE)</f>
        <v>PSTN_CODE</v>
      </c>
      <c r="H161" s="3" t="str">
        <f>VLOOKUP($F161,domain!$B:$D,3,FALSE)</f>
        <v>VARCHAR(16)</v>
      </c>
      <c r="I161" s="59" t="s">
        <v>65</v>
      </c>
      <c r="J161" s="3"/>
      <c r="K161" s="59"/>
      <c r="L161" s="3"/>
      <c r="M161" s="3"/>
      <c r="N161" t="str">
        <f t="shared" si="4"/>
        <v xml:space="preserve">  , PSTN_CODE VARCHAR(16)</v>
      </c>
      <c r="O161" t="str">
        <f t="shared" si="5"/>
        <v>COMMENT ON COLUMN T_LOG_TABLEAU_MGR_SYS.PSTN_CODE IS '직위 코드';</v>
      </c>
    </row>
    <row r="162" spans="1:15" x14ac:dyDescent="0.25">
      <c r="A162" s="79">
        <v>156</v>
      </c>
      <c r="B162" s="59" t="str">
        <f>VLOOKUP($C162,table!$B:$D,3,FALSE)</f>
        <v>로그</v>
      </c>
      <c r="C162" s="3" t="s">
        <v>866</v>
      </c>
      <c r="D162" s="60" t="str">
        <f>VLOOKUP($C162,table!$B:$D,2,FALSE)</f>
        <v>T_LOG_TABLEAU_MGR_SYS</v>
      </c>
      <c r="E162" s="59">
        <v>5</v>
      </c>
      <c r="F162" s="3" t="s">
        <v>195</v>
      </c>
      <c r="G162" s="3" t="str">
        <f>VLOOKUP($F162,domain!$B:$D,2,FALSE)</f>
        <v>PSTN_NM</v>
      </c>
      <c r="H162" s="3" t="str">
        <f>VLOOKUP($F162,domain!$B:$D,3,FALSE)</f>
        <v>VARCHAR(100)</v>
      </c>
      <c r="I162" s="59" t="s">
        <v>65</v>
      </c>
      <c r="J162" s="3"/>
      <c r="K162" s="59"/>
      <c r="L162" s="3"/>
      <c r="M162" s="3"/>
      <c r="N162" t="str">
        <f t="shared" si="4"/>
        <v xml:space="preserve">  , PSTN_NM VARCHAR(100)</v>
      </c>
      <c r="O162" t="str">
        <f t="shared" si="5"/>
        <v>COMMENT ON COLUMN T_LOG_TABLEAU_MGR_SYS.PSTN_NM IS '직위 명';</v>
      </c>
    </row>
    <row r="163" spans="1:15" x14ac:dyDescent="0.25">
      <c r="A163" s="79">
        <v>157</v>
      </c>
      <c r="B163" s="59" t="str">
        <f>VLOOKUP($C163,table!$B:$D,3,FALSE)</f>
        <v>로그</v>
      </c>
      <c r="C163" s="3" t="s">
        <v>866</v>
      </c>
      <c r="D163" s="60" t="str">
        <f>VLOOKUP($C163,table!$B:$D,2,FALSE)</f>
        <v>T_LOG_TABLEAU_MGR_SYS</v>
      </c>
      <c r="E163" s="59">
        <v>6</v>
      </c>
      <c r="F163" s="3" t="s">
        <v>158</v>
      </c>
      <c r="G163" s="3" t="str">
        <f>VLOOKUP($F163,domain!$B:$D,2,FALSE)</f>
        <v>DEPT_CODE</v>
      </c>
      <c r="H163" s="3" t="str">
        <f>VLOOKUP($F163,domain!$B:$D,3,FALSE)</f>
        <v>VARCHAR(16)</v>
      </c>
      <c r="I163" s="59" t="s">
        <v>65</v>
      </c>
      <c r="J163" s="3"/>
      <c r="K163" s="59"/>
      <c r="L163" s="3"/>
      <c r="M163" s="3"/>
      <c r="N163" t="str">
        <f t="shared" si="4"/>
        <v xml:space="preserve">  , DEPT_CODE VARCHAR(16)</v>
      </c>
      <c r="O163" t="str">
        <f t="shared" si="5"/>
        <v>COMMENT ON COLUMN T_LOG_TABLEAU_MGR_SYS.DEPT_CODE IS '부서 코드';</v>
      </c>
    </row>
    <row r="164" spans="1:15" x14ac:dyDescent="0.25">
      <c r="A164" s="79">
        <v>158</v>
      </c>
      <c r="B164" s="59" t="str">
        <f>VLOOKUP($C164,table!$B:$D,3,FALSE)</f>
        <v>로그</v>
      </c>
      <c r="C164" s="3" t="s">
        <v>866</v>
      </c>
      <c r="D164" s="60" t="str">
        <f>VLOOKUP($C164,table!$B:$D,2,FALSE)</f>
        <v>T_LOG_TABLEAU_MGR_SYS</v>
      </c>
      <c r="E164" s="59">
        <v>7</v>
      </c>
      <c r="F164" s="3" t="s">
        <v>156</v>
      </c>
      <c r="G164" s="3" t="str">
        <f>VLOOKUP($F164,domain!$B:$D,2,FALSE)</f>
        <v>DEPT_NM</v>
      </c>
      <c r="H164" s="3" t="str">
        <f>VLOOKUP($F164,domain!$B:$D,3,FALSE)</f>
        <v>VARCHAR(100)</v>
      </c>
      <c r="I164" s="59" t="s">
        <v>65</v>
      </c>
      <c r="J164" s="3"/>
      <c r="K164" s="59"/>
      <c r="L164" s="3"/>
      <c r="M164" s="3"/>
      <c r="N164" t="str">
        <f t="shared" si="4"/>
        <v xml:space="preserve">  , DEPT_NM VARCHAR(100)</v>
      </c>
      <c r="O164" t="str">
        <f t="shared" si="5"/>
        <v>COMMENT ON COLUMN T_LOG_TABLEAU_MGR_SYS.DEPT_NM IS '부서 명';</v>
      </c>
    </row>
    <row r="165" spans="1:15" x14ac:dyDescent="0.25">
      <c r="A165" s="79">
        <v>159</v>
      </c>
      <c r="B165" s="54" t="str">
        <f>VLOOKUP($C165,table!$B:$D,3,FALSE)</f>
        <v>로그</v>
      </c>
      <c r="C165" s="3" t="s">
        <v>866</v>
      </c>
      <c r="D165" s="55" t="str">
        <f>VLOOKUP($C165,table!$B:$D,2,FALSE)</f>
        <v>T_LOG_TABLEAU_MGR_SYS</v>
      </c>
      <c r="E165" s="59">
        <v>8</v>
      </c>
      <c r="F165" s="3" t="s">
        <v>1088</v>
      </c>
      <c r="G165" s="3" t="str">
        <f>VLOOKUP($F165,domain!$B:$D,2,FALSE)</f>
        <v>REPORT_ID</v>
      </c>
      <c r="H165" s="3" t="str">
        <f>VLOOKUP($F165,domain!$B:$D,3,FALSE)</f>
        <v>VARCHAR(32)</v>
      </c>
      <c r="I165" s="54" t="s">
        <v>65</v>
      </c>
      <c r="J165" s="3"/>
      <c r="K165" s="54"/>
      <c r="L165" s="3"/>
      <c r="M165" s="3"/>
      <c r="N165" t="str">
        <f t="shared" si="4"/>
        <v xml:space="preserve">  , REPORT_ID VARCHAR(32)</v>
      </c>
      <c r="O165" t="str">
        <f t="shared" si="5"/>
        <v>COMMENT ON COLUMN T_LOG_TABLEAU_MGR_SYS.REPORT_ID IS '보고서 ID';</v>
      </c>
    </row>
    <row r="166" spans="1:15" x14ac:dyDescent="0.25">
      <c r="A166" s="79">
        <v>160</v>
      </c>
      <c r="B166" s="54" t="str">
        <f>VLOOKUP($C166,table!$B:$D,3,FALSE)</f>
        <v>로그</v>
      </c>
      <c r="C166" s="3" t="s">
        <v>866</v>
      </c>
      <c r="D166" s="55" t="str">
        <f>VLOOKUP($C166,table!$B:$D,2,FALSE)</f>
        <v>T_LOG_TABLEAU_MGR_SYS</v>
      </c>
      <c r="E166" s="59">
        <v>9</v>
      </c>
      <c r="F166" s="3" t="s">
        <v>919</v>
      </c>
      <c r="G166" s="3" t="str">
        <f>VLOOKUP($F166,domain!$B:$D,2,FALSE)</f>
        <v>VER</v>
      </c>
      <c r="H166" s="3" t="str">
        <f>VLOOKUP($F166,domain!$B:$D,3,FALSE)</f>
        <v>NUMERIC(9,3)</v>
      </c>
      <c r="I166" s="54" t="s">
        <v>65</v>
      </c>
      <c r="J166" s="3"/>
      <c r="K166" s="54"/>
      <c r="L166" s="3"/>
      <c r="M166" s="3"/>
      <c r="N166" t="str">
        <f t="shared" si="4"/>
        <v xml:space="preserve">  , VER NUMERIC(9,3)</v>
      </c>
      <c r="O166" t="str">
        <f t="shared" si="5"/>
        <v>COMMENT ON COLUMN T_LOG_TABLEAU_MGR_SYS.VER IS '버전';</v>
      </c>
    </row>
    <row r="167" spans="1:15" x14ac:dyDescent="0.25">
      <c r="A167" s="79">
        <v>161</v>
      </c>
      <c r="B167" s="54" t="str">
        <f>VLOOKUP($C167,table!$B:$D,3,FALSE)</f>
        <v>로그</v>
      </c>
      <c r="C167" s="3" t="s">
        <v>866</v>
      </c>
      <c r="D167" s="55" t="str">
        <f>VLOOKUP($C167,table!$B:$D,2,FALSE)</f>
        <v>T_LOG_TABLEAU_MGR_SYS</v>
      </c>
      <c r="E167" s="59">
        <v>10</v>
      </c>
      <c r="F167" s="3" t="s">
        <v>1043</v>
      </c>
      <c r="G167" s="3" t="str">
        <f>VLOOKUP($F167,domain!$B:$D,2,FALSE)</f>
        <v>TABLEAU_WORKBOOK_ID</v>
      </c>
      <c r="H167" s="3" t="str">
        <f>VLOOKUP($F167,domain!$B:$D,3,FALSE)</f>
        <v>VARCHAR(64)</v>
      </c>
      <c r="I167" s="54" t="s">
        <v>65</v>
      </c>
      <c r="J167" s="3"/>
      <c r="K167" s="54"/>
      <c r="L167" s="3"/>
      <c r="M167" s="3"/>
      <c r="N167" t="str">
        <f t="shared" si="4"/>
        <v xml:space="preserve">  , TABLEAU_WORKBOOK_ID VARCHAR(64)</v>
      </c>
      <c r="O167" t="str">
        <f t="shared" si="5"/>
        <v>COMMENT ON COLUMN T_LOG_TABLEAU_MGR_SYS.TABLEAU_WORKBOOK_ID IS '태블로 워크북 ID';</v>
      </c>
    </row>
    <row r="168" spans="1:15" x14ac:dyDescent="0.25">
      <c r="A168" s="79">
        <v>162</v>
      </c>
      <c r="B168" s="54" t="str">
        <f>VLOOKUP($C168,table!$B:$D,3,FALSE)</f>
        <v>로그</v>
      </c>
      <c r="C168" s="3" t="s">
        <v>866</v>
      </c>
      <c r="D168" s="55" t="str">
        <f>VLOOKUP($C168,table!$B:$D,2,FALSE)</f>
        <v>T_LOG_TABLEAU_MGR_SYS</v>
      </c>
      <c r="E168" s="59">
        <v>11</v>
      </c>
      <c r="F168" s="3" t="s">
        <v>1049</v>
      </c>
      <c r="G168" s="3" t="str">
        <f>VLOOKUP($F168,domain!$B:$D,2,FALSE)</f>
        <v>TABLEAU_PARAM</v>
      </c>
      <c r="H168" s="3" t="str">
        <f>VLOOKUP($F168,domain!$B:$D,3,FALSE)</f>
        <v>JSONB</v>
      </c>
      <c r="I168" s="54" t="s">
        <v>65</v>
      </c>
      <c r="J168" s="3"/>
      <c r="K168" s="54"/>
      <c r="L168" s="3"/>
      <c r="M168" s="3"/>
      <c r="N168" t="str">
        <f t="shared" si="4"/>
        <v xml:space="preserve">  , TABLEAU_PARAM JSONB</v>
      </c>
      <c r="O168" t="str">
        <f t="shared" si="5"/>
        <v>COMMENT ON COLUMN T_LOG_TABLEAU_MGR_SYS.TABLEAU_PARAM IS '태블로 파라메터';</v>
      </c>
    </row>
    <row r="169" spans="1:15" x14ac:dyDescent="0.25">
      <c r="A169" s="79">
        <v>163</v>
      </c>
      <c r="B169" s="54" t="str">
        <f>VLOOKUP($C169,table!$B:$D,3,FALSE)</f>
        <v>로그</v>
      </c>
      <c r="C169" s="3" t="s">
        <v>866</v>
      </c>
      <c r="D169" s="55" t="str">
        <f>VLOOKUP($C169,table!$B:$D,2,FALSE)</f>
        <v>T_LOG_TABLEAU_MGR_SYS</v>
      </c>
      <c r="E169" s="59">
        <v>12</v>
      </c>
      <c r="F169" s="3" t="s">
        <v>1038</v>
      </c>
      <c r="G169" s="3" t="str">
        <f>VLOOKUP($F169,domain!$B:$D,2,FALSE)</f>
        <v>TABLEAU_USER_ID</v>
      </c>
      <c r="H169" s="3" t="str">
        <f>VLOOKUP($F169,domain!$B:$D,3,FALSE)</f>
        <v>VARCHAR(64)</v>
      </c>
      <c r="I169" s="54" t="s">
        <v>65</v>
      </c>
      <c r="J169" s="3"/>
      <c r="K169" s="54"/>
      <c r="L169" s="3"/>
      <c r="M169" s="3"/>
      <c r="N169" t="str">
        <f t="shared" si="4"/>
        <v xml:space="preserve">  , TABLEAU_USER_ID VARCHAR(64)</v>
      </c>
      <c r="O169" t="str">
        <f t="shared" si="5"/>
        <v>COMMENT ON COLUMN T_LOG_TABLEAU_MGR_SYS.TABLEAU_USER_ID IS '태블로 사용자 ID';</v>
      </c>
    </row>
    <row r="170" spans="1:15" x14ac:dyDescent="0.25">
      <c r="A170" s="79">
        <v>164</v>
      </c>
      <c r="B170" s="54" t="str">
        <f>VLOOKUP($C170,table!$B:$D,3,FALSE)</f>
        <v>로그</v>
      </c>
      <c r="C170" s="3" t="s">
        <v>867</v>
      </c>
      <c r="D170" s="55" t="str">
        <f>VLOOKUP($C170,table!$B:$D,2,FALSE)</f>
        <v>T_LOG_TABLEAU_USER_SYS</v>
      </c>
      <c r="E170" s="54">
        <v>1</v>
      </c>
      <c r="F170" s="3" t="s">
        <v>1086</v>
      </c>
      <c r="G170" s="3" t="str">
        <f>VLOOKUP($F170,domain!$B:$D,2,FALSE)</f>
        <v>LOG_DT</v>
      </c>
      <c r="H170" s="3" t="str">
        <f>VLOOKUP($F170,domain!$B:$D,3,FALSE)</f>
        <v>TIMESTAMP</v>
      </c>
      <c r="I170" s="57" t="s">
        <v>66</v>
      </c>
      <c r="J170" s="3"/>
      <c r="K170" s="54"/>
      <c r="L170" s="3"/>
      <c r="M170" s="3"/>
      <c r="N170" t="str">
        <f t="shared" si="4"/>
        <v xml:space="preserve">    LOG_DT TIMESTAMP NOT NULL</v>
      </c>
      <c r="O170" t="str">
        <f t="shared" si="5"/>
        <v>COMMENT ON COLUMN T_LOG_TABLEAU_USER_SYS.LOG_DT IS '로그 일시';</v>
      </c>
    </row>
    <row r="171" spans="1:15" x14ac:dyDescent="0.25">
      <c r="A171" s="79">
        <v>165</v>
      </c>
      <c r="B171" s="54" t="str">
        <f>VLOOKUP($C171,table!$B:$D,3,FALSE)</f>
        <v>로그</v>
      </c>
      <c r="C171" s="3" t="s">
        <v>867</v>
      </c>
      <c r="D171" s="55" t="str">
        <f>VLOOKUP($C171,table!$B:$D,2,FALSE)</f>
        <v>T_LOG_TABLEAU_USER_SYS</v>
      </c>
      <c r="E171" s="54">
        <v>2</v>
      </c>
      <c r="F171" s="3" t="s">
        <v>1082</v>
      </c>
      <c r="G171" s="3" t="str">
        <f>VLOOKUP($F171,domain!$B:$D,2,FALSE)</f>
        <v>USER_ID</v>
      </c>
      <c r="H171" s="3" t="str">
        <f>VLOOKUP($F171,domain!$B:$D,3,FALSE)</f>
        <v>VARCHAR(32)</v>
      </c>
      <c r="I171" s="57" t="s">
        <v>66</v>
      </c>
      <c r="J171" s="3"/>
      <c r="K171" s="54"/>
      <c r="L171" s="3"/>
      <c r="M171" s="3"/>
      <c r="N171" t="str">
        <f t="shared" si="4"/>
        <v xml:space="preserve">  , USER_ID VARCHAR(32) NOT NULL</v>
      </c>
      <c r="O171" t="str">
        <f t="shared" si="5"/>
        <v>COMMENT ON COLUMN T_LOG_TABLEAU_USER_SYS.USER_ID IS '사용자 ID';</v>
      </c>
    </row>
    <row r="172" spans="1:15" x14ac:dyDescent="0.25">
      <c r="A172" s="79">
        <v>166</v>
      </c>
      <c r="B172" s="59" t="str">
        <f>VLOOKUP($C172,table!$B:$D,3,FALSE)</f>
        <v>로그</v>
      </c>
      <c r="C172" s="3" t="s">
        <v>867</v>
      </c>
      <c r="D172" s="60" t="str">
        <f>VLOOKUP($C172,table!$B:$D,2,FALSE)</f>
        <v>T_LOG_TABLEAU_USER_SYS</v>
      </c>
      <c r="E172" s="59">
        <v>3</v>
      </c>
      <c r="F172" s="3" t="s">
        <v>165</v>
      </c>
      <c r="G172" s="3" t="str">
        <f>VLOOKUP($F172,domain!$B:$D,2,FALSE)</f>
        <v>USER_NM</v>
      </c>
      <c r="H172" s="3" t="str">
        <f>VLOOKUP($F172,domain!$B:$D,3,FALSE)</f>
        <v>VARCHAR(100)</v>
      </c>
      <c r="I172" s="59" t="s">
        <v>65</v>
      </c>
      <c r="J172" s="3"/>
      <c r="K172" s="59"/>
      <c r="L172" s="3"/>
      <c r="M172" s="3"/>
      <c r="N172" t="str">
        <f t="shared" si="4"/>
        <v xml:space="preserve">  , USER_NM VARCHAR(100)</v>
      </c>
      <c r="O172" t="str">
        <f t="shared" si="5"/>
        <v>COMMENT ON COLUMN T_LOG_TABLEAU_USER_SYS.USER_NM IS '사용자 명';</v>
      </c>
    </row>
    <row r="173" spans="1:15" x14ac:dyDescent="0.25">
      <c r="A173" s="79">
        <v>167</v>
      </c>
      <c r="B173" s="59" t="str">
        <f>VLOOKUP($C173,table!$B:$D,3,FALSE)</f>
        <v>로그</v>
      </c>
      <c r="C173" s="3" t="s">
        <v>867</v>
      </c>
      <c r="D173" s="60" t="str">
        <f>VLOOKUP($C173,table!$B:$D,2,FALSE)</f>
        <v>T_LOG_TABLEAU_USER_SYS</v>
      </c>
      <c r="E173" s="59">
        <v>4</v>
      </c>
      <c r="F173" s="3" t="s">
        <v>197</v>
      </c>
      <c r="G173" s="3" t="str">
        <f>VLOOKUP($F173,domain!$B:$D,2,FALSE)</f>
        <v>PSTN_CODE</v>
      </c>
      <c r="H173" s="3" t="str">
        <f>VLOOKUP($F173,domain!$B:$D,3,FALSE)</f>
        <v>VARCHAR(16)</v>
      </c>
      <c r="I173" s="59" t="s">
        <v>65</v>
      </c>
      <c r="J173" s="3"/>
      <c r="K173" s="59"/>
      <c r="L173" s="3"/>
      <c r="M173" s="3"/>
      <c r="N173" t="str">
        <f t="shared" si="4"/>
        <v xml:space="preserve">  , PSTN_CODE VARCHAR(16)</v>
      </c>
      <c r="O173" t="str">
        <f t="shared" si="5"/>
        <v>COMMENT ON COLUMN T_LOG_TABLEAU_USER_SYS.PSTN_CODE IS '직위 코드';</v>
      </c>
    </row>
    <row r="174" spans="1:15" x14ac:dyDescent="0.25">
      <c r="A174" s="79">
        <v>168</v>
      </c>
      <c r="B174" s="59" t="str">
        <f>VLOOKUP($C174,table!$B:$D,3,FALSE)</f>
        <v>로그</v>
      </c>
      <c r="C174" s="3" t="s">
        <v>867</v>
      </c>
      <c r="D174" s="60" t="str">
        <f>VLOOKUP($C174,table!$B:$D,2,FALSE)</f>
        <v>T_LOG_TABLEAU_USER_SYS</v>
      </c>
      <c r="E174" s="59">
        <v>5</v>
      </c>
      <c r="F174" s="3" t="s">
        <v>195</v>
      </c>
      <c r="G174" s="3" t="str">
        <f>VLOOKUP($F174,domain!$B:$D,2,FALSE)</f>
        <v>PSTN_NM</v>
      </c>
      <c r="H174" s="3" t="str">
        <f>VLOOKUP($F174,domain!$B:$D,3,FALSE)</f>
        <v>VARCHAR(100)</v>
      </c>
      <c r="I174" s="59" t="s">
        <v>65</v>
      </c>
      <c r="J174" s="3"/>
      <c r="K174" s="59"/>
      <c r="L174" s="3"/>
      <c r="M174" s="3"/>
      <c r="N174" t="str">
        <f t="shared" si="4"/>
        <v xml:space="preserve">  , PSTN_NM VARCHAR(100)</v>
      </c>
      <c r="O174" t="str">
        <f t="shared" si="5"/>
        <v>COMMENT ON COLUMN T_LOG_TABLEAU_USER_SYS.PSTN_NM IS '직위 명';</v>
      </c>
    </row>
    <row r="175" spans="1:15" x14ac:dyDescent="0.25">
      <c r="A175" s="79">
        <v>169</v>
      </c>
      <c r="B175" s="59" t="str">
        <f>VLOOKUP($C175,table!$B:$D,3,FALSE)</f>
        <v>로그</v>
      </c>
      <c r="C175" s="3" t="s">
        <v>867</v>
      </c>
      <c r="D175" s="60" t="str">
        <f>VLOOKUP($C175,table!$B:$D,2,FALSE)</f>
        <v>T_LOG_TABLEAU_USER_SYS</v>
      </c>
      <c r="E175" s="59">
        <v>6</v>
      </c>
      <c r="F175" s="3" t="s">
        <v>158</v>
      </c>
      <c r="G175" s="3" t="str">
        <f>VLOOKUP($F175,domain!$B:$D,2,FALSE)</f>
        <v>DEPT_CODE</v>
      </c>
      <c r="H175" s="3" t="str">
        <f>VLOOKUP($F175,domain!$B:$D,3,FALSE)</f>
        <v>VARCHAR(16)</v>
      </c>
      <c r="I175" s="59" t="s">
        <v>65</v>
      </c>
      <c r="J175" s="3"/>
      <c r="K175" s="59"/>
      <c r="L175" s="3"/>
      <c r="M175" s="3"/>
      <c r="N175" t="str">
        <f t="shared" si="4"/>
        <v xml:space="preserve">  , DEPT_CODE VARCHAR(16)</v>
      </c>
      <c r="O175" t="str">
        <f t="shared" si="5"/>
        <v>COMMENT ON COLUMN T_LOG_TABLEAU_USER_SYS.DEPT_CODE IS '부서 코드';</v>
      </c>
    </row>
    <row r="176" spans="1:15" x14ac:dyDescent="0.25">
      <c r="A176" s="79">
        <v>170</v>
      </c>
      <c r="B176" s="59" t="str">
        <f>VLOOKUP($C176,table!$B:$D,3,FALSE)</f>
        <v>로그</v>
      </c>
      <c r="C176" s="3" t="s">
        <v>867</v>
      </c>
      <c r="D176" s="60" t="str">
        <f>VLOOKUP($C176,table!$B:$D,2,FALSE)</f>
        <v>T_LOG_TABLEAU_USER_SYS</v>
      </c>
      <c r="E176" s="59">
        <v>7</v>
      </c>
      <c r="F176" s="3" t="s">
        <v>156</v>
      </c>
      <c r="G176" s="3" t="str">
        <f>VLOOKUP($F176,domain!$B:$D,2,FALSE)</f>
        <v>DEPT_NM</v>
      </c>
      <c r="H176" s="3" t="str">
        <f>VLOOKUP($F176,domain!$B:$D,3,FALSE)</f>
        <v>VARCHAR(100)</v>
      </c>
      <c r="I176" s="59" t="s">
        <v>65</v>
      </c>
      <c r="J176" s="3"/>
      <c r="K176" s="59"/>
      <c r="L176" s="3"/>
      <c r="M176" s="3"/>
      <c r="N176" t="str">
        <f t="shared" si="4"/>
        <v xml:space="preserve">  , DEPT_NM VARCHAR(100)</v>
      </c>
      <c r="O176" t="str">
        <f t="shared" si="5"/>
        <v>COMMENT ON COLUMN T_LOG_TABLEAU_USER_SYS.DEPT_NM IS '부서 명';</v>
      </c>
    </row>
    <row r="177" spans="1:15" x14ac:dyDescent="0.25">
      <c r="A177" s="79">
        <v>171</v>
      </c>
      <c r="B177" s="54" t="str">
        <f>VLOOKUP($C177,table!$B:$D,3,FALSE)</f>
        <v>로그</v>
      </c>
      <c r="C177" s="3" t="s">
        <v>867</v>
      </c>
      <c r="D177" s="55" t="str">
        <f>VLOOKUP($C177,table!$B:$D,2,FALSE)</f>
        <v>T_LOG_TABLEAU_USER_SYS</v>
      </c>
      <c r="E177" s="59">
        <v>8</v>
      </c>
      <c r="F177" s="3" t="s">
        <v>1088</v>
      </c>
      <c r="G177" s="3" t="str">
        <f>VLOOKUP($F177,domain!$B:$D,2,FALSE)</f>
        <v>REPORT_ID</v>
      </c>
      <c r="H177" s="3" t="str">
        <f>VLOOKUP($F177,domain!$B:$D,3,FALSE)</f>
        <v>VARCHAR(32)</v>
      </c>
      <c r="I177" s="54" t="s">
        <v>65</v>
      </c>
      <c r="J177" s="3"/>
      <c r="K177" s="54"/>
      <c r="L177" s="3"/>
      <c r="M177" s="3"/>
      <c r="N177" t="str">
        <f t="shared" si="4"/>
        <v xml:space="preserve">  , REPORT_ID VARCHAR(32)</v>
      </c>
      <c r="O177" t="str">
        <f t="shared" si="5"/>
        <v>COMMENT ON COLUMN T_LOG_TABLEAU_USER_SYS.REPORT_ID IS '보고서 ID';</v>
      </c>
    </row>
    <row r="178" spans="1:15" x14ac:dyDescent="0.25">
      <c r="A178" s="79">
        <v>172</v>
      </c>
      <c r="B178" s="54" t="str">
        <f>VLOOKUP($C178,table!$B:$D,3,FALSE)</f>
        <v>로그</v>
      </c>
      <c r="C178" s="3" t="s">
        <v>867</v>
      </c>
      <c r="D178" s="55" t="str">
        <f>VLOOKUP($C178,table!$B:$D,2,FALSE)</f>
        <v>T_LOG_TABLEAU_USER_SYS</v>
      </c>
      <c r="E178" s="59">
        <v>9</v>
      </c>
      <c r="F178" s="3" t="s">
        <v>919</v>
      </c>
      <c r="G178" s="3" t="str">
        <f>VLOOKUP($F178,domain!$B:$D,2,FALSE)</f>
        <v>VER</v>
      </c>
      <c r="H178" s="3" t="str">
        <f>VLOOKUP($F178,domain!$B:$D,3,FALSE)</f>
        <v>NUMERIC(9,3)</v>
      </c>
      <c r="I178" s="54" t="s">
        <v>65</v>
      </c>
      <c r="J178" s="3"/>
      <c r="K178" s="54"/>
      <c r="L178" s="3"/>
      <c r="M178" s="3"/>
      <c r="N178" t="str">
        <f t="shared" si="4"/>
        <v xml:space="preserve">  , VER NUMERIC(9,3)</v>
      </c>
      <c r="O178" t="str">
        <f t="shared" si="5"/>
        <v>COMMENT ON COLUMN T_LOG_TABLEAU_USER_SYS.VER IS '버전';</v>
      </c>
    </row>
    <row r="179" spans="1:15" x14ac:dyDescent="0.25">
      <c r="A179" s="79">
        <v>173</v>
      </c>
      <c r="B179" s="54" t="str">
        <f>VLOOKUP($C179,table!$B:$D,3,FALSE)</f>
        <v>로그</v>
      </c>
      <c r="C179" s="3" t="s">
        <v>867</v>
      </c>
      <c r="D179" s="55" t="str">
        <f>VLOOKUP($C179,table!$B:$D,2,FALSE)</f>
        <v>T_LOG_TABLEAU_USER_SYS</v>
      </c>
      <c r="E179" s="59">
        <v>10</v>
      </c>
      <c r="F179" s="3" t="s">
        <v>1043</v>
      </c>
      <c r="G179" s="3" t="str">
        <f>VLOOKUP($F179,domain!$B:$D,2,FALSE)</f>
        <v>TABLEAU_WORKBOOK_ID</v>
      </c>
      <c r="H179" s="3" t="str">
        <f>VLOOKUP($F179,domain!$B:$D,3,FALSE)</f>
        <v>VARCHAR(64)</v>
      </c>
      <c r="I179" s="54" t="s">
        <v>65</v>
      </c>
      <c r="J179" s="3"/>
      <c r="K179" s="54"/>
      <c r="L179" s="3"/>
      <c r="M179" s="3"/>
      <c r="N179" t="str">
        <f t="shared" si="4"/>
        <v xml:space="preserve">  , TABLEAU_WORKBOOK_ID VARCHAR(64)</v>
      </c>
      <c r="O179" t="str">
        <f t="shared" si="5"/>
        <v>COMMENT ON COLUMN T_LOG_TABLEAU_USER_SYS.TABLEAU_WORKBOOK_ID IS '태블로 워크북 ID';</v>
      </c>
    </row>
    <row r="180" spans="1:15" x14ac:dyDescent="0.25">
      <c r="A180" s="79">
        <v>174</v>
      </c>
      <c r="B180" s="54" t="str">
        <f>VLOOKUP($C180,table!$B:$D,3,FALSE)</f>
        <v>로그</v>
      </c>
      <c r="C180" s="3" t="s">
        <v>867</v>
      </c>
      <c r="D180" s="55" t="str">
        <f>VLOOKUP($C180,table!$B:$D,2,FALSE)</f>
        <v>T_LOG_TABLEAU_USER_SYS</v>
      </c>
      <c r="E180" s="59">
        <v>11</v>
      </c>
      <c r="F180" s="3" t="s">
        <v>1049</v>
      </c>
      <c r="G180" s="3" t="str">
        <f>VLOOKUP($F180,domain!$B:$D,2,FALSE)</f>
        <v>TABLEAU_PARAM</v>
      </c>
      <c r="H180" s="3" t="str">
        <f>VLOOKUP($F180,domain!$B:$D,3,FALSE)</f>
        <v>JSONB</v>
      </c>
      <c r="I180" s="54" t="s">
        <v>65</v>
      </c>
      <c r="J180" s="3"/>
      <c r="K180" s="54"/>
      <c r="L180" s="3"/>
      <c r="M180" s="3"/>
      <c r="N180" t="str">
        <f t="shared" si="4"/>
        <v xml:space="preserve">  , TABLEAU_PARAM JSONB</v>
      </c>
      <c r="O180" t="str">
        <f t="shared" si="5"/>
        <v>COMMENT ON COLUMN T_LOG_TABLEAU_USER_SYS.TABLEAU_PARAM IS '태블로 파라메터';</v>
      </c>
    </row>
    <row r="181" spans="1:15" x14ac:dyDescent="0.25">
      <c r="A181" s="79">
        <v>175</v>
      </c>
      <c r="B181" s="54" t="str">
        <f>VLOOKUP($C181,table!$B:$D,3,FALSE)</f>
        <v>로그</v>
      </c>
      <c r="C181" s="3" t="s">
        <v>867</v>
      </c>
      <c r="D181" s="55" t="str">
        <f>VLOOKUP($C181,table!$B:$D,2,FALSE)</f>
        <v>T_LOG_TABLEAU_USER_SYS</v>
      </c>
      <c r="E181" s="59">
        <v>12</v>
      </c>
      <c r="F181" s="3" t="s">
        <v>1038</v>
      </c>
      <c r="G181" s="3" t="str">
        <f>VLOOKUP($F181,domain!$B:$D,2,FALSE)</f>
        <v>TABLEAU_USER_ID</v>
      </c>
      <c r="H181" s="3" t="str">
        <f>VLOOKUP($F181,domain!$B:$D,3,FALSE)</f>
        <v>VARCHAR(64)</v>
      </c>
      <c r="I181" s="54" t="s">
        <v>65</v>
      </c>
      <c r="J181" s="3"/>
      <c r="K181" s="54"/>
      <c r="L181" s="3"/>
      <c r="M181" s="3"/>
      <c r="N181" t="str">
        <f t="shared" si="4"/>
        <v xml:space="preserve">  , TABLEAU_USER_ID VARCHAR(64)</v>
      </c>
      <c r="O181" t="str">
        <f t="shared" si="5"/>
        <v>COMMENT ON COLUMN T_LOG_TABLEAU_USER_SYS.TABLEAU_USER_ID IS '태블로 사용자 ID';</v>
      </c>
    </row>
    <row r="182" spans="1:15" s="75" customFormat="1" x14ac:dyDescent="0.25">
      <c r="A182" s="79">
        <v>176</v>
      </c>
      <c r="B182" s="79" t="str">
        <f>VLOOKUP($C182,table!$B:$D,3,FALSE)</f>
        <v>로그</v>
      </c>
      <c r="C182" s="3" t="s">
        <v>2045</v>
      </c>
      <c r="D182" s="80" t="str">
        <f>VLOOKUP($C182,table!$B:$D,2,FALSE)</f>
        <v>T_LOG_BIZMETA_MGR_SYS</v>
      </c>
      <c r="E182" s="79">
        <v>1</v>
      </c>
      <c r="F182" s="3" t="s">
        <v>253</v>
      </c>
      <c r="G182" s="3" t="str">
        <f>VLOOKUP($F182,domain!$B:$D,2,FALSE)</f>
        <v>LOG_DT</v>
      </c>
      <c r="H182" s="3" t="str">
        <f>VLOOKUP($F182,domain!$B:$D,3,FALSE)</f>
        <v>TIMESTAMP</v>
      </c>
      <c r="I182" s="79" t="s">
        <v>66</v>
      </c>
      <c r="J182" s="3"/>
      <c r="K182" s="79"/>
      <c r="L182" s="3"/>
      <c r="M182" s="3"/>
      <c r="N182" s="75" t="str">
        <f t="shared" ref="N182:N202" si="6">IF(E182=1,"    ","  , ")&amp;G182&amp;" "&amp;H182&amp;IF(J182="",""," "&amp;J182)&amp;IF(I182="N"," NOT NULL","")</f>
        <v xml:space="preserve">    LOG_DT TIMESTAMP NOT NULL</v>
      </c>
      <c r="O182" s="75" t="str">
        <f t="shared" ref="O182:O202" si="7">"COMMENT ON COLUMN "&amp;D182&amp;"."&amp;G182&amp;" IS '"&amp;F182&amp;IF(L182="","","["&amp;L182&amp;"]")&amp;"';"</f>
        <v>COMMENT ON COLUMN T_LOG_BIZMETA_MGR_SYS.LOG_DT IS '로그 일시';</v>
      </c>
    </row>
    <row r="183" spans="1:15" s="75" customFormat="1" x14ac:dyDescent="0.25">
      <c r="A183" s="79">
        <v>177</v>
      </c>
      <c r="B183" s="79" t="e">
        <f>VLOOKUP($C183,table!$B:$D,3,FALSE)</f>
        <v>#N/A</v>
      </c>
      <c r="C183" s="3"/>
      <c r="D183" s="80" t="e">
        <f>VLOOKUP($C183,table!$B:$D,2,FALSE)</f>
        <v>#N/A</v>
      </c>
      <c r="E183" s="79">
        <v>2</v>
      </c>
      <c r="F183" s="3" t="s">
        <v>246</v>
      </c>
      <c r="G183" s="3" t="str">
        <f>VLOOKUP($F183,domain!$B:$D,2,FALSE)</f>
        <v>USER_ID</v>
      </c>
      <c r="H183" s="3" t="str">
        <f>VLOOKUP($F183,domain!$B:$D,3,FALSE)</f>
        <v>VARCHAR(32)</v>
      </c>
      <c r="I183" s="79" t="s">
        <v>66</v>
      </c>
      <c r="J183" s="3"/>
      <c r="K183" s="79"/>
      <c r="L183" s="3"/>
      <c r="M183" s="3"/>
      <c r="N183" s="75" t="str">
        <f t="shared" si="6"/>
        <v xml:space="preserve">  , USER_ID VARCHAR(32) NOT NULL</v>
      </c>
      <c r="O183" s="75" t="e">
        <f t="shared" si="7"/>
        <v>#N/A</v>
      </c>
    </row>
    <row r="184" spans="1:15" s="75" customFormat="1" x14ac:dyDescent="0.25">
      <c r="A184" s="79">
        <v>178</v>
      </c>
      <c r="B184" s="79" t="e">
        <f>VLOOKUP($C184,table!$B:$D,3,FALSE)</f>
        <v>#N/A</v>
      </c>
      <c r="C184" s="3"/>
      <c r="D184" s="80" t="e">
        <f>VLOOKUP($C184,table!$B:$D,2,FALSE)</f>
        <v>#N/A</v>
      </c>
      <c r="E184" s="79"/>
      <c r="F184" s="3"/>
      <c r="G184" s="3" t="e">
        <f>VLOOKUP($F184,domain!$B:$D,2,FALSE)</f>
        <v>#N/A</v>
      </c>
      <c r="H184" s="3" t="e">
        <f>VLOOKUP($F184,domain!$B:$D,3,FALSE)</f>
        <v>#N/A</v>
      </c>
      <c r="I184" s="79"/>
      <c r="J184" s="3"/>
      <c r="K184" s="79"/>
      <c r="L184" s="3"/>
      <c r="M184" s="3"/>
      <c r="N184" s="75" t="e">
        <f t="shared" si="6"/>
        <v>#N/A</v>
      </c>
      <c r="O184" s="75" t="e">
        <f t="shared" si="7"/>
        <v>#N/A</v>
      </c>
    </row>
    <row r="185" spans="1:15" s="75" customFormat="1" x14ac:dyDescent="0.25">
      <c r="A185" s="79">
        <v>179</v>
      </c>
      <c r="B185" s="79" t="e">
        <f>VLOOKUP($C185,table!$B:$D,3,FALSE)</f>
        <v>#N/A</v>
      </c>
      <c r="C185" s="3"/>
      <c r="D185" s="80" t="e">
        <f>VLOOKUP($C185,table!$B:$D,2,FALSE)</f>
        <v>#N/A</v>
      </c>
      <c r="E185" s="79"/>
      <c r="F185" s="3"/>
      <c r="G185" s="3" t="e">
        <f>VLOOKUP($F185,domain!$B:$D,2,FALSE)</f>
        <v>#N/A</v>
      </c>
      <c r="H185" s="3" t="e">
        <f>VLOOKUP($F185,domain!$B:$D,3,FALSE)</f>
        <v>#N/A</v>
      </c>
      <c r="I185" s="79"/>
      <c r="J185" s="3"/>
      <c r="K185" s="79"/>
      <c r="L185" s="3"/>
      <c r="M185" s="3"/>
      <c r="N185" s="75" t="e">
        <f t="shared" si="6"/>
        <v>#N/A</v>
      </c>
      <c r="O185" s="75" t="e">
        <f t="shared" si="7"/>
        <v>#N/A</v>
      </c>
    </row>
    <row r="186" spans="1:15" s="75" customFormat="1" x14ac:dyDescent="0.25">
      <c r="A186" s="79">
        <v>180</v>
      </c>
      <c r="B186" s="79" t="e">
        <f>VLOOKUP($C186,table!$B:$D,3,FALSE)</f>
        <v>#N/A</v>
      </c>
      <c r="C186" s="3"/>
      <c r="D186" s="80" t="e">
        <f>VLOOKUP($C186,table!$B:$D,2,FALSE)</f>
        <v>#N/A</v>
      </c>
      <c r="E186" s="79"/>
      <c r="F186" s="3"/>
      <c r="G186" s="3" t="e">
        <f>VLOOKUP($F186,domain!$B:$D,2,FALSE)</f>
        <v>#N/A</v>
      </c>
      <c r="H186" s="3" t="e">
        <f>VLOOKUP($F186,domain!$B:$D,3,FALSE)</f>
        <v>#N/A</v>
      </c>
      <c r="I186" s="79"/>
      <c r="J186" s="3"/>
      <c r="K186" s="79"/>
      <c r="L186" s="3"/>
      <c r="M186" s="3"/>
      <c r="N186" s="75" t="e">
        <f t="shared" si="6"/>
        <v>#N/A</v>
      </c>
      <c r="O186" s="75" t="e">
        <f t="shared" si="7"/>
        <v>#N/A</v>
      </c>
    </row>
    <row r="187" spans="1:15" s="75" customFormat="1" x14ac:dyDescent="0.25">
      <c r="A187" s="79">
        <v>181</v>
      </c>
      <c r="B187" s="79" t="str">
        <f>VLOOKUP($C187,table!$B:$D,3,FALSE)</f>
        <v>로그</v>
      </c>
      <c r="C187" s="3" t="s">
        <v>2046</v>
      </c>
      <c r="D187" s="80" t="str">
        <f>VLOOKUP($C187,table!$B:$D,2,FALSE)</f>
        <v>T_LOG_BIZMETA_USER_SYS</v>
      </c>
      <c r="E187" s="79">
        <v>1</v>
      </c>
      <c r="F187" s="3" t="s">
        <v>253</v>
      </c>
      <c r="G187" s="3" t="str">
        <f>VLOOKUP($F187,domain!$B:$D,2,FALSE)</f>
        <v>LOG_DT</v>
      </c>
      <c r="H187" s="3" t="str">
        <f>VLOOKUP($F187,domain!$B:$D,3,FALSE)</f>
        <v>TIMESTAMP</v>
      </c>
      <c r="I187" s="79" t="s">
        <v>66</v>
      </c>
      <c r="J187" s="3"/>
      <c r="K187" s="79"/>
      <c r="L187" s="3"/>
      <c r="M187" s="3"/>
      <c r="N187" s="75" t="str">
        <f t="shared" si="6"/>
        <v xml:space="preserve">    LOG_DT TIMESTAMP NOT NULL</v>
      </c>
      <c r="O187" s="75" t="str">
        <f t="shared" si="7"/>
        <v>COMMENT ON COLUMN T_LOG_BIZMETA_USER_SYS.LOG_DT IS '로그 일시';</v>
      </c>
    </row>
    <row r="188" spans="1:15" s="75" customFormat="1" x14ac:dyDescent="0.25">
      <c r="A188" s="79">
        <v>182</v>
      </c>
      <c r="B188" s="79" t="e">
        <f>VLOOKUP($C188,table!$B:$D,3,FALSE)</f>
        <v>#N/A</v>
      </c>
      <c r="C188" s="3"/>
      <c r="D188" s="80" t="e">
        <f>VLOOKUP($C188,table!$B:$D,2,FALSE)</f>
        <v>#N/A</v>
      </c>
      <c r="E188" s="79">
        <v>2</v>
      </c>
      <c r="F188" s="3" t="s">
        <v>246</v>
      </c>
      <c r="G188" s="3" t="str">
        <f>VLOOKUP($F188,domain!$B:$D,2,FALSE)</f>
        <v>USER_ID</v>
      </c>
      <c r="H188" s="3" t="str">
        <f>VLOOKUP($F188,domain!$B:$D,3,FALSE)</f>
        <v>VARCHAR(32)</v>
      </c>
      <c r="I188" s="79" t="s">
        <v>66</v>
      </c>
      <c r="J188" s="3"/>
      <c r="K188" s="79"/>
      <c r="L188" s="3"/>
      <c r="M188" s="3"/>
      <c r="N188" s="75" t="str">
        <f t="shared" si="6"/>
        <v xml:space="preserve">  , USER_ID VARCHAR(32) NOT NULL</v>
      </c>
      <c r="O188" s="75" t="e">
        <f t="shared" si="7"/>
        <v>#N/A</v>
      </c>
    </row>
    <row r="189" spans="1:15" s="75" customFormat="1" x14ac:dyDescent="0.25">
      <c r="A189" s="79">
        <v>183</v>
      </c>
      <c r="B189" s="79" t="e">
        <f>VLOOKUP($C189,table!$B:$D,3,FALSE)</f>
        <v>#N/A</v>
      </c>
      <c r="C189" s="3"/>
      <c r="D189" s="80" t="e">
        <f>VLOOKUP($C189,table!$B:$D,2,FALSE)</f>
        <v>#N/A</v>
      </c>
      <c r="E189" s="79"/>
      <c r="F189" s="3"/>
      <c r="G189" s="3" t="e">
        <f>VLOOKUP($F189,domain!$B:$D,2,FALSE)</f>
        <v>#N/A</v>
      </c>
      <c r="H189" s="3" t="e">
        <f>VLOOKUP($F189,domain!$B:$D,3,FALSE)</f>
        <v>#N/A</v>
      </c>
      <c r="I189" s="79"/>
      <c r="J189" s="3"/>
      <c r="K189" s="79"/>
      <c r="L189" s="3"/>
      <c r="M189" s="3"/>
      <c r="N189" s="75" t="e">
        <f t="shared" si="6"/>
        <v>#N/A</v>
      </c>
      <c r="O189" s="75" t="e">
        <f t="shared" si="7"/>
        <v>#N/A</v>
      </c>
    </row>
    <row r="190" spans="1:15" s="75" customFormat="1" x14ac:dyDescent="0.25">
      <c r="A190" s="79">
        <v>184</v>
      </c>
      <c r="B190" s="79" t="e">
        <f>VLOOKUP($C190,table!$B:$D,3,FALSE)</f>
        <v>#N/A</v>
      </c>
      <c r="C190" s="3"/>
      <c r="D190" s="80" t="e">
        <f>VLOOKUP($C190,table!$B:$D,2,FALSE)</f>
        <v>#N/A</v>
      </c>
      <c r="E190" s="79"/>
      <c r="F190" s="3"/>
      <c r="G190" s="3" t="e">
        <f>VLOOKUP($F190,domain!$B:$D,2,FALSE)</f>
        <v>#N/A</v>
      </c>
      <c r="H190" s="3" t="e">
        <f>VLOOKUP($F190,domain!$B:$D,3,FALSE)</f>
        <v>#N/A</v>
      </c>
      <c r="I190" s="79"/>
      <c r="J190" s="3"/>
      <c r="K190" s="79"/>
      <c r="L190" s="3"/>
      <c r="M190" s="3"/>
      <c r="N190" s="75" t="e">
        <f t="shared" si="6"/>
        <v>#N/A</v>
      </c>
      <c r="O190" s="75" t="e">
        <f t="shared" si="7"/>
        <v>#N/A</v>
      </c>
    </row>
    <row r="191" spans="1:15" s="75" customFormat="1" x14ac:dyDescent="0.25">
      <c r="A191" s="79">
        <v>185</v>
      </c>
      <c r="B191" s="79" t="e">
        <f>VLOOKUP($C191,table!$B:$D,3,FALSE)</f>
        <v>#N/A</v>
      </c>
      <c r="C191" s="3"/>
      <c r="D191" s="80" t="e">
        <f>VLOOKUP($C191,table!$B:$D,2,FALSE)</f>
        <v>#N/A</v>
      </c>
      <c r="E191" s="79"/>
      <c r="F191" s="3"/>
      <c r="G191" s="3" t="e">
        <f>VLOOKUP($F191,domain!$B:$D,2,FALSE)</f>
        <v>#N/A</v>
      </c>
      <c r="H191" s="3" t="e">
        <f>VLOOKUP($F191,domain!$B:$D,3,FALSE)</f>
        <v>#N/A</v>
      </c>
      <c r="I191" s="79"/>
      <c r="J191" s="3"/>
      <c r="K191" s="79"/>
      <c r="L191" s="3"/>
      <c r="M191" s="3"/>
      <c r="N191" s="75" t="e">
        <f t="shared" si="6"/>
        <v>#N/A</v>
      </c>
      <c r="O191" s="75" t="e">
        <f t="shared" si="7"/>
        <v>#N/A</v>
      </c>
    </row>
    <row r="192" spans="1:15" s="75" customFormat="1" x14ac:dyDescent="0.25">
      <c r="A192" s="79">
        <v>186</v>
      </c>
      <c r="B192" s="79" t="str">
        <f>VLOOKUP($C192,table!$B:$D,3,FALSE)</f>
        <v>로그</v>
      </c>
      <c r="C192" s="3" t="s">
        <v>2047</v>
      </c>
      <c r="D192" s="80" t="str">
        <f>VLOOKUP($C192,table!$B:$D,2,FALSE)</f>
        <v>T_LOG_AWS_MGR_SYS</v>
      </c>
      <c r="E192" s="79">
        <v>1</v>
      </c>
      <c r="F192" s="3" t="s">
        <v>253</v>
      </c>
      <c r="G192" s="3" t="str">
        <f>VLOOKUP($F192,domain!$B:$D,2,FALSE)</f>
        <v>LOG_DT</v>
      </c>
      <c r="H192" s="3" t="str">
        <f>VLOOKUP($F192,domain!$B:$D,3,FALSE)</f>
        <v>TIMESTAMP</v>
      </c>
      <c r="I192" s="79" t="s">
        <v>66</v>
      </c>
      <c r="J192" s="3"/>
      <c r="K192" s="79"/>
      <c r="L192" s="3"/>
      <c r="M192" s="3"/>
      <c r="N192" s="75" t="str">
        <f t="shared" si="6"/>
        <v xml:space="preserve">    LOG_DT TIMESTAMP NOT NULL</v>
      </c>
      <c r="O192" s="75" t="str">
        <f t="shared" si="7"/>
        <v>COMMENT ON COLUMN T_LOG_AWS_MGR_SYS.LOG_DT IS '로그 일시';</v>
      </c>
    </row>
    <row r="193" spans="1:15" s="75" customFormat="1" x14ac:dyDescent="0.25">
      <c r="A193" s="79">
        <v>187</v>
      </c>
      <c r="B193" s="79" t="e">
        <f>VLOOKUP($C193,table!$B:$D,3,FALSE)</f>
        <v>#N/A</v>
      </c>
      <c r="C193" s="3"/>
      <c r="D193" s="80" t="e">
        <f>VLOOKUP($C193,table!$B:$D,2,FALSE)</f>
        <v>#N/A</v>
      </c>
      <c r="E193" s="79">
        <v>2</v>
      </c>
      <c r="F193" s="3" t="s">
        <v>246</v>
      </c>
      <c r="G193" s="3" t="str">
        <f>VLOOKUP($F193,domain!$B:$D,2,FALSE)</f>
        <v>USER_ID</v>
      </c>
      <c r="H193" s="3" t="str">
        <f>VLOOKUP($F193,domain!$B:$D,3,FALSE)</f>
        <v>VARCHAR(32)</v>
      </c>
      <c r="I193" s="79" t="s">
        <v>66</v>
      </c>
      <c r="J193" s="3"/>
      <c r="K193" s="79"/>
      <c r="L193" s="3"/>
      <c r="M193" s="3"/>
      <c r="N193" s="75" t="str">
        <f t="shared" si="6"/>
        <v xml:space="preserve">  , USER_ID VARCHAR(32) NOT NULL</v>
      </c>
      <c r="O193" s="75" t="e">
        <f t="shared" si="7"/>
        <v>#N/A</v>
      </c>
    </row>
    <row r="194" spans="1:15" s="75" customFormat="1" x14ac:dyDescent="0.25">
      <c r="A194" s="79">
        <v>188</v>
      </c>
      <c r="B194" s="79" t="e">
        <f>VLOOKUP($C194,table!$B:$D,3,FALSE)</f>
        <v>#N/A</v>
      </c>
      <c r="C194" s="3"/>
      <c r="D194" s="80" t="e">
        <f>VLOOKUP($C194,table!$B:$D,2,FALSE)</f>
        <v>#N/A</v>
      </c>
      <c r="E194" s="79"/>
      <c r="F194" s="3"/>
      <c r="G194" s="3" t="e">
        <f>VLOOKUP($F194,domain!$B:$D,2,FALSE)</f>
        <v>#N/A</v>
      </c>
      <c r="H194" s="3" t="e">
        <f>VLOOKUP($F194,domain!$B:$D,3,FALSE)</f>
        <v>#N/A</v>
      </c>
      <c r="I194" s="79"/>
      <c r="J194" s="3"/>
      <c r="K194" s="79"/>
      <c r="L194" s="3"/>
      <c r="M194" s="3"/>
      <c r="N194" s="75" t="e">
        <f t="shared" si="6"/>
        <v>#N/A</v>
      </c>
      <c r="O194" s="75" t="e">
        <f t="shared" si="7"/>
        <v>#N/A</v>
      </c>
    </row>
    <row r="195" spans="1:15" s="75" customFormat="1" x14ac:dyDescent="0.25">
      <c r="A195" s="79">
        <v>189</v>
      </c>
      <c r="B195" s="79" t="e">
        <f>VLOOKUP($C195,table!$B:$D,3,FALSE)</f>
        <v>#N/A</v>
      </c>
      <c r="C195" s="3"/>
      <c r="D195" s="80" t="e">
        <f>VLOOKUP($C195,table!$B:$D,2,FALSE)</f>
        <v>#N/A</v>
      </c>
      <c r="E195" s="79"/>
      <c r="F195" s="3"/>
      <c r="G195" s="3" t="e">
        <f>VLOOKUP($F195,domain!$B:$D,2,FALSE)</f>
        <v>#N/A</v>
      </c>
      <c r="H195" s="3" t="e">
        <f>VLOOKUP($F195,domain!$B:$D,3,FALSE)</f>
        <v>#N/A</v>
      </c>
      <c r="I195" s="79"/>
      <c r="J195" s="3"/>
      <c r="K195" s="79"/>
      <c r="L195" s="3"/>
      <c r="M195" s="3"/>
      <c r="N195" s="75" t="e">
        <f t="shared" si="6"/>
        <v>#N/A</v>
      </c>
      <c r="O195" s="75" t="e">
        <f t="shared" si="7"/>
        <v>#N/A</v>
      </c>
    </row>
    <row r="196" spans="1:15" s="75" customFormat="1" x14ac:dyDescent="0.25">
      <c r="A196" s="79">
        <v>190</v>
      </c>
      <c r="B196" s="79" t="e">
        <f>VLOOKUP($C196,table!$B:$D,3,FALSE)</f>
        <v>#N/A</v>
      </c>
      <c r="C196" s="3"/>
      <c r="D196" s="80" t="e">
        <f>VLOOKUP($C196,table!$B:$D,2,FALSE)</f>
        <v>#N/A</v>
      </c>
      <c r="E196" s="79"/>
      <c r="F196" s="3"/>
      <c r="G196" s="3" t="e">
        <f>VLOOKUP($F196,domain!$B:$D,2,FALSE)</f>
        <v>#N/A</v>
      </c>
      <c r="H196" s="3" t="e">
        <f>VLOOKUP($F196,domain!$B:$D,3,FALSE)</f>
        <v>#N/A</v>
      </c>
      <c r="I196" s="79"/>
      <c r="J196" s="3"/>
      <c r="K196" s="79"/>
      <c r="L196" s="3"/>
      <c r="M196" s="3"/>
      <c r="N196" s="75" t="e">
        <f t="shared" si="6"/>
        <v>#N/A</v>
      </c>
      <c r="O196" s="75" t="e">
        <f t="shared" si="7"/>
        <v>#N/A</v>
      </c>
    </row>
    <row r="197" spans="1:15" s="75" customFormat="1" x14ac:dyDescent="0.25">
      <c r="A197" s="79">
        <v>191</v>
      </c>
      <c r="B197" s="79" t="str">
        <f>VLOOKUP($C197,table!$B:$D,3,FALSE)</f>
        <v>로그</v>
      </c>
      <c r="C197" s="3" t="s">
        <v>2048</v>
      </c>
      <c r="D197" s="80" t="str">
        <f>VLOOKUP($C197,table!$B:$D,2,FALSE)</f>
        <v>T_LOG_AWS_USER_SYS</v>
      </c>
      <c r="E197" s="79">
        <v>1</v>
      </c>
      <c r="F197" s="3" t="s">
        <v>253</v>
      </c>
      <c r="G197" s="3" t="str">
        <f>VLOOKUP($F197,domain!$B:$D,2,FALSE)</f>
        <v>LOG_DT</v>
      </c>
      <c r="H197" s="3" t="str">
        <f>VLOOKUP($F197,domain!$B:$D,3,FALSE)</f>
        <v>TIMESTAMP</v>
      </c>
      <c r="I197" s="79" t="s">
        <v>66</v>
      </c>
      <c r="J197" s="3"/>
      <c r="K197" s="79"/>
      <c r="L197" s="3"/>
      <c r="M197" s="3"/>
      <c r="N197" s="75" t="str">
        <f t="shared" si="6"/>
        <v xml:space="preserve">    LOG_DT TIMESTAMP NOT NULL</v>
      </c>
      <c r="O197" s="75" t="str">
        <f t="shared" si="7"/>
        <v>COMMENT ON COLUMN T_LOG_AWS_USER_SYS.LOG_DT IS '로그 일시';</v>
      </c>
    </row>
    <row r="198" spans="1:15" s="75" customFormat="1" x14ac:dyDescent="0.25">
      <c r="A198" s="79">
        <v>192</v>
      </c>
      <c r="B198" s="79" t="e">
        <f>VLOOKUP($C198,table!$B:$D,3,FALSE)</f>
        <v>#N/A</v>
      </c>
      <c r="C198" s="3"/>
      <c r="D198" s="80" t="e">
        <f>VLOOKUP($C198,table!$B:$D,2,FALSE)</f>
        <v>#N/A</v>
      </c>
      <c r="E198" s="79">
        <v>2</v>
      </c>
      <c r="F198" s="3" t="s">
        <v>246</v>
      </c>
      <c r="G198" s="3" t="str">
        <f>VLOOKUP($F198,domain!$B:$D,2,FALSE)</f>
        <v>USER_ID</v>
      </c>
      <c r="H198" s="3" t="str">
        <f>VLOOKUP($F198,domain!$B:$D,3,FALSE)</f>
        <v>VARCHAR(32)</v>
      </c>
      <c r="I198" s="79" t="s">
        <v>66</v>
      </c>
      <c r="J198" s="3"/>
      <c r="K198" s="79"/>
      <c r="L198" s="3"/>
      <c r="M198" s="3"/>
      <c r="N198" s="75" t="str">
        <f t="shared" si="6"/>
        <v xml:space="preserve">  , USER_ID VARCHAR(32) NOT NULL</v>
      </c>
      <c r="O198" s="75" t="e">
        <f t="shared" si="7"/>
        <v>#N/A</v>
      </c>
    </row>
    <row r="199" spans="1:15" s="75" customFormat="1" x14ac:dyDescent="0.25">
      <c r="A199" s="79">
        <v>193</v>
      </c>
      <c r="B199" s="79" t="e">
        <f>VLOOKUP($C199,table!$B:$D,3,FALSE)</f>
        <v>#N/A</v>
      </c>
      <c r="C199" s="3"/>
      <c r="D199" s="80" t="e">
        <f>VLOOKUP($C199,table!$B:$D,2,FALSE)</f>
        <v>#N/A</v>
      </c>
      <c r="E199" s="79"/>
      <c r="F199" s="3"/>
      <c r="G199" s="3" t="e">
        <f>VLOOKUP($F199,domain!$B:$D,2,FALSE)</f>
        <v>#N/A</v>
      </c>
      <c r="H199" s="3" t="e">
        <f>VLOOKUP($F199,domain!$B:$D,3,FALSE)</f>
        <v>#N/A</v>
      </c>
      <c r="I199" s="79"/>
      <c r="J199" s="3"/>
      <c r="K199" s="79"/>
      <c r="L199" s="3"/>
      <c r="M199" s="3"/>
      <c r="N199" s="75" t="e">
        <f t="shared" si="6"/>
        <v>#N/A</v>
      </c>
      <c r="O199" s="75" t="e">
        <f t="shared" si="7"/>
        <v>#N/A</v>
      </c>
    </row>
    <row r="200" spans="1:15" s="75" customFormat="1" x14ac:dyDescent="0.25">
      <c r="A200" s="79">
        <v>194</v>
      </c>
      <c r="B200" s="79" t="e">
        <f>VLOOKUP($C200,table!$B:$D,3,FALSE)</f>
        <v>#N/A</v>
      </c>
      <c r="C200" s="3"/>
      <c r="D200" s="80" t="e">
        <f>VLOOKUP($C200,table!$B:$D,2,FALSE)</f>
        <v>#N/A</v>
      </c>
      <c r="E200" s="79"/>
      <c r="F200" s="3"/>
      <c r="G200" s="3" t="e">
        <f>VLOOKUP($F200,domain!$B:$D,2,FALSE)</f>
        <v>#N/A</v>
      </c>
      <c r="H200" s="3" t="e">
        <f>VLOOKUP($F200,domain!$B:$D,3,FALSE)</f>
        <v>#N/A</v>
      </c>
      <c r="I200" s="79"/>
      <c r="J200" s="3"/>
      <c r="K200" s="79"/>
      <c r="L200" s="3"/>
      <c r="M200" s="3"/>
      <c r="N200" s="75" t="e">
        <f t="shared" si="6"/>
        <v>#N/A</v>
      </c>
      <c r="O200" s="75" t="e">
        <f t="shared" si="7"/>
        <v>#N/A</v>
      </c>
    </row>
    <row r="201" spans="1:15" s="75" customFormat="1" x14ac:dyDescent="0.25">
      <c r="A201" s="79">
        <v>195</v>
      </c>
      <c r="B201" s="79" t="e">
        <f>VLOOKUP($C201,table!$B:$D,3,FALSE)</f>
        <v>#N/A</v>
      </c>
      <c r="C201" s="3"/>
      <c r="D201" s="80" t="e">
        <f>VLOOKUP($C201,table!$B:$D,2,FALSE)</f>
        <v>#N/A</v>
      </c>
      <c r="E201" s="79"/>
      <c r="F201" s="3"/>
      <c r="G201" s="3" t="e">
        <f>VLOOKUP($F201,domain!$B:$D,2,FALSE)</f>
        <v>#N/A</v>
      </c>
      <c r="H201" s="3" t="e">
        <f>VLOOKUP($F201,domain!$B:$D,3,FALSE)</f>
        <v>#N/A</v>
      </c>
      <c r="I201" s="79"/>
      <c r="J201" s="3"/>
      <c r="K201" s="79"/>
      <c r="L201" s="3"/>
      <c r="M201" s="3"/>
      <c r="N201" s="75" t="e">
        <f t="shared" si="6"/>
        <v>#N/A</v>
      </c>
      <c r="O201" s="75" t="e">
        <f t="shared" si="7"/>
        <v>#N/A</v>
      </c>
    </row>
    <row r="202" spans="1:15" x14ac:dyDescent="0.25">
      <c r="A202" s="79">
        <v>196</v>
      </c>
      <c r="B202" s="54" t="str">
        <f>VLOOKUP($C202,table!$B:$D,3,FALSE)</f>
        <v>이력</v>
      </c>
      <c r="C202" s="3" t="s">
        <v>52</v>
      </c>
      <c r="D202" s="55" t="str">
        <f>VLOOKUP($C202,table!$B:$D,2,FALSE)</f>
        <v>T_DEPT_HIST</v>
      </c>
      <c r="E202" s="4">
        <v>1</v>
      </c>
      <c r="F202" s="3" t="s">
        <v>188</v>
      </c>
      <c r="G202" s="3" t="str">
        <f>VLOOKUP($F202,domain!$B:$D,2,FALSE)</f>
        <v>HIST_DT</v>
      </c>
      <c r="H202" s="3" t="str">
        <f>VLOOKUP($F202,domain!$B:$D,3,FALSE)</f>
        <v>TIMESTAMP</v>
      </c>
      <c r="I202" s="4" t="s">
        <v>66</v>
      </c>
      <c r="J202" s="3"/>
      <c r="K202" s="47"/>
      <c r="L202" s="3"/>
      <c r="M202" s="3"/>
      <c r="N202" s="75" t="str">
        <f t="shared" si="6"/>
        <v xml:space="preserve">    HIST_DT TIMESTAMP NOT NULL</v>
      </c>
      <c r="O202" s="75" t="str">
        <f t="shared" si="7"/>
        <v>COMMENT ON COLUMN T_DEPT_HIST.HIST_DT IS '이력 일시';</v>
      </c>
    </row>
    <row r="203" spans="1:15" x14ac:dyDescent="0.25">
      <c r="A203" s="79">
        <v>197</v>
      </c>
      <c r="B203" s="4" t="str">
        <f>VLOOKUP($C203,table!$B:$D,3,FALSE)</f>
        <v>이력</v>
      </c>
      <c r="C203" s="3" t="s">
        <v>52</v>
      </c>
      <c r="D203" s="55" t="str">
        <f>VLOOKUP($C203,table!$B:$D,2,FALSE)</f>
        <v>T_DEPT_HIST</v>
      </c>
      <c r="E203" s="4">
        <v>2</v>
      </c>
      <c r="F203" s="3" t="s">
        <v>158</v>
      </c>
      <c r="G203" s="3" t="str">
        <f>VLOOKUP($F203,domain!$B:$D,2,FALSE)</f>
        <v>DEPT_CODE</v>
      </c>
      <c r="H203" s="3" t="str">
        <f>VLOOKUP($F203,domain!$B:$D,3,FALSE)</f>
        <v>VARCHAR(16)</v>
      </c>
      <c r="I203" s="4" t="s">
        <v>66</v>
      </c>
      <c r="J203" s="3"/>
      <c r="K203" s="47"/>
      <c r="L203" s="3"/>
      <c r="M203" s="3"/>
      <c r="N203" t="str">
        <f t="shared" si="4"/>
        <v xml:space="preserve">  , DEPT_CODE VARCHAR(16) NOT NULL</v>
      </c>
      <c r="O203" t="str">
        <f t="shared" si="5"/>
        <v>COMMENT ON COLUMN T_DEPT_HIST.DEPT_CODE IS '부서 코드';</v>
      </c>
    </row>
    <row r="204" spans="1:15" x14ac:dyDescent="0.25">
      <c r="A204" s="79">
        <v>198</v>
      </c>
      <c r="B204" s="4" t="str">
        <f>VLOOKUP($C204,table!$B:$D,3,FALSE)</f>
        <v>이력</v>
      </c>
      <c r="C204" s="3" t="s">
        <v>52</v>
      </c>
      <c r="D204" s="52" t="str">
        <f>VLOOKUP($C204,table!$B:$D,2,FALSE)</f>
        <v>T_DEPT_HIST</v>
      </c>
      <c r="E204" s="70">
        <v>3</v>
      </c>
      <c r="F204" s="3" t="s">
        <v>156</v>
      </c>
      <c r="G204" s="3" t="str">
        <f>VLOOKUP($F204,domain!$B:$D,2,FALSE)</f>
        <v>DEPT_NM</v>
      </c>
      <c r="H204" s="3" t="str">
        <f>VLOOKUP($F204,domain!$B:$D,3,FALSE)</f>
        <v>VARCHAR(100)</v>
      </c>
      <c r="I204" s="4" t="s">
        <v>65</v>
      </c>
      <c r="J204" s="3"/>
      <c r="K204" s="47"/>
      <c r="L204" s="3"/>
      <c r="M204" s="3"/>
      <c r="N204" t="str">
        <f t="shared" si="4"/>
        <v xml:space="preserve">  , DEPT_NM VARCHAR(100)</v>
      </c>
      <c r="O204" t="str">
        <f t="shared" si="5"/>
        <v>COMMENT ON COLUMN T_DEPT_HIST.DEPT_NM IS '부서 명';</v>
      </c>
    </row>
    <row r="205" spans="1:15" x14ac:dyDescent="0.25">
      <c r="A205" s="79">
        <v>199</v>
      </c>
      <c r="B205" s="4" t="str">
        <f>VLOOKUP($C205,table!$B:$D,3,FALSE)</f>
        <v>이력</v>
      </c>
      <c r="C205" s="3" t="s">
        <v>52</v>
      </c>
      <c r="D205" s="52" t="str">
        <f>VLOOKUP($C205,table!$B:$D,2,FALSE)</f>
        <v>T_DEPT_HIST</v>
      </c>
      <c r="E205" s="70">
        <v>4</v>
      </c>
      <c r="F205" s="3" t="s">
        <v>154</v>
      </c>
      <c r="G205" s="3" t="str">
        <f>VLOOKUP($F205,domain!$B:$D,2,FALSE)</f>
        <v>HDEPT_CODE</v>
      </c>
      <c r="H205" s="3" t="str">
        <f>VLOOKUP($F205,domain!$B:$D,3,FALSE)</f>
        <v>VARCHAR(16)</v>
      </c>
      <c r="I205" s="4" t="s">
        <v>65</v>
      </c>
      <c r="J205" s="3"/>
      <c r="K205" s="47"/>
      <c r="L205" s="3"/>
      <c r="M205" s="3"/>
      <c r="N205" t="str">
        <f t="shared" si="4"/>
        <v xml:space="preserve">  , HDEPT_CODE VARCHAR(16)</v>
      </c>
      <c r="O205" t="str">
        <f t="shared" si="5"/>
        <v>COMMENT ON COLUMN T_DEPT_HIST.HDEPT_CODE IS '본부 코드';</v>
      </c>
    </row>
    <row r="206" spans="1:15" x14ac:dyDescent="0.25">
      <c r="A206" s="79">
        <v>200</v>
      </c>
      <c r="B206" s="4" t="str">
        <f>VLOOKUP($C206,table!$B:$D,3,FALSE)</f>
        <v>이력</v>
      </c>
      <c r="C206" s="3" t="s">
        <v>52</v>
      </c>
      <c r="D206" s="52" t="str">
        <f>VLOOKUP($C206,table!$B:$D,2,FALSE)</f>
        <v>T_DEPT_HIST</v>
      </c>
      <c r="E206" s="70">
        <v>5</v>
      </c>
      <c r="F206" s="3" t="s">
        <v>160</v>
      </c>
      <c r="G206" s="3" t="str">
        <f>VLOOKUP($F206,domain!$B:$D,2,FALSE)</f>
        <v>USE_YN</v>
      </c>
      <c r="H206" s="3" t="str">
        <f>VLOOKUP($F206,domain!$B:$D,3,FALSE)</f>
        <v>VARCHAR(1)</v>
      </c>
      <c r="I206" s="4" t="s">
        <v>65</v>
      </c>
      <c r="J206" s="3"/>
      <c r="K206" s="47"/>
      <c r="L206" s="3"/>
      <c r="M206" s="3"/>
      <c r="N206" t="str">
        <f t="shared" si="4"/>
        <v xml:space="preserve">  , USE_YN VARCHAR(1)</v>
      </c>
      <c r="O206" t="str">
        <f t="shared" si="5"/>
        <v>COMMENT ON COLUMN T_DEPT_HIST.USE_YN IS '사용 여부';</v>
      </c>
    </row>
    <row r="207" spans="1:15" x14ac:dyDescent="0.25">
      <c r="A207" s="79">
        <v>201</v>
      </c>
      <c r="B207" s="4" t="str">
        <f>VLOOKUP($C207,table!$B:$D,3,FALSE)</f>
        <v>이력</v>
      </c>
      <c r="C207" s="3" t="s">
        <v>52</v>
      </c>
      <c r="D207" s="52" t="str">
        <f>VLOOKUP($C207,table!$B:$D,2,FALSE)</f>
        <v>T_DEPT_HIST</v>
      </c>
      <c r="E207" s="70">
        <v>6</v>
      </c>
      <c r="F207" s="3" t="s">
        <v>171</v>
      </c>
      <c r="G207" s="3" t="str">
        <f>VLOOKUP($F207,domain!$B:$D,2,FALSE)</f>
        <v>MODI_SE</v>
      </c>
      <c r="H207" s="3" t="str">
        <f>VLOOKUP($F207,domain!$B:$D,3,FALSE)</f>
        <v>VARCHAR(32)</v>
      </c>
      <c r="I207" s="4" t="s">
        <v>65</v>
      </c>
      <c r="J207" s="3"/>
      <c r="K207" s="47"/>
      <c r="L207" s="3"/>
      <c r="M207" s="3"/>
      <c r="N207" t="str">
        <f t="shared" si="4"/>
        <v xml:space="preserve">  , MODI_SE VARCHAR(32)</v>
      </c>
      <c r="O207" t="str">
        <f t="shared" si="5"/>
        <v>COMMENT ON COLUMN T_DEPT_HIST.MODI_SE IS '수정 구분';</v>
      </c>
    </row>
    <row r="208" spans="1:15" x14ac:dyDescent="0.25">
      <c r="A208" s="79">
        <v>202</v>
      </c>
      <c r="B208" s="4" t="str">
        <f>VLOOKUP($C208,table!$B:$D,3,FALSE)</f>
        <v>이력</v>
      </c>
      <c r="C208" s="3" t="s">
        <v>52</v>
      </c>
      <c r="D208" s="52" t="str">
        <f>VLOOKUP($C208,table!$B:$D,2,FALSE)</f>
        <v>T_DEPT_HIST</v>
      </c>
      <c r="E208" s="70">
        <v>7</v>
      </c>
      <c r="F208" s="3" t="s">
        <v>132</v>
      </c>
      <c r="G208" s="3" t="str">
        <f>VLOOKUP($F208,domain!$B:$D,2,FALSE)</f>
        <v>RGST_ID</v>
      </c>
      <c r="H208" s="3" t="str">
        <f>VLOOKUP($F208,domain!$B:$D,3,FALSE)</f>
        <v>VARCHAR(32)</v>
      </c>
      <c r="I208" s="4" t="s">
        <v>65</v>
      </c>
      <c r="J208" s="3"/>
      <c r="K208" s="47"/>
      <c r="L208" s="3"/>
      <c r="M208" s="3"/>
      <c r="N208" t="str">
        <f t="shared" si="4"/>
        <v xml:space="preserve">  , RGST_ID VARCHAR(32)</v>
      </c>
      <c r="O208" t="str">
        <f t="shared" si="5"/>
        <v>COMMENT ON COLUMN T_DEPT_HIST.RGST_ID IS '등록 ID';</v>
      </c>
    </row>
    <row r="209" spans="1:15" x14ac:dyDescent="0.25">
      <c r="A209" s="79">
        <v>203</v>
      </c>
      <c r="B209" s="4" t="str">
        <f>VLOOKUP($C209,table!$B:$D,3,FALSE)</f>
        <v>이력</v>
      </c>
      <c r="C209" s="3" t="s">
        <v>52</v>
      </c>
      <c r="D209" s="52" t="str">
        <f>VLOOKUP($C209,table!$B:$D,2,FALSE)</f>
        <v>T_DEPT_HIST</v>
      </c>
      <c r="E209" s="70">
        <v>8</v>
      </c>
      <c r="F209" s="3" t="s">
        <v>840</v>
      </c>
      <c r="G209" s="3" t="str">
        <f>VLOOKUP($F209,domain!$B:$D,2,FALSE)</f>
        <v>RGST_DT</v>
      </c>
      <c r="H209" s="3" t="str">
        <f>VLOOKUP($F209,domain!$B:$D,3,FALSE)</f>
        <v>TIMESTAMP</v>
      </c>
      <c r="I209" s="4" t="s">
        <v>65</v>
      </c>
      <c r="J209" s="3"/>
      <c r="K209" s="47"/>
      <c r="L209" s="3"/>
      <c r="M209" s="3"/>
      <c r="N209" t="str">
        <f t="shared" si="4"/>
        <v xml:space="preserve">  , RGST_DT TIMESTAMP</v>
      </c>
      <c r="O209" t="str">
        <f t="shared" si="5"/>
        <v>COMMENT ON COLUMN T_DEPT_HIST.RGST_DT IS '등록 일시';</v>
      </c>
    </row>
    <row r="210" spans="1:15" x14ac:dyDescent="0.25">
      <c r="A210" s="79">
        <v>204</v>
      </c>
      <c r="B210" s="4" t="str">
        <f>VLOOKUP($C210,table!$B:$D,3,FALSE)</f>
        <v>이력</v>
      </c>
      <c r="C210" s="3" t="s">
        <v>52</v>
      </c>
      <c r="D210" s="52" t="str">
        <f>VLOOKUP($C210,table!$B:$D,2,FALSE)</f>
        <v>T_DEPT_HIST</v>
      </c>
      <c r="E210" s="70">
        <v>9</v>
      </c>
      <c r="F210" s="3" t="s">
        <v>169</v>
      </c>
      <c r="G210" s="3" t="str">
        <f>VLOOKUP($F210,domain!$B:$D,2,FALSE)</f>
        <v>MODI_ID</v>
      </c>
      <c r="H210" s="3" t="str">
        <f>VLOOKUP($F210,domain!$B:$D,3,FALSE)</f>
        <v>VARCHAR(32)</v>
      </c>
      <c r="I210" s="4" t="s">
        <v>65</v>
      </c>
      <c r="J210" s="3"/>
      <c r="K210" s="47"/>
      <c r="L210" s="3"/>
      <c r="M210" s="3"/>
      <c r="N210" t="str">
        <f t="shared" ref="N210:N275" si="8">IF(E210=1,"    ","  , ")&amp;G210&amp;" "&amp;H210&amp;IF(J210="",""," "&amp;J210)&amp;IF(I210="N"," NOT NULL","")</f>
        <v xml:space="preserve">  , MODI_ID VARCHAR(32)</v>
      </c>
      <c r="O210" t="str">
        <f t="shared" ref="O210:O275" si="9">"COMMENT ON COLUMN "&amp;D210&amp;"."&amp;G210&amp;" IS '"&amp;F210&amp;IF(L210="","","["&amp;L210&amp;"]")&amp;"';"</f>
        <v>COMMENT ON COLUMN T_DEPT_HIST.MODI_ID IS '수정 ID';</v>
      </c>
    </row>
    <row r="211" spans="1:15" x14ac:dyDescent="0.25">
      <c r="A211" s="79">
        <v>205</v>
      </c>
      <c r="B211" s="4" t="str">
        <f>VLOOKUP($C211,table!$B:$D,3,FALSE)</f>
        <v>이력</v>
      </c>
      <c r="C211" s="3" t="s">
        <v>52</v>
      </c>
      <c r="D211" s="52" t="str">
        <f>VLOOKUP($C211,table!$B:$D,2,FALSE)</f>
        <v>T_DEPT_HIST</v>
      </c>
      <c r="E211" s="70">
        <v>10</v>
      </c>
      <c r="F211" s="3" t="s">
        <v>173</v>
      </c>
      <c r="G211" s="3" t="str">
        <f>VLOOKUP($F211,domain!$B:$D,2,FALSE)</f>
        <v>MODI_DT</v>
      </c>
      <c r="H211" s="3" t="str">
        <f>VLOOKUP($F211,domain!$B:$D,3,FALSE)</f>
        <v>TIMESTAMP</v>
      </c>
      <c r="I211" s="4" t="s">
        <v>65</v>
      </c>
      <c r="J211" s="3"/>
      <c r="K211" s="47"/>
      <c r="L211" s="3"/>
      <c r="M211" s="3"/>
      <c r="N211" t="str">
        <f t="shared" si="8"/>
        <v xml:space="preserve">  , MODI_DT TIMESTAMP</v>
      </c>
      <c r="O211" t="str">
        <f t="shared" si="9"/>
        <v>COMMENT ON COLUMN T_DEPT_HIST.MODI_DT IS '수정 일시';</v>
      </c>
    </row>
    <row r="212" spans="1:15" x14ac:dyDescent="0.25">
      <c r="A212" s="79">
        <v>206</v>
      </c>
      <c r="B212" s="4" t="str">
        <f>VLOOKUP($C212,table!$B:$D,3,FALSE)</f>
        <v>이력</v>
      </c>
      <c r="C212" s="3" t="s">
        <v>79</v>
      </c>
      <c r="D212" s="52" t="str">
        <f>VLOOKUP($C212,table!$B:$D,2,FALSE)</f>
        <v>T_HDEPT_HIST</v>
      </c>
      <c r="E212" s="4">
        <v>1</v>
      </c>
      <c r="F212" s="3" t="s">
        <v>188</v>
      </c>
      <c r="G212" s="3" t="str">
        <f>VLOOKUP($F212,domain!$B:$D,2,FALSE)</f>
        <v>HIST_DT</v>
      </c>
      <c r="H212" s="3" t="str">
        <f>VLOOKUP($F212,domain!$B:$D,3,FALSE)</f>
        <v>TIMESTAMP</v>
      </c>
      <c r="I212" s="4" t="s">
        <v>66</v>
      </c>
      <c r="J212" s="3"/>
      <c r="K212" s="47"/>
      <c r="L212" s="3"/>
      <c r="M212" s="3"/>
      <c r="N212" t="str">
        <f t="shared" si="8"/>
        <v xml:space="preserve">    HIST_DT TIMESTAMP NOT NULL</v>
      </c>
      <c r="O212" t="str">
        <f t="shared" si="9"/>
        <v>COMMENT ON COLUMN T_HDEPT_HIST.HIST_DT IS '이력 일시';</v>
      </c>
    </row>
    <row r="213" spans="1:15" x14ac:dyDescent="0.25">
      <c r="A213" s="79">
        <v>207</v>
      </c>
      <c r="B213" s="4" t="str">
        <f>VLOOKUP($C213,table!$B:$D,3,FALSE)</f>
        <v>이력</v>
      </c>
      <c r="C213" s="3" t="s">
        <v>79</v>
      </c>
      <c r="D213" s="52" t="str">
        <f>VLOOKUP($C213,table!$B:$D,2,FALSE)</f>
        <v>T_HDEPT_HIST</v>
      </c>
      <c r="E213" s="4">
        <v>2</v>
      </c>
      <c r="F213" s="3" t="s">
        <v>154</v>
      </c>
      <c r="G213" s="3" t="str">
        <f>VLOOKUP($F213,domain!$B:$D,2,FALSE)</f>
        <v>HDEPT_CODE</v>
      </c>
      <c r="H213" s="3" t="str">
        <f>VLOOKUP($F213,domain!$B:$D,3,FALSE)</f>
        <v>VARCHAR(16)</v>
      </c>
      <c r="I213" s="4" t="s">
        <v>66</v>
      </c>
      <c r="J213" s="3"/>
      <c r="K213" s="47"/>
      <c r="L213" s="3"/>
      <c r="M213" s="3"/>
      <c r="N213" t="str">
        <f t="shared" si="8"/>
        <v xml:space="preserve">  , HDEPT_CODE VARCHAR(16) NOT NULL</v>
      </c>
      <c r="O213" t="str">
        <f t="shared" si="9"/>
        <v>COMMENT ON COLUMN T_HDEPT_HIST.HDEPT_CODE IS '본부 코드';</v>
      </c>
    </row>
    <row r="214" spans="1:15" x14ac:dyDescent="0.25">
      <c r="A214" s="79">
        <v>208</v>
      </c>
      <c r="B214" s="4" t="str">
        <f>VLOOKUP($C214,table!$B:$D,3,FALSE)</f>
        <v>이력</v>
      </c>
      <c r="C214" s="3" t="s">
        <v>79</v>
      </c>
      <c r="D214" s="52" t="str">
        <f>VLOOKUP($C214,table!$B:$D,2,FALSE)</f>
        <v>T_HDEPT_HIST</v>
      </c>
      <c r="E214" s="4">
        <v>3</v>
      </c>
      <c r="F214" s="3" t="s">
        <v>152</v>
      </c>
      <c r="G214" s="3" t="str">
        <f>VLOOKUP($F214,domain!$B:$D,2,FALSE)</f>
        <v>HDEPT_NM</v>
      </c>
      <c r="H214" s="3" t="str">
        <f>VLOOKUP($F214,domain!$B:$D,3,FALSE)</f>
        <v>VARCHAR(100)</v>
      </c>
      <c r="I214" s="4" t="s">
        <v>65</v>
      </c>
      <c r="J214" s="3"/>
      <c r="K214" s="47"/>
      <c r="L214" s="3"/>
      <c r="M214" s="3"/>
      <c r="N214" t="str">
        <f t="shared" si="8"/>
        <v xml:space="preserve">  , HDEPT_NM VARCHAR(100)</v>
      </c>
      <c r="O214" t="str">
        <f t="shared" si="9"/>
        <v>COMMENT ON COLUMN T_HDEPT_HIST.HDEPT_NM IS '본부 명';</v>
      </c>
    </row>
    <row r="215" spans="1:15" x14ac:dyDescent="0.25">
      <c r="A215" s="79">
        <v>209</v>
      </c>
      <c r="B215" s="4" t="str">
        <f>VLOOKUP($C215,table!$B:$D,3,FALSE)</f>
        <v>이력</v>
      </c>
      <c r="C215" s="3" t="s">
        <v>79</v>
      </c>
      <c r="D215" s="52" t="str">
        <f>VLOOKUP($C215,table!$B:$D,2,FALSE)</f>
        <v>T_HDEPT_HIST</v>
      </c>
      <c r="E215" s="4">
        <v>4</v>
      </c>
      <c r="F215" s="3" t="s">
        <v>160</v>
      </c>
      <c r="G215" s="3" t="str">
        <f>VLOOKUP($F215,domain!$B:$D,2,FALSE)</f>
        <v>USE_YN</v>
      </c>
      <c r="H215" s="3" t="str">
        <f>VLOOKUP($F215,domain!$B:$D,3,FALSE)</f>
        <v>VARCHAR(1)</v>
      </c>
      <c r="I215" s="4" t="s">
        <v>65</v>
      </c>
      <c r="J215" s="3"/>
      <c r="K215" s="47"/>
      <c r="L215" s="3"/>
      <c r="M215" s="3"/>
      <c r="N215" t="str">
        <f t="shared" si="8"/>
        <v xml:space="preserve">  , USE_YN VARCHAR(1)</v>
      </c>
      <c r="O215" t="str">
        <f t="shared" si="9"/>
        <v>COMMENT ON COLUMN T_HDEPT_HIST.USE_YN IS '사용 여부';</v>
      </c>
    </row>
    <row r="216" spans="1:15" x14ac:dyDescent="0.25">
      <c r="A216" s="79">
        <v>210</v>
      </c>
      <c r="B216" s="4" t="str">
        <f>VLOOKUP($C216,table!$B:$D,3,FALSE)</f>
        <v>이력</v>
      </c>
      <c r="C216" s="3" t="s">
        <v>79</v>
      </c>
      <c r="D216" s="52" t="str">
        <f>VLOOKUP($C216,table!$B:$D,2,FALSE)</f>
        <v>T_HDEPT_HIST</v>
      </c>
      <c r="E216" s="4">
        <v>5</v>
      </c>
      <c r="F216" s="3" t="s">
        <v>171</v>
      </c>
      <c r="G216" s="3" t="str">
        <f>VLOOKUP($F216,domain!$B:$D,2,FALSE)</f>
        <v>MODI_SE</v>
      </c>
      <c r="H216" s="3" t="str">
        <f>VLOOKUP($F216,domain!$B:$D,3,FALSE)</f>
        <v>VARCHAR(32)</v>
      </c>
      <c r="I216" s="4" t="s">
        <v>65</v>
      </c>
      <c r="J216" s="3"/>
      <c r="K216" s="47"/>
      <c r="L216" s="3"/>
      <c r="M216" s="3"/>
      <c r="N216" t="str">
        <f t="shared" si="8"/>
        <v xml:space="preserve">  , MODI_SE VARCHAR(32)</v>
      </c>
      <c r="O216" t="str">
        <f t="shared" si="9"/>
        <v>COMMENT ON COLUMN T_HDEPT_HIST.MODI_SE IS '수정 구분';</v>
      </c>
    </row>
    <row r="217" spans="1:15" x14ac:dyDescent="0.25">
      <c r="A217" s="79">
        <v>211</v>
      </c>
      <c r="B217" s="4" t="str">
        <f>VLOOKUP($C217,table!$B:$D,3,FALSE)</f>
        <v>이력</v>
      </c>
      <c r="C217" s="3" t="s">
        <v>79</v>
      </c>
      <c r="D217" s="52" t="str">
        <f>VLOOKUP($C217,table!$B:$D,2,FALSE)</f>
        <v>T_HDEPT_HIST</v>
      </c>
      <c r="E217" s="4">
        <v>6</v>
      </c>
      <c r="F217" s="3" t="s">
        <v>132</v>
      </c>
      <c r="G217" s="3" t="str">
        <f>VLOOKUP($F217,domain!$B:$D,2,FALSE)</f>
        <v>RGST_ID</v>
      </c>
      <c r="H217" s="3" t="str">
        <f>VLOOKUP($F217,domain!$B:$D,3,FALSE)</f>
        <v>VARCHAR(32)</v>
      </c>
      <c r="I217" s="4" t="s">
        <v>65</v>
      </c>
      <c r="J217" s="3"/>
      <c r="K217" s="47"/>
      <c r="L217" s="3"/>
      <c r="M217" s="3"/>
      <c r="N217" t="str">
        <f t="shared" si="8"/>
        <v xml:space="preserve">  , RGST_ID VARCHAR(32)</v>
      </c>
      <c r="O217" t="str">
        <f t="shared" si="9"/>
        <v>COMMENT ON COLUMN T_HDEPT_HIST.RGST_ID IS '등록 ID';</v>
      </c>
    </row>
    <row r="218" spans="1:15" x14ac:dyDescent="0.25">
      <c r="A218" s="79">
        <v>212</v>
      </c>
      <c r="B218" s="4" t="str">
        <f>VLOOKUP($C218,table!$B:$D,3,FALSE)</f>
        <v>이력</v>
      </c>
      <c r="C218" s="3" t="s">
        <v>79</v>
      </c>
      <c r="D218" s="52" t="str">
        <f>VLOOKUP($C218,table!$B:$D,2,FALSE)</f>
        <v>T_HDEPT_HIST</v>
      </c>
      <c r="E218" s="4">
        <v>7</v>
      </c>
      <c r="F218" s="3" t="s">
        <v>840</v>
      </c>
      <c r="G218" s="3" t="str">
        <f>VLOOKUP($F218,domain!$B:$D,2,FALSE)</f>
        <v>RGST_DT</v>
      </c>
      <c r="H218" s="3" t="str">
        <f>VLOOKUP($F218,domain!$B:$D,3,FALSE)</f>
        <v>TIMESTAMP</v>
      </c>
      <c r="I218" s="4" t="s">
        <v>65</v>
      </c>
      <c r="J218" s="3"/>
      <c r="K218" s="47"/>
      <c r="L218" s="3"/>
      <c r="M218" s="3"/>
      <c r="N218" t="str">
        <f t="shared" si="8"/>
        <v xml:space="preserve">  , RGST_DT TIMESTAMP</v>
      </c>
      <c r="O218" t="str">
        <f t="shared" si="9"/>
        <v>COMMENT ON COLUMN T_HDEPT_HIST.RGST_DT IS '등록 일시';</v>
      </c>
    </row>
    <row r="219" spans="1:15" x14ac:dyDescent="0.25">
      <c r="A219" s="79">
        <v>213</v>
      </c>
      <c r="B219" s="4" t="str">
        <f>VLOOKUP($C219,table!$B:$D,3,FALSE)</f>
        <v>이력</v>
      </c>
      <c r="C219" s="3" t="s">
        <v>79</v>
      </c>
      <c r="D219" s="52" t="str">
        <f>VLOOKUP($C219,table!$B:$D,2,FALSE)</f>
        <v>T_HDEPT_HIST</v>
      </c>
      <c r="E219" s="4">
        <v>8</v>
      </c>
      <c r="F219" s="3" t="s">
        <v>169</v>
      </c>
      <c r="G219" s="3" t="str">
        <f>VLOOKUP($F219,domain!$B:$D,2,FALSE)</f>
        <v>MODI_ID</v>
      </c>
      <c r="H219" s="3" t="str">
        <f>VLOOKUP($F219,domain!$B:$D,3,FALSE)</f>
        <v>VARCHAR(32)</v>
      </c>
      <c r="I219" s="4" t="s">
        <v>65</v>
      </c>
      <c r="J219" s="3"/>
      <c r="K219" s="47"/>
      <c r="L219" s="3"/>
      <c r="M219" s="3"/>
      <c r="N219" t="str">
        <f t="shared" si="8"/>
        <v xml:space="preserve">  , MODI_ID VARCHAR(32)</v>
      </c>
      <c r="O219" t="str">
        <f t="shared" si="9"/>
        <v>COMMENT ON COLUMN T_HDEPT_HIST.MODI_ID IS '수정 ID';</v>
      </c>
    </row>
    <row r="220" spans="1:15" x14ac:dyDescent="0.25">
      <c r="A220" s="79">
        <v>214</v>
      </c>
      <c r="B220" s="4" t="str">
        <f>VLOOKUP($C220,table!$B:$D,3,FALSE)</f>
        <v>이력</v>
      </c>
      <c r="C220" s="3" t="s">
        <v>79</v>
      </c>
      <c r="D220" s="52" t="str">
        <f>VLOOKUP($C220,table!$B:$D,2,FALSE)</f>
        <v>T_HDEPT_HIST</v>
      </c>
      <c r="E220" s="4">
        <v>9</v>
      </c>
      <c r="F220" s="3" t="s">
        <v>173</v>
      </c>
      <c r="G220" s="3" t="str">
        <f>VLOOKUP($F220,domain!$B:$D,2,FALSE)</f>
        <v>MODI_DT</v>
      </c>
      <c r="H220" s="3" t="str">
        <f>VLOOKUP($F220,domain!$B:$D,3,FALSE)</f>
        <v>TIMESTAMP</v>
      </c>
      <c r="I220" s="4" t="s">
        <v>65</v>
      </c>
      <c r="J220" s="3"/>
      <c r="K220" s="47"/>
      <c r="L220" s="3"/>
      <c r="M220" s="3"/>
      <c r="N220" t="str">
        <f t="shared" si="8"/>
        <v xml:space="preserve">  , MODI_DT TIMESTAMP</v>
      </c>
      <c r="O220" t="str">
        <f t="shared" si="9"/>
        <v>COMMENT ON COLUMN T_HDEPT_HIST.MODI_DT IS '수정 일시';</v>
      </c>
    </row>
    <row r="221" spans="1:15" x14ac:dyDescent="0.25">
      <c r="A221" s="79">
        <v>215</v>
      </c>
      <c r="B221" s="4" t="str">
        <f>VLOOKUP($C221,table!$B:$D,3,FALSE)</f>
        <v>이력</v>
      </c>
      <c r="C221" s="3" t="s">
        <v>54</v>
      </c>
      <c r="D221" s="52" t="str">
        <f>VLOOKUP($C221,table!$B:$D,2,FALSE)</f>
        <v>T_PSTN_HIST</v>
      </c>
      <c r="E221" s="4">
        <v>1</v>
      </c>
      <c r="F221" s="3" t="s">
        <v>188</v>
      </c>
      <c r="G221" s="3" t="str">
        <f>VLOOKUP($F221,domain!$B:$D,2,FALSE)</f>
        <v>HIST_DT</v>
      </c>
      <c r="H221" s="3" t="str">
        <f>VLOOKUP($F221,domain!$B:$D,3,FALSE)</f>
        <v>TIMESTAMP</v>
      </c>
      <c r="I221" s="4" t="s">
        <v>66</v>
      </c>
      <c r="J221" s="3"/>
      <c r="K221" s="47"/>
      <c r="L221" s="3"/>
      <c r="M221" s="3"/>
      <c r="N221" t="str">
        <f t="shared" si="8"/>
        <v xml:space="preserve">    HIST_DT TIMESTAMP NOT NULL</v>
      </c>
      <c r="O221" t="str">
        <f t="shared" si="9"/>
        <v>COMMENT ON COLUMN T_PSTN_HIST.HIST_DT IS '이력 일시';</v>
      </c>
    </row>
    <row r="222" spans="1:15" x14ac:dyDescent="0.25">
      <c r="A222" s="79">
        <v>216</v>
      </c>
      <c r="B222" s="4" t="str">
        <f>VLOOKUP($C222,table!$B:$D,3,FALSE)</f>
        <v>이력</v>
      </c>
      <c r="C222" s="3" t="s">
        <v>54</v>
      </c>
      <c r="D222" s="52" t="str">
        <f>VLOOKUP($C222,table!$B:$D,2,FALSE)</f>
        <v>T_PSTN_HIST</v>
      </c>
      <c r="E222" s="4">
        <v>2</v>
      </c>
      <c r="F222" s="3" t="s">
        <v>197</v>
      </c>
      <c r="G222" s="3" t="str">
        <f>VLOOKUP($F222,domain!$B:$D,2,FALSE)</f>
        <v>PSTN_CODE</v>
      </c>
      <c r="H222" s="3" t="str">
        <f>VLOOKUP($F222,domain!$B:$D,3,FALSE)</f>
        <v>VARCHAR(16)</v>
      </c>
      <c r="I222" s="4" t="s">
        <v>66</v>
      </c>
      <c r="J222" s="3"/>
      <c r="K222" s="47"/>
      <c r="L222" s="3"/>
      <c r="M222" s="3"/>
      <c r="N222" t="str">
        <f t="shared" si="8"/>
        <v xml:space="preserve">  , PSTN_CODE VARCHAR(16) NOT NULL</v>
      </c>
      <c r="O222" t="str">
        <f t="shared" si="9"/>
        <v>COMMENT ON COLUMN T_PSTN_HIST.PSTN_CODE IS '직위 코드';</v>
      </c>
    </row>
    <row r="223" spans="1:15" x14ac:dyDescent="0.25">
      <c r="A223" s="79">
        <v>217</v>
      </c>
      <c r="B223" s="4" t="str">
        <f>VLOOKUP($C223,table!$B:$D,3,FALSE)</f>
        <v>이력</v>
      </c>
      <c r="C223" s="3" t="s">
        <v>54</v>
      </c>
      <c r="D223" s="52" t="str">
        <f>VLOOKUP($C223,table!$B:$D,2,FALSE)</f>
        <v>T_PSTN_HIST</v>
      </c>
      <c r="E223" s="4">
        <v>3</v>
      </c>
      <c r="F223" s="3" t="s">
        <v>195</v>
      </c>
      <c r="G223" s="3" t="str">
        <f>VLOOKUP($F223,domain!$B:$D,2,FALSE)</f>
        <v>PSTN_NM</v>
      </c>
      <c r="H223" s="3" t="str">
        <f>VLOOKUP($F223,domain!$B:$D,3,FALSE)</f>
        <v>VARCHAR(100)</v>
      </c>
      <c r="I223" s="4" t="s">
        <v>65</v>
      </c>
      <c r="J223" s="3"/>
      <c r="K223" s="47"/>
      <c r="L223" s="3"/>
      <c r="M223" s="3"/>
      <c r="N223" t="str">
        <f t="shared" si="8"/>
        <v xml:space="preserve">  , PSTN_NM VARCHAR(100)</v>
      </c>
      <c r="O223" t="str">
        <f t="shared" si="9"/>
        <v>COMMENT ON COLUMN T_PSTN_HIST.PSTN_NM IS '직위 명';</v>
      </c>
    </row>
    <row r="224" spans="1:15" x14ac:dyDescent="0.25">
      <c r="A224" s="79">
        <v>218</v>
      </c>
      <c r="B224" s="4" t="str">
        <f>VLOOKUP($C224,table!$B:$D,3,FALSE)</f>
        <v>이력</v>
      </c>
      <c r="C224" s="3" t="s">
        <v>54</v>
      </c>
      <c r="D224" s="52" t="str">
        <f>VLOOKUP($C224,table!$B:$D,2,FALSE)</f>
        <v>T_PSTN_HIST</v>
      </c>
      <c r="E224" s="4">
        <v>4</v>
      </c>
      <c r="F224" s="3" t="s">
        <v>160</v>
      </c>
      <c r="G224" s="3" t="str">
        <f>VLOOKUP($F224,domain!$B:$D,2,FALSE)</f>
        <v>USE_YN</v>
      </c>
      <c r="H224" s="3" t="str">
        <f>VLOOKUP($F224,domain!$B:$D,3,FALSE)</f>
        <v>VARCHAR(1)</v>
      </c>
      <c r="I224" s="4" t="s">
        <v>65</v>
      </c>
      <c r="J224" s="3"/>
      <c r="K224" s="47"/>
      <c r="L224" s="3"/>
      <c r="M224" s="3"/>
      <c r="N224" t="str">
        <f t="shared" si="8"/>
        <v xml:space="preserve">  , USE_YN VARCHAR(1)</v>
      </c>
      <c r="O224" t="str">
        <f t="shared" si="9"/>
        <v>COMMENT ON COLUMN T_PSTN_HIST.USE_YN IS '사용 여부';</v>
      </c>
    </row>
    <row r="225" spans="1:15" x14ac:dyDescent="0.25">
      <c r="A225" s="79">
        <v>219</v>
      </c>
      <c r="B225" s="4" t="str">
        <f>VLOOKUP($C225,table!$B:$D,3,FALSE)</f>
        <v>이력</v>
      </c>
      <c r="C225" s="3" t="s">
        <v>54</v>
      </c>
      <c r="D225" s="52" t="str">
        <f>VLOOKUP($C225,table!$B:$D,2,FALSE)</f>
        <v>T_PSTN_HIST</v>
      </c>
      <c r="E225" s="4">
        <v>5</v>
      </c>
      <c r="F225" s="3" t="s">
        <v>171</v>
      </c>
      <c r="G225" s="3" t="str">
        <f>VLOOKUP($F225,domain!$B:$D,2,FALSE)</f>
        <v>MODI_SE</v>
      </c>
      <c r="H225" s="3" t="str">
        <f>VLOOKUP($F225,domain!$B:$D,3,FALSE)</f>
        <v>VARCHAR(32)</v>
      </c>
      <c r="I225" s="4" t="s">
        <v>65</v>
      </c>
      <c r="J225" s="3"/>
      <c r="K225" s="47"/>
      <c r="L225" s="3"/>
      <c r="M225" s="3"/>
      <c r="N225" t="str">
        <f t="shared" si="8"/>
        <v xml:space="preserve">  , MODI_SE VARCHAR(32)</v>
      </c>
      <c r="O225" t="str">
        <f t="shared" si="9"/>
        <v>COMMENT ON COLUMN T_PSTN_HIST.MODI_SE IS '수정 구분';</v>
      </c>
    </row>
    <row r="226" spans="1:15" x14ac:dyDescent="0.25">
      <c r="A226" s="79">
        <v>220</v>
      </c>
      <c r="B226" s="4" t="str">
        <f>VLOOKUP($C226,table!$B:$D,3,FALSE)</f>
        <v>이력</v>
      </c>
      <c r="C226" s="3" t="s">
        <v>54</v>
      </c>
      <c r="D226" s="52" t="str">
        <f>VLOOKUP($C226,table!$B:$D,2,FALSE)</f>
        <v>T_PSTN_HIST</v>
      </c>
      <c r="E226" s="4">
        <v>6</v>
      </c>
      <c r="F226" s="3" t="s">
        <v>132</v>
      </c>
      <c r="G226" s="3" t="str">
        <f>VLOOKUP($F226,domain!$B:$D,2,FALSE)</f>
        <v>RGST_ID</v>
      </c>
      <c r="H226" s="3" t="str">
        <f>VLOOKUP($F226,domain!$B:$D,3,FALSE)</f>
        <v>VARCHAR(32)</v>
      </c>
      <c r="I226" s="4" t="s">
        <v>65</v>
      </c>
      <c r="J226" s="3"/>
      <c r="K226" s="47"/>
      <c r="L226" s="3"/>
      <c r="M226" s="3"/>
      <c r="N226" t="str">
        <f t="shared" si="8"/>
        <v xml:space="preserve">  , RGST_ID VARCHAR(32)</v>
      </c>
      <c r="O226" t="str">
        <f t="shared" si="9"/>
        <v>COMMENT ON COLUMN T_PSTN_HIST.RGST_ID IS '등록 ID';</v>
      </c>
    </row>
    <row r="227" spans="1:15" x14ac:dyDescent="0.25">
      <c r="A227" s="79">
        <v>221</v>
      </c>
      <c r="B227" s="4" t="str">
        <f>VLOOKUP($C227,table!$B:$D,3,FALSE)</f>
        <v>이력</v>
      </c>
      <c r="C227" s="3" t="s">
        <v>54</v>
      </c>
      <c r="D227" s="52" t="str">
        <f>VLOOKUP($C227,table!$B:$D,2,FALSE)</f>
        <v>T_PSTN_HIST</v>
      </c>
      <c r="E227" s="4">
        <v>7</v>
      </c>
      <c r="F227" s="3" t="s">
        <v>840</v>
      </c>
      <c r="G227" s="3" t="str">
        <f>VLOOKUP($F227,domain!$B:$D,2,FALSE)</f>
        <v>RGST_DT</v>
      </c>
      <c r="H227" s="3" t="str">
        <f>VLOOKUP($F227,domain!$B:$D,3,FALSE)</f>
        <v>TIMESTAMP</v>
      </c>
      <c r="I227" s="4" t="s">
        <v>65</v>
      </c>
      <c r="J227" s="3"/>
      <c r="K227" s="47"/>
      <c r="L227" s="3"/>
      <c r="M227" s="3"/>
      <c r="N227" t="str">
        <f t="shared" si="8"/>
        <v xml:space="preserve">  , RGST_DT TIMESTAMP</v>
      </c>
      <c r="O227" t="str">
        <f t="shared" si="9"/>
        <v>COMMENT ON COLUMN T_PSTN_HIST.RGST_DT IS '등록 일시';</v>
      </c>
    </row>
    <row r="228" spans="1:15" x14ac:dyDescent="0.25">
      <c r="A228" s="79">
        <v>222</v>
      </c>
      <c r="B228" s="4" t="str">
        <f>VLOOKUP($C228,table!$B:$D,3,FALSE)</f>
        <v>이력</v>
      </c>
      <c r="C228" s="3" t="s">
        <v>54</v>
      </c>
      <c r="D228" s="52" t="str">
        <f>VLOOKUP($C228,table!$B:$D,2,FALSE)</f>
        <v>T_PSTN_HIST</v>
      </c>
      <c r="E228" s="4">
        <v>8</v>
      </c>
      <c r="F228" s="3" t="s">
        <v>169</v>
      </c>
      <c r="G228" s="3" t="str">
        <f>VLOOKUP($F228,domain!$B:$D,2,FALSE)</f>
        <v>MODI_ID</v>
      </c>
      <c r="H228" s="3" t="str">
        <f>VLOOKUP($F228,domain!$B:$D,3,FALSE)</f>
        <v>VARCHAR(32)</v>
      </c>
      <c r="I228" s="4" t="s">
        <v>65</v>
      </c>
      <c r="J228" s="3"/>
      <c r="K228" s="47"/>
      <c r="L228" s="3"/>
      <c r="M228" s="3"/>
      <c r="N228" t="str">
        <f t="shared" si="8"/>
        <v xml:space="preserve">  , MODI_ID VARCHAR(32)</v>
      </c>
      <c r="O228" t="str">
        <f t="shared" si="9"/>
        <v>COMMENT ON COLUMN T_PSTN_HIST.MODI_ID IS '수정 ID';</v>
      </c>
    </row>
    <row r="229" spans="1:15" x14ac:dyDescent="0.25">
      <c r="A229" s="79">
        <v>223</v>
      </c>
      <c r="B229" s="4" t="str">
        <f>VLOOKUP($C229,table!$B:$D,3,FALSE)</f>
        <v>이력</v>
      </c>
      <c r="C229" s="3" t="s">
        <v>54</v>
      </c>
      <c r="D229" s="52" t="str">
        <f>VLOOKUP($C229,table!$B:$D,2,FALSE)</f>
        <v>T_PSTN_HIST</v>
      </c>
      <c r="E229" s="4">
        <v>9</v>
      </c>
      <c r="F229" s="3" t="s">
        <v>173</v>
      </c>
      <c r="G229" s="3" t="str">
        <f>VLOOKUP($F229,domain!$B:$D,2,FALSE)</f>
        <v>MODI_DT</v>
      </c>
      <c r="H229" s="3" t="str">
        <f>VLOOKUP($F229,domain!$B:$D,3,FALSE)</f>
        <v>TIMESTAMP</v>
      </c>
      <c r="I229" s="4" t="s">
        <v>65</v>
      </c>
      <c r="J229" s="3"/>
      <c r="K229" s="47"/>
      <c r="L229" s="3"/>
      <c r="M229" s="3"/>
      <c r="N229" t="str">
        <f t="shared" si="8"/>
        <v xml:space="preserve">  , MODI_DT TIMESTAMP</v>
      </c>
      <c r="O229" t="str">
        <f t="shared" si="9"/>
        <v>COMMENT ON COLUMN T_PSTN_HIST.MODI_DT IS '수정 일시';</v>
      </c>
    </row>
    <row r="230" spans="1:15" x14ac:dyDescent="0.25">
      <c r="A230" s="79">
        <v>224</v>
      </c>
      <c r="B230" s="4" t="str">
        <f>VLOOKUP($C230,table!$B:$D,3,FALSE)</f>
        <v>이력</v>
      </c>
      <c r="C230" s="3" t="s">
        <v>50</v>
      </c>
      <c r="D230" s="52" t="str">
        <f>VLOOKUP($C230,table!$B:$D,2,FALSE)</f>
        <v>T_USER_HIST</v>
      </c>
      <c r="E230" s="4">
        <v>1</v>
      </c>
      <c r="F230" s="3" t="s">
        <v>188</v>
      </c>
      <c r="G230" s="3" t="str">
        <f>VLOOKUP($F230,domain!$B:$D,2,FALSE)</f>
        <v>HIST_DT</v>
      </c>
      <c r="H230" s="3" t="str">
        <f>VLOOKUP($F230,domain!$B:$D,3,FALSE)</f>
        <v>TIMESTAMP</v>
      </c>
      <c r="I230" s="4" t="s">
        <v>66</v>
      </c>
      <c r="J230" s="3"/>
      <c r="K230" s="47"/>
      <c r="L230" s="3"/>
      <c r="M230" s="3"/>
      <c r="N230" t="str">
        <f t="shared" si="8"/>
        <v xml:space="preserve">    HIST_DT TIMESTAMP NOT NULL</v>
      </c>
      <c r="O230" t="str">
        <f t="shared" si="9"/>
        <v>COMMENT ON COLUMN T_USER_HIST.HIST_DT IS '이력 일시';</v>
      </c>
    </row>
    <row r="231" spans="1:15" x14ac:dyDescent="0.25">
      <c r="A231" s="79">
        <v>225</v>
      </c>
      <c r="B231" s="4" t="str">
        <f>VLOOKUP($C231,table!$B:$D,3,FALSE)</f>
        <v>이력</v>
      </c>
      <c r="C231" s="3" t="s">
        <v>50</v>
      </c>
      <c r="D231" s="52" t="str">
        <f>VLOOKUP($C231,table!$B:$D,2,FALSE)</f>
        <v>T_USER_HIST</v>
      </c>
      <c r="E231" s="4">
        <v>2</v>
      </c>
      <c r="F231" s="3" t="s">
        <v>163</v>
      </c>
      <c r="G231" s="3" t="str">
        <f>VLOOKUP($F231,domain!$B:$D,2,FALSE)</f>
        <v>USER_ID</v>
      </c>
      <c r="H231" s="3" t="str">
        <f>VLOOKUP($F231,domain!$B:$D,3,FALSE)</f>
        <v>VARCHAR(32)</v>
      </c>
      <c r="I231" s="4" t="s">
        <v>66</v>
      </c>
      <c r="J231" s="3"/>
      <c r="K231" s="47"/>
      <c r="L231" s="3"/>
      <c r="M231" s="3"/>
      <c r="N231" t="str">
        <f t="shared" si="8"/>
        <v xml:space="preserve">  , USER_ID VARCHAR(32) NOT NULL</v>
      </c>
      <c r="O231" t="str">
        <f t="shared" si="9"/>
        <v>COMMENT ON COLUMN T_USER_HIST.USER_ID IS '사용자 ID';</v>
      </c>
    </row>
    <row r="232" spans="1:15" x14ac:dyDescent="0.25">
      <c r="A232" s="79">
        <v>226</v>
      </c>
      <c r="B232" s="4" t="str">
        <f>VLOOKUP($C232,table!$B:$D,3,FALSE)</f>
        <v>이력</v>
      </c>
      <c r="C232" s="3" t="s">
        <v>50</v>
      </c>
      <c r="D232" s="52" t="str">
        <f>VLOOKUP($C232,table!$B:$D,2,FALSE)</f>
        <v>T_USER_HIST</v>
      </c>
      <c r="E232" s="57">
        <v>3</v>
      </c>
      <c r="F232" s="3" t="s">
        <v>165</v>
      </c>
      <c r="G232" s="3" t="str">
        <f>VLOOKUP($F232,domain!$B:$D,2,FALSE)</f>
        <v>USER_NM</v>
      </c>
      <c r="H232" s="3" t="str">
        <f>VLOOKUP($F232,domain!$B:$D,3,FALSE)</f>
        <v>VARCHAR(100)</v>
      </c>
      <c r="I232" s="4" t="s">
        <v>65</v>
      </c>
      <c r="J232" s="3"/>
      <c r="K232" s="47"/>
      <c r="L232" s="3"/>
      <c r="M232" s="3"/>
      <c r="N232" t="str">
        <f t="shared" si="8"/>
        <v xml:space="preserve">  , USER_NM VARCHAR(100)</v>
      </c>
      <c r="O232" t="str">
        <f t="shared" si="9"/>
        <v>COMMENT ON COLUMN T_USER_HIST.USER_NM IS '사용자 명';</v>
      </c>
    </row>
    <row r="233" spans="1:15" x14ac:dyDescent="0.25">
      <c r="A233" s="79">
        <v>227</v>
      </c>
      <c r="B233" s="4" t="str">
        <f>VLOOKUP($C233,table!$B:$D,3,FALSE)</f>
        <v>이력</v>
      </c>
      <c r="C233" s="3" t="s">
        <v>50</v>
      </c>
      <c r="D233" s="52" t="str">
        <f>VLOOKUP($C233,table!$B:$D,2,FALSE)</f>
        <v>T_USER_HIST</v>
      </c>
      <c r="E233" s="57">
        <v>4</v>
      </c>
      <c r="F233" s="3" t="s">
        <v>197</v>
      </c>
      <c r="G233" s="3" t="str">
        <f>VLOOKUP($F233,domain!$B:$D,2,FALSE)</f>
        <v>PSTN_CODE</v>
      </c>
      <c r="H233" s="3" t="str">
        <f>VLOOKUP($F233,domain!$B:$D,3,FALSE)</f>
        <v>VARCHAR(16)</v>
      </c>
      <c r="I233" s="4" t="s">
        <v>65</v>
      </c>
      <c r="J233" s="3"/>
      <c r="K233" s="47"/>
      <c r="L233" s="3"/>
      <c r="M233" s="3"/>
      <c r="N233" t="str">
        <f t="shared" si="8"/>
        <v xml:space="preserve">  , PSTN_CODE VARCHAR(16)</v>
      </c>
      <c r="O233" t="str">
        <f t="shared" si="9"/>
        <v>COMMENT ON COLUMN T_USER_HIST.PSTN_CODE IS '직위 코드';</v>
      </c>
    </row>
    <row r="234" spans="1:15" x14ac:dyDescent="0.25">
      <c r="A234" s="79">
        <v>228</v>
      </c>
      <c r="B234" s="4" t="str">
        <f>VLOOKUP($C234,table!$B:$D,3,FALSE)</f>
        <v>이력</v>
      </c>
      <c r="C234" s="3" t="s">
        <v>50</v>
      </c>
      <c r="D234" s="52" t="str">
        <f>VLOOKUP($C234,table!$B:$D,2,FALSE)</f>
        <v>T_USER_HIST</v>
      </c>
      <c r="E234" s="57">
        <v>5</v>
      </c>
      <c r="F234" s="3" t="s">
        <v>195</v>
      </c>
      <c r="G234" s="3" t="str">
        <f>VLOOKUP($F234,domain!$B:$D,2,FALSE)</f>
        <v>PSTN_NM</v>
      </c>
      <c r="H234" s="3" t="str">
        <f>VLOOKUP($F234,domain!$B:$D,3,FALSE)</f>
        <v>VARCHAR(100)</v>
      </c>
      <c r="I234" s="4" t="s">
        <v>65</v>
      </c>
      <c r="J234" s="3"/>
      <c r="K234" s="47"/>
      <c r="L234" s="3"/>
      <c r="M234" s="3"/>
      <c r="N234" t="str">
        <f t="shared" si="8"/>
        <v xml:space="preserve">  , PSTN_NM VARCHAR(100)</v>
      </c>
      <c r="O234" t="str">
        <f t="shared" si="9"/>
        <v>COMMENT ON COLUMN T_USER_HIST.PSTN_NM IS '직위 명';</v>
      </c>
    </row>
    <row r="235" spans="1:15" x14ac:dyDescent="0.25">
      <c r="A235" s="79">
        <v>229</v>
      </c>
      <c r="B235" s="4" t="str">
        <f>VLOOKUP($C235,table!$B:$D,3,FALSE)</f>
        <v>이력</v>
      </c>
      <c r="C235" s="3" t="s">
        <v>50</v>
      </c>
      <c r="D235" s="52" t="str">
        <f>VLOOKUP($C235,table!$B:$D,2,FALSE)</f>
        <v>T_USER_HIST</v>
      </c>
      <c r="E235" s="57">
        <v>6</v>
      </c>
      <c r="F235" s="3" t="s">
        <v>158</v>
      </c>
      <c r="G235" s="3" t="str">
        <f>VLOOKUP($F235,domain!$B:$D,2,FALSE)</f>
        <v>DEPT_CODE</v>
      </c>
      <c r="H235" s="3" t="str">
        <f>VLOOKUP($F235,domain!$B:$D,3,FALSE)</f>
        <v>VARCHAR(16)</v>
      </c>
      <c r="I235" s="4" t="s">
        <v>65</v>
      </c>
      <c r="J235" s="3"/>
      <c r="K235" s="47"/>
      <c r="L235" s="3"/>
      <c r="M235" s="3"/>
      <c r="N235" t="str">
        <f t="shared" si="8"/>
        <v xml:space="preserve">  , DEPT_CODE VARCHAR(16)</v>
      </c>
      <c r="O235" t="str">
        <f t="shared" si="9"/>
        <v>COMMENT ON COLUMN T_USER_HIST.DEPT_CODE IS '부서 코드';</v>
      </c>
    </row>
    <row r="236" spans="1:15" x14ac:dyDescent="0.25">
      <c r="A236" s="79">
        <v>230</v>
      </c>
      <c r="B236" s="4" t="str">
        <f>VLOOKUP($C236,table!$B:$D,3,FALSE)</f>
        <v>이력</v>
      </c>
      <c r="C236" s="3" t="s">
        <v>50</v>
      </c>
      <c r="D236" s="52" t="str">
        <f>VLOOKUP($C236,table!$B:$D,2,FALSE)</f>
        <v>T_USER_HIST</v>
      </c>
      <c r="E236" s="57">
        <v>7</v>
      </c>
      <c r="F236" s="3" t="s">
        <v>156</v>
      </c>
      <c r="G236" s="3" t="str">
        <f>VLOOKUP($F236,domain!$B:$D,2,FALSE)</f>
        <v>DEPT_NM</v>
      </c>
      <c r="H236" s="3" t="str">
        <f>VLOOKUP($F236,domain!$B:$D,3,FALSE)</f>
        <v>VARCHAR(100)</v>
      </c>
      <c r="I236" s="4" t="s">
        <v>65</v>
      </c>
      <c r="J236" s="3"/>
      <c r="K236" s="47"/>
      <c r="L236" s="3"/>
      <c r="M236" s="3"/>
      <c r="N236" t="str">
        <f t="shared" si="8"/>
        <v xml:space="preserve">  , DEPT_NM VARCHAR(100)</v>
      </c>
      <c r="O236" t="str">
        <f t="shared" si="9"/>
        <v>COMMENT ON COLUMN T_USER_HIST.DEPT_NM IS '부서 명';</v>
      </c>
    </row>
    <row r="237" spans="1:15" x14ac:dyDescent="0.25">
      <c r="A237" s="79">
        <v>231</v>
      </c>
      <c r="B237" s="4" t="str">
        <f>VLOOKUP($C237,table!$B:$D,3,FALSE)</f>
        <v>이력</v>
      </c>
      <c r="C237" s="3" t="s">
        <v>50</v>
      </c>
      <c r="D237" s="52" t="str">
        <f>VLOOKUP($C237,table!$B:$D,2,FALSE)</f>
        <v>T_USER_HIST</v>
      </c>
      <c r="E237" s="57">
        <v>8</v>
      </c>
      <c r="F237" s="3" t="s">
        <v>154</v>
      </c>
      <c r="G237" s="3" t="str">
        <f>VLOOKUP($F237,domain!$B:$D,2,FALSE)</f>
        <v>HDEPT_CODE</v>
      </c>
      <c r="H237" s="3" t="str">
        <f>VLOOKUP($F237,domain!$B:$D,3,FALSE)</f>
        <v>VARCHAR(16)</v>
      </c>
      <c r="I237" s="4" t="s">
        <v>65</v>
      </c>
      <c r="J237" s="3"/>
      <c r="K237" s="47"/>
      <c r="L237" s="3"/>
      <c r="M237" s="3"/>
      <c r="N237" t="str">
        <f t="shared" si="8"/>
        <v xml:space="preserve">  , HDEPT_CODE VARCHAR(16)</v>
      </c>
      <c r="O237" t="str">
        <f t="shared" si="9"/>
        <v>COMMENT ON COLUMN T_USER_HIST.HDEPT_CODE IS '본부 코드';</v>
      </c>
    </row>
    <row r="238" spans="1:15" x14ac:dyDescent="0.25">
      <c r="A238" s="79">
        <v>232</v>
      </c>
      <c r="B238" s="4" t="str">
        <f>VLOOKUP($C238,table!$B:$D,3,FALSE)</f>
        <v>이력</v>
      </c>
      <c r="C238" s="3" t="s">
        <v>50</v>
      </c>
      <c r="D238" s="52" t="str">
        <f>VLOOKUP($C238,table!$B:$D,2,FALSE)</f>
        <v>T_USER_HIST</v>
      </c>
      <c r="E238" s="57">
        <v>9</v>
      </c>
      <c r="F238" s="3" t="s">
        <v>152</v>
      </c>
      <c r="G238" s="3" t="str">
        <f>VLOOKUP($F238,domain!$B:$D,2,FALSE)</f>
        <v>HDEPT_NM</v>
      </c>
      <c r="H238" s="3" t="str">
        <f>VLOOKUP($F238,domain!$B:$D,3,FALSE)</f>
        <v>VARCHAR(100)</v>
      </c>
      <c r="I238" s="4" t="s">
        <v>65</v>
      </c>
      <c r="J238" s="3"/>
      <c r="K238" s="47"/>
      <c r="L238" s="3"/>
      <c r="M238" s="3"/>
      <c r="N238" t="str">
        <f t="shared" si="8"/>
        <v xml:space="preserve">  , HDEPT_NM VARCHAR(100)</v>
      </c>
      <c r="O238" t="str">
        <f t="shared" si="9"/>
        <v>COMMENT ON COLUMN T_USER_HIST.HDEPT_NM IS '본부 명';</v>
      </c>
    </row>
    <row r="239" spans="1:15" x14ac:dyDescent="0.25">
      <c r="A239" s="79">
        <v>233</v>
      </c>
      <c r="B239" s="4" t="str">
        <f>VLOOKUP($C239,table!$B:$D,3,FALSE)</f>
        <v>이력</v>
      </c>
      <c r="C239" s="3" t="s">
        <v>50</v>
      </c>
      <c r="D239" s="52" t="str">
        <f>VLOOKUP($C239,table!$B:$D,2,FALSE)</f>
        <v>T_USER_HIST</v>
      </c>
      <c r="E239" s="57">
        <v>10</v>
      </c>
      <c r="F239" s="3" t="s">
        <v>117</v>
      </c>
      <c r="G239" s="3" t="str">
        <f>VLOOKUP($F239,domain!$B:$D,2,FALSE)</f>
        <v>ADOF_DEPT_CODE</v>
      </c>
      <c r="H239" s="3" t="str">
        <f>VLOOKUP($F239,domain!$B:$D,3,FALSE)</f>
        <v>VARCHAR(16)</v>
      </c>
      <c r="I239" s="4" t="s">
        <v>65</v>
      </c>
      <c r="J239" s="3"/>
      <c r="K239" s="47"/>
      <c r="L239" s="3"/>
      <c r="M239" s="3"/>
      <c r="N239" t="str">
        <f t="shared" si="8"/>
        <v xml:space="preserve">  , ADOF_DEPT_CODE VARCHAR(16)</v>
      </c>
      <c r="O239" t="str">
        <f t="shared" si="9"/>
        <v>COMMENT ON COLUMN T_USER_HIST.ADOF_DEPT_CODE IS '겸직 부서 코드';</v>
      </c>
    </row>
    <row r="240" spans="1:15" x14ac:dyDescent="0.25">
      <c r="A240" s="79">
        <v>234</v>
      </c>
      <c r="B240" s="4" t="str">
        <f>VLOOKUP($C240,table!$B:$D,3,FALSE)</f>
        <v>이력</v>
      </c>
      <c r="C240" s="3" t="s">
        <v>50</v>
      </c>
      <c r="D240" s="52" t="str">
        <f>VLOOKUP($C240,table!$B:$D,2,FALSE)</f>
        <v>T_USER_HIST</v>
      </c>
      <c r="E240" s="57">
        <v>11</v>
      </c>
      <c r="F240" s="3" t="s">
        <v>115</v>
      </c>
      <c r="G240" s="3" t="str">
        <f>VLOOKUP($F240,domain!$B:$D,2,FALSE)</f>
        <v>ADOF_DEPT_NM</v>
      </c>
      <c r="H240" s="3" t="str">
        <f>VLOOKUP($F240,domain!$B:$D,3,FALSE)</f>
        <v>VARCHAR(100)</v>
      </c>
      <c r="I240" s="4" t="s">
        <v>65</v>
      </c>
      <c r="J240" s="3"/>
      <c r="K240" s="47"/>
      <c r="L240" s="3"/>
      <c r="M240" s="3"/>
      <c r="N240" t="str">
        <f t="shared" si="8"/>
        <v xml:space="preserve">  , ADOF_DEPT_NM VARCHAR(100)</v>
      </c>
      <c r="O240" t="str">
        <f t="shared" si="9"/>
        <v>COMMENT ON COLUMN T_USER_HIST.ADOF_DEPT_NM IS '겸직 부서 명';</v>
      </c>
    </row>
    <row r="241" spans="1:15" x14ac:dyDescent="0.25">
      <c r="A241" s="79">
        <v>235</v>
      </c>
      <c r="B241" s="4" t="str">
        <f>VLOOKUP($C241,table!$B:$D,3,FALSE)</f>
        <v>이력</v>
      </c>
      <c r="C241" s="3" t="s">
        <v>50</v>
      </c>
      <c r="D241" s="52" t="str">
        <f>VLOOKUP($C241,table!$B:$D,2,FALSE)</f>
        <v>T_USER_HIST</v>
      </c>
      <c r="E241" s="57">
        <v>12</v>
      </c>
      <c r="F241" s="3" t="s">
        <v>217</v>
      </c>
      <c r="G241" s="3" t="str">
        <f>VLOOKUP($F241,domain!$B:$D,2,FALSE)</f>
        <v>COMPANY_CODE</v>
      </c>
      <c r="H241" s="3" t="str">
        <f>VLOOKUP($F241,domain!$B:$D,3,FALSE)</f>
        <v>VARCHAR(16)</v>
      </c>
      <c r="I241" s="4" t="s">
        <v>65</v>
      </c>
      <c r="J241" s="3"/>
      <c r="K241" s="47"/>
      <c r="L241" s="3"/>
      <c r="M241" s="3"/>
      <c r="N241" t="str">
        <f t="shared" si="8"/>
        <v xml:space="preserve">  , COMPANY_CODE VARCHAR(16)</v>
      </c>
      <c r="O241" t="str">
        <f t="shared" si="9"/>
        <v>COMMENT ON COLUMN T_USER_HIST.COMPANY_CODE IS '회사 코드';</v>
      </c>
    </row>
    <row r="242" spans="1:15" x14ac:dyDescent="0.25">
      <c r="A242" s="79">
        <v>236</v>
      </c>
      <c r="B242" s="4" t="str">
        <f>VLOOKUP($C242,table!$B:$D,3,FALSE)</f>
        <v>이력</v>
      </c>
      <c r="C242" s="3" t="s">
        <v>50</v>
      </c>
      <c r="D242" s="52" t="str">
        <f>VLOOKUP($C242,table!$B:$D,2,FALSE)</f>
        <v>T_USER_HIST</v>
      </c>
      <c r="E242" s="57">
        <v>13</v>
      </c>
      <c r="F242" s="3" t="s">
        <v>215</v>
      </c>
      <c r="G242" s="3" t="str">
        <f>VLOOKUP($F242,domain!$B:$D,2,FALSE)</f>
        <v>COMPANY_NM</v>
      </c>
      <c r="H242" s="3" t="str">
        <f>VLOOKUP($F242,domain!$B:$D,3,FALSE)</f>
        <v>VARCHAR(100)</v>
      </c>
      <c r="I242" s="4" t="s">
        <v>65</v>
      </c>
      <c r="J242" s="3"/>
      <c r="K242" s="47"/>
      <c r="L242" s="3"/>
      <c r="M242" s="3"/>
      <c r="N242" t="str">
        <f t="shared" si="8"/>
        <v xml:space="preserve">  , COMPANY_NM VARCHAR(100)</v>
      </c>
      <c r="O242" t="str">
        <f t="shared" si="9"/>
        <v>COMMENT ON COLUMN T_USER_HIST.COMPANY_NM IS '회사 명';</v>
      </c>
    </row>
    <row r="243" spans="1:15" x14ac:dyDescent="0.25">
      <c r="A243" s="79">
        <v>237</v>
      </c>
      <c r="B243" s="8" t="str">
        <f>VLOOKUP($C243,table!$B:$D,3,FALSE)</f>
        <v>이력</v>
      </c>
      <c r="C243" s="3" t="s">
        <v>50</v>
      </c>
      <c r="D243" s="52" t="str">
        <f>VLOOKUP($C243,table!$B:$D,2,FALSE)</f>
        <v>T_USER_HIST</v>
      </c>
      <c r="E243" s="57">
        <v>14</v>
      </c>
      <c r="F243" s="3" t="s">
        <v>277</v>
      </c>
      <c r="G243" s="3" t="str">
        <f>VLOOKUP($F243,domain!$B:$D,2,FALSE)</f>
        <v>DUTY_SE</v>
      </c>
      <c r="H243" s="3" t="str">
        <f>VLOOKUP($F243,domain!$B:$D,3,FALSE)</f>
        <v>VARCHAR(32)</v>
      </c>
      <c r="I243" s="8" t="s">
        <v>65</v>
      </c>
      <c r="J243" s="3"/>
      <c r="K243" s="47"/>
      <c r="L243" s="3"/>
      <c r="M243" s="3"/>
      <c r="N243" t="str">
        <f t="shared" si="8"/>
        <v xml:space="preserve">  , DUTY_SE VARCHAR(32)</v>
      </c>
      <c r="O243" t="str">
        <f t="shared" si="9"/>
        <v>COMMENT ON COLUMN T_USER_HIST.DUTY_SE IS '직책 구분';</v>
      </c>
    </row>
    <row r="244" spans="1:15" x14ac:dyDescent="0.25">
      <c r="A244" s="79">
        <v>238</v>
      </c>
      <c r="B244" s="8" t="str">
        <f>VLOOKUP($C244,table!$B:$D,3,FALSE)</f>
        <v>이력</v>
      </c>
      <c r="C244" s="3" t="s">
        <v>50</v>
      </c>
      <c r="D244" s="52" t="str">
        <f>VLOOKUP($C244,table!$B:$D,2,FALSE)</f>
        <v>T_USER_HIST</v>
      </c>
      <c r="E244" s="57">
        <v>15</v>
      </c>
      <c r="F244" s="3" t="s">
        <v>281</v>
      </c>
      <c r="G244" s="3" t="str">
        <f>VLOOKUP($F244,domain!$B:$D,2,FALSE)</f>
        <v>LAST_LOG_DT</v>
      </c>
      <c r="H244" s="3" t="str">
        <f>VLOOKUP($F244,domain!$B:$D,3,FALSE)</f>
        <v>TIMESTAMP</v>
      </c>
      <c r="I244" s="4" t="s">
        <v>65</v>
      </c>
      <c r="J244" s="3"/>
      <c r="K244" s="47"/>
      <c r="L244" s="3"/>
      <c r="M244" s="3"/>
      <c r="N244" t="str">
        <f t="shared" si="8"/>
        <v xml:space="preserve">  , LAST_LOG_DT TIMESTAMP</v>
      </c>
      <c r="O244" t="str">
        <f t="shared" si="9"/>
        <v>COMMENT ON COLUMN T_USER_HIST.LAST_LOG_DT IS '마지막 로그 일시';</v>
      </c>
    </row>
    <row r="245" spans="1:15" x14ac:dyDescent="0.25">
      <c r="A245" s="79">
        <v>239</v>
      </c>
      <c r="B245" s="4" t="str">
        <f>VLOOKUP($C245,table!$B:$D,3,FALSE)</f>
        <v>이력</v>
      </c>
      <c r="C245" s="3" t="s">
        <v>50</v>
      </c>
      <c r="D245" s="52" t="str">
        <f>VLOOKUP($C245,table!$B:$D,2,FALSE)</f>
        <v>T_USER_HIST</v>
      </c>
      <c r="E245" s="57">
        <v>16</v>
      </c>
      <c r="F245" s="3" t="s">
        <v>175</v>
      </c>
      <c r="G245" s="3" t="str">
        <f>VLOOKUP($F245,domain!$B:$D,2,FALSE)</f>
        <v>START_DT</v>
      </c>
      <c r="H245" s="3" t="str">
        <f>VLOOKUP($F245,domain!$B:$D,3,FALSE)</f>
        <v>TIMESTAMP</v>
      </c>
      <c r="I245" s="4" t="s">
        <v>65</v>
      </c>
      <c r="J245" s="3"/>
      <c r="K245" s="47"/>
      <c r="L245" s="3"/>
      <c r="M245" s="3"/>
      <c r="N245" t="str">
        <f t="shared" si="8"/>
        <v xml:space="preserve">  , START_DT TIMESTAMP</v>
      </c>
      <c r="O245" t="str">
        <f t="shared" si="9"/>
        <v>COMMENT ON COLUMN T_USER_HIST.START_DT IS '시작 일시';</v>
      </c>
    </row>
    <row r="246" spans="1:15" x14ac:dyDescent="0.25">
      <c r="A246" s="79">
        <v>240</v>
      </c>
      <c r="B246" s="4" t="str">
        <f>VLOOKUP($C246,table!$B:$D,3,FALSE)</f>
        <v>이력</v>
      </c>
      <c r="C246" s="3" t="s">
        <v>50</v>
      </c>
      <c r="D246" s="52" t="str">
        <f>VLOOKUP($C246,table!$B:$D,2,FALSE)</f>
        <v>T_USER_HIST</v>
      </c>
      <c r="E246" s="57">
        <v>17</v>
      </c>
      <c r="F246" s="3" t="s">
        <v>193</v>
      </c>
      <c r="G246" s="3" t="str">
        <f>VLOOKUP($F246,domain!$B:$D,2,FALSE)</f>
        <v>END_DT</v>
      </c>
      <c r="H246" s="3" t="str">
        <f>VLOOKUP($F246,domain!$B:$D,3,FALSE)</f>
        <v>TIMESTAMP</v>
      </c>
      <c r="I246" s="4" t="s">
        <v>65</v>
      </c>
      <c r="J246" s="3"/>
      <c r="K246" s="47"/>
      <c r="L246" s="3"/>
      <c r="M246" s="3"/>
      <c r="N246" t="str">
        <f t="shared" si="8"/>
        <v xml:space="preserve">  , END_DT TIMESTAMP</v>
      </c>
      <c r="O246" t="str">
        <f t="shared" si="9"/>
        <v>COMMENT ON COLUMN T_USER_HIST.END_DT IS '종료 일시';</v>
      </c>
    </row>
    <row r="247" spans="1:15" x14ac:dyDescent="0.25">
      <c r="A247" s="79">
        <v>241</v>
      </c>
      <c r="B247" s="41" t="str">
        <f>VLOOKUP($C247,table!$B:$D,3,FALSE)</f>
        <v>이력</v>
      </c>
      <c r="C247" s="3" t="s">
        <v>50</v>
      </c>
      <c r="D247" s="52" t="str">
        <f>VLOOKUP($C247,table!$B:$D,2,FALSE)</f>
        <v>T_USER_HIST</v>
      </c>
      <c r="E247" s="57">
        <v>18</v>
      </c>
      <c r="F247" s="3" t="s">
        <v>1089</v>
      </c>
      <c r="G247" s="3" t="str">
        <f>VLOOKUP($F247,domain!$B:$D,2,FALSE)</f>
        <v>FILE_URL</v>
      </c>
      <c r="H247" s="3" t="str">
        <f>VLOOKUP($F247,domain!$B:$D,3,FALSE)</f>
        <v>VARCHAR(256)</v>
      </c>
      <c r="I247" s="41" t="s">
        <v>65</v>
      </c>
      <c r="J247" s="3"/>
      <c r="K247" s="47"/>
      <c r="L247" s="3"/>
      <c r="M247" s="3"/>
      <c r="N247" t="str">
        <f t="shared" si="8"/>
        <v xml:space="preserve">  , FILE_URL VARCHAR(256)</v>
      </c>
      <c r="O247" t="str">
        <f t="shared" si="9"/>
        <v>COMMENT ON COLUMN T_USER_HIST.FILE_URL IS '파일 URL';</v>
      </c>
    </row>
    <row r="248" spans="1:15" x14ac:dyDescent="0.25">
      <c r="A248" s="79">
        <v>242</v>
      </c>
      <c r="B248" s="54" t="str">
        <f>VLOOKUP($C248,table!$B:$D,3,FALSE)</f>
        <v>이력</v>
      </c>
      <c r="C248" s="3" t="s">
        <v>50</v>
      </c>
      <c r="D248" s="52" t="str">
        <f>VLOOKUP($C248,table!$B:$D,2,FALSE)</f>
        <v>T_USER_HIST</v>
      </c>
      <c r="E248" s="79">
        <v>19</v>
      </c>
      <c r="F248" s="3" t="s">
        <v>930</v>
      </c>
      <c r="G248" s="3" t="str">
        <f>VLOOKUP($F248,domain!$B:$D,2,FALSE)</f>
        <v>MGR_AUTH_ID</v>
      </c>
      <c r="H248" s="3" t="str">
        <f>VLOOKUP($F248,domain!$B:$D,3,FALSE)</f>
        <v>VARCHAR(32)</v>
      </c>
      <c r="I248" s="54" t="s">
        <v>65</v>
      </c>
      <c r="J248" s="3"/>
      <c r="K248" s="54"/>
      <c r="L248" s="3"/>
      <c r="M248" s="3"/>
      <c r="N248" t="str">
        <f t="shared" si="8"/>
        <v xml:space="preserve">  , MGR_AUTH_ID VARCHAR(32)</v>
      </c>
      <c r="O248" t="str">
        <f t="shared" si="9"/>
        <v>COMMENT ON COLUMN T_USER_HIST.MGR_AUTH_ID IS '관리자 권한 ID';</v>
      </c>
    </row>
    <row r="249" spans="1:15" x14ac:dyDescent="0.25">
      <c r="A249" s="79">
        <v>243</v>
      </c>
      <c r="B249" s="54" t="str">
        <f>VLOOKUP($C249,table!$B:$D,3,FALSE)</f>
        <v>이력</v>
      </c>
      <c r="C249" s="3" t="s">
        <v>50</v>
      </c>
      <c r="D249" s="52" t="str">
        <f>VLOOKUP($C249,table!$B:$D,2,FALSE)</f>
        <v>T_USER_HIST</v>
      </c>
      <c r="E249" s="79">
        <v>20</v>
      </c>
      <c r="F249" s="3" t="s">
        <v>932</v>
      </c>
      <c r="G249" s="3" t="str">
        <f>VLOOKUP($F249,domain!$B:$D,2,FALSE)</f>
        <v>MGR_AUTH_CL</v>
      </c>
      <c r="H249" s="3" t="str">
        <f>VLOOKUP($F249,domain!$B:$D,3,FALSE)</f>
        <v>VARCHAR(32)</v>
      </c>
      <c r="I249" s="54" t="s">
        <v>65</v>
      </c>
      <c r="J249" s="3"/>
      <c r="K249" s="54"/>
      <c r="L249" s="3"/>
      <c r="M249" s="3"/>
      <c r="N249" t="str">
        <f t="shared" si="8"/>
        <v xml:space="preserve">  , MGR_AUTH_CL VARCHAR(32)</v>
      </c>
      <c r="O249" t="str">
        <f t="shared" si="9"/>
        <v>COMMENT ON COLUMN T_USER_HIST.MGR_AUTH_CL IS '관리자 권한 분류';</v>
      </c>
    </row>
    <row r="250" spans="1:15" x14ac:dyDescent="0.25">
      <c r="A250" s="79">
        <v>244</v>
      </c>
      <c r="B250" s="54" t="str">
        <f>VLOOKUP($C250,table!$B:$D,3,FALSE)</f>
        <v>이력</v>
      </c>
      <c r="C250" s="3" t="s">
        <v>50</v>
      </c>
      <c r="D250" s="52" t="str">
        <f>VLOOKUP($C250,table!$B:$D,2,FALSE)</f>
        <v>T_USER_HIST</v>
      </c>
      <c r="E250" s="79">
        <v>21</v>
      </c>
      <c r="F250" s="3" t="s">
        <v>931</v>
      </c>
      <c r="G250" s="3" t="str">
        <f>VLOOKUP($F250,domain!$B:$D,2,FALSE)</f>
        <v>MGR_AUTH_NM</v>
      </c>
      <c r="H250" s="3" t="str">
        <f>VLOOKUP($F250,domain!$B:$D,3,FALSE)</f>
        <v>VARCHAR(100)</v>
      </c>
      <c r="I250" s="79" t="s">
        <v>65</v>
      </c>
      <c r="J250" s="3"/>
      <c r="K250" s="54"/>
      <c r="L250" s="3"/>
      <c r="M250" s="3"/>
      <c r="N250" t="str">
        <f t="shared" si="8"/>
        <v xml:space="preserve">  , MGR_AUTH_NM VARCHAR(100)</v>
      </c>
      <c r="O250" t="str">
        <f t="shared" si="9"/>
        <v>COMMENT ON COLUMN T_USER_HIST.MGR_AUTH_NM IS '관리자 권한 명';</v>
      </c>
    </row>
    <row r="251" spans="1:15" s="75" customFormat="1" x14ac:dyDescent="0.25">
      <c r="A251" s="79">
        <v>245</v>
      </c>
      <c r="B251" s="79" t="str">
        <f>VLOOKUP($C251,table!$B:$D,3,FALSE)</f>
        <v>이력</v>
      </c>
      <c r="C251" s="3" t="s">
        <v>50</v>
      </c>
      <c r="D251" s="52" t="str">
        <f>VLOOKUP($C251,table!$B:$D,2,FALSE)</f>
        <v>T_USER_HIST</v>
      </c>
      <c r="E251" s="79">
        <v>22</v>
      </c>
      <c r="F251" s="3" t="s">
        <v>2088</v>
      </c>
      <c r="G251" s="3" t="str">
        <f>VLOOKUP($F251,domain!$B:$D,2,FALSE)</f>
        <v>MGR_AUTH_USE_YN</v>
      </c>
      <c r="H251" s="3" t="str">
        <f>VLOOKUP($F251,domain!$B:$D,3,FALSE)</f>
        <v>VARCHAR(1)</v>
      </c>
      <c r="I251" s="79" t="s">
        <v>65</v>
      </c>
      <c r="J251" s="3"/>
      <c r="K251" s="79"/>
      <c r="L251" s="3"/>
      <c r="M251" s="3"/>
      <c r="N251" s="75" t="str">
        <f t="shared" ref="N251:N257" si="10">IF(E251=1,"    ","  , ")&amp;G251&amp;" "&amp;H251&amp;IF(J251="",""," "&amp;J251)&amp;IF(I251="N"," NOT NULL","")</f>
        <v xml:space="preserve">  , MGR_AUTH_USE_YN VARCHAR(1)</v>
      </c>
      <c r="O251" s="75" t="str">
        <f t="shared" ref="O251:O257" si="11">"COMMENT ON COLUMN "&amp;D251&amp;"."&amp;G251&amp;" IS '"&amp;F251&amp;IF(L251="","","["&amp;L251&amp;"]")&amp;"';"</f>
        <v>COMMENT ON COLUMN T_USER_HIST.MGR_AUTH_USE_YN IS '관리자 권한 사용 여부';</v>
      </c>
    </row>
    <row r="252" spans="1:15" x14ac:dyDescent="0.25">
      <c r="A252" s="79">
        <v>246</v>
      </c>
      <c r="B252" s="79" t="str">
        <f>VLOOKUP($C252,table!$B:$D,3,FALSE)</f>
        <v>이력</v>
      </c>
      <c r="C252" s="3" t="s">
        <v>50</v>
      </c>
      <c r="D252" s="52" t="str">
        <f>VLOOKUP($C252,table!$B:$D,2,FALSE)</f>
        <v>T_USER_HIST</v>
      </c>
      <c r="E252" s="79">
        <v>23</v>
      </c>
      <c r="F252" s="3" t="s">
        <v>983</v>
      </c>
      <c r="G252" s="3" t="str">
        <f>VLOOKUP($F252,domain!$B:$D,2,FALSE)</f>
        <v>USER_AUTH_ID</v>
      </c>
      <c r="H252" s="3" t="str">
        <f>VLOOKUP($F252,domain!$B:$D,3,FALSE)</f>
        <v>VARCHAR(32)</v>
      </c>
      <c r="I252" s="79" t="s">
        <v>65</v>
      </c>
      <c r="J252" s="3"/>
      <c r="K252" s="54"/>
      <c r="L252" s="3"/>
      <c r="M252" s="3"/>
      <c r="N252" s="75" t="str">
        <f t="shared" si="10"/>
        <v xml:space="preserve">  , USER_AUTH_ID VARCHAR(32)</v>
      </c>
      <c r="O252" s="75" t="str">
        <f t="shared" si="11"/>
        <v>COMMENT ON COLUMN T_USER_HIST.USER_AUTH_ID IS '사용자 권한 ID';</v>
      </c>
    </row>
    <row r="253" spans="1:15" x14ac:dyDescent="0.25">
      <c r="A253" s="79">
        <v>247</v>
      </c>
      <c r="B253" s="79" t="str">
        <f>VLOOKUP($C253,table!$B:$D,3,FALSE)</f>
        <v>이력</v>
      </c>
      <c r="C253" s="3" t="s">
        <v>50</v>
      </c>
      <c r="D253" s="52" t="str">
        <f>VLOOKUP($C253,table!$B:$D,2,FALSE)</f>
        <v>T_USER_HIST</v>
      </c>
      <c r="E253" s="79">
        <v>24</v>
      </c>
      <c r="F253" s="3" t="s">
        <v>985</v>
      </c>
      <c r="G253" s="3" t="str">
        <f>VLOOKUP($F253,domain!$B:$D,2,FALSE)</f>
        <v>USER_AUTH_CL</v>
      </c>
      <c r="H253" s="3" t="str">
        <f>VLOOKUP($F253,domain!$B:$D,3,FALSE)</f>
        <v>VARCHAR(32)</v>
      </c>
      <c r="I253" s="79" t="s">
        <v>65</v>
      </c>
      <c r="J253" s="3"/>
      <c r="K253" s="54"/>
      <c r="L253" s="3"/>
      <c r="M253" s="3"/>
      <c r="N253" s="75" t="str">
        <f t="shared" si="10"/>
        <v xml:space="preserve">  , USER_AUTH_CL VARCHAR(32)</v>
      </c>
      <c r="O253" s="75" t="str">
        <f t="shared" si="11"/>
        <v>COMMENT ON COLUMN T_USER_HIST.USER_AUTH_CL IS '사용자 권한 분류';</v>
      </c>
    </row>
    <row r="254" spans="1:15" x14ac:dyDescent="0.25">
      <c r="A254" s="79">
        <v>248</v>
      </c>
      <c r="B254" s="79" t="str">
        <f>VLOOKUP($C254,table!$B:$D,3,FALSE)</f>
        <v>이력</v>
      </c>
      <c r="C254" s="3" t="s">
        <v>50</v>
      </c>
      <c r="D254" s="52" t="str">
        <f>VLOOKUP($C254,table!$B:$D,2,FALSE)</f>
        <v>T_USER_HIST</v>
      </c>
      <c r="E254" s="79">
        <v>25</v>
      </c>
      <c r="F254" s="3" t="s">
        <v>984</v>
      </c>
      <c r="G254" s="3" t="str">
        <f>VLOOKUP($F254,domain!$B:$D,2,FALSE)</f>
        <v>USER_AUTH_NM</v>
      </c>
      <c r="H254" s="3" t="str">
        <f>VLOOKUP($F254,domain!$B:$D,3,FALSE)</f>
        <v>VARCHAR(100)</v>
      </c>
      <c r="I254" s="79" t="s">
        <v>65</v>
      </c>
      <c r="J254" s="3"/>
      <c r="K254" s="54"/>
      <c r="L254" s="3"/>
      <c r="M254" s="3"/>
      <c r="N254" s="75" t="str">
        <f t="shared" si="10"/>
        <v xml:space="preserve">  , USER_AUTH_NM VARCHAR(100)</v>
      </c>
      <c r="O254" s="75" t="str">
        <f t="shared" si="11"/>
        <v>COMMENT ON COLUMN T_USER_HIST.USER_AUTH_NM IS '사용자 권한 명';</v>
      </c>
    </row>
    <row r="255" spans="1:15" s="75" customFormat="1" x14ac:dyDescent="0.25">
      <c r="A255" s="79">
        <v>249</v>
      </c>
      <c r="B255" s="79" t="str">
        <f>VLOOKUP($C255,table!$B:$D,3,FALSE)</f>
        <v>이력</v>
      </c>
      <c r="C255" s="3" t="s">
        <v>50</v>
      </c>
      <c r="D255" s="52" t="str">
        <f>VLOOKUP($C255,table!$B:$D,2,FALSE)</f>
        <v>T_USER_HIST</v>
      </c>
      <c r="E255" s="79">
        <v>26</v>
      </c>
      <c r="F255" s="3" t="s">
        <v>2089</v>
      </c>
      <c r="G255" s="3" t="str">
        <f>VLOOKUP($F255,domain!$B:$D,2,FALSE)</f>
        <v>USER_AUTH_USE_YN</v>
      </c>
      <c r="H255" s="3" t="str">
        <f>VLOOKUP($F255,domain!$B:$D,3,FALSE)</f>
        <v>VARCHAR(1)</v>
      </c>
      <c r="I255" s="79" t="s">
        <v>65</v>
      </c>
      <c r="J255" s="3"/>
      <c r="K255" s="79"/>
      <c r="L255" s="3"/>
      <c r="M255" s="3"/>
      <c r="N255" s="75" t="str">
        <f t="shared" si="10"/>
        <v xml:space="preserve">  , USER_AUTH_USE_YN VARCHAR(1)</v>
      </c>
      <c r="O255" s="75" t="str">
        <f t="shared" si="11"/>
        <v>COMMENT ON COLUMN T_USER_HIST.USER_AUTH_USE_YN IS '사용자 권한 사용 여부';</v>
      </c>
    </row>
    <row r="256" spans="1:15" x14ac:dyDescent="0.25">
      <c r="A256" s="79">
        <v>250</v>
      </c>
      <c r="B256" s="79" t="str">
        <f>VLOOKUP($C256,table!$B:$D,3,FALSE)</f>
        <v>이력</v>
      </c>
      <c r="C256" s="3" t="s">
        <v>50</v>
      </c>
      <c r="D256" s="52" t="str">
        <f>VLOOKUP($C256,table!$B:$D,2,FALSE)</f>
        <v>T_USER_HIST</v>
      </c>
      <c r="E256" s="79">
        <v>27</v>
      </c>
      <c r="F256" s="3" t="s">
        <v>933</v>
      </c>
      <c r="G256" s="3" t="str">
        <f>VLOOKUP($F256,domain!$B:$D,2,FALSE)</f>
        <v>MGR_SYS_ENV</v>
      </c>
      <c r="H256" s="3" t="str">
        <f>VLOOKUP($F256,domain!$B:$D,3,FALSE)</f>
        <v>JSONB</v>
      </c>
      <c r="I256" s="79" t="s">
        <v>65</v>
      </c>
      <c r="J256" s="3"/>
      <c r="K256" s="54"/>
      <c r="L256" s="3"/>
      <c r="M256" s="3"/>
      <c r="N256" s="75" t="str">
        <f t="shared" si="10"/>
        <v xml:space="preserve">  , MGR_SYS_ENV JSONB</v>
      </c>
      <c r="O256" s="75" t="str">
        <f t="shared" si="11"/>
        <v>COMMENT ON COLUMN T_USER_HIST.MGR_SYS_ENV IS '관리자 시스템 환경';</v>
      </c>
    </row>
    <row r="257" spans="1:15" x14ac:dyDescent="0.25">
      <c r="A257" s="79">
        <v>251</v>
      </c>
      <c r="B257" s="54" t="str">
        <f>VLOOKUP($C257,table!$B:$D,3,FALSE)</f>
        <v>이력</v>
      </c>
      <c r="C257" s="3" t="s">
        <v>50</v>
      </c>
      <c r="D257" s="52" t="str">
        <f>VLOOKUP($C257,table!$B:$D,2,FALSE)</f>
        <v>T_USER_HIST</v>
      </c>
      <c r="E257" s="79">
        <v>28</v>
      </c>
      <c r="F257" s="3" t="s">
        <v>989</v>
      </c>
      <c r="G257" s="3" t="str">
        <f>VLOOKUP($F257,domain!$B:$D,2,FALSE)</f>
        <v>USER_SYS_HOME</v>
      </c>
      <c r="H257" s="3" t="str">
        <f>VLOOKUP($F257,domain!$B:$D,3,FALSE)</f>
        <v>VARCHAR(32)</v>
      </c>
      <c r="I257" s="54" t="s">
        <v>65</v>
      </c>
      <c r="J257" s="3"/>
      <c r="K257" s="54"/>
      <c r="L257" s="3"/>
      <c r="M257" s="3"/>
      <c r="N257" s="75" t="str">
        <f t="shared" si="10"/>
        <v xml:space="preserve">  , USER_SYS_HOME VARCHAR(32)</v>
      </c>
      <c r="O257" s="75" t="str">
        <f t="shared" si="11"/>
        <v>COMMENT ON COLUMN T_USER_HIST.USER_SYS_HOME IS '사용자 시스템 홈';</v>
      </c>
    </row>
    <row r="258" spans="1:15" x14ac:dyDescent="0.25">
      <c r="A258" s="79">
        <v>252</v>
      </c>
      <c r="B258" s="54" t="str">
        <f>VLOOKUP($C258,table!$B:$D,3,FALSE)</f>
        <v>이력</v>
      </c>
      <c r="C258" s="3" t="s">
        <v>50</v>
      </c>
      <c r="D258" s="52" t="str">
        <f>VLOOKUP($C258,table!$B:$D,2,FALSE)</f>
        <v>T_USER_HIST</v>
      </c>
      <c r="E258" s="79">
        <v>29</v>
      </c>
      <c r="F258" s="3" t="s">
        <v>1090</v>
      </c>
      <c r="G258" s="3" t="str">
        <f>VLOOKUP($F258,domain!$B:$D,2,FALSE)</f>
        <v>USER_SYS_ENV</v>
      </c>
      <c r="H258" s="3" t="str">
        <f>VLOOKUP($F258,domain!$B:$D,3,FALSE)</f>
        <v>JSONB</v>
      </c>
      <c r="I258" s="54" t="s">
        <v>65</v>
      </c>
      <c r="J258" s="53"/>
      <c r="K258" s="54"/>
      <c r="L258" s="3"/>
      <c r="M258" s="3"/>
      <c r="N258" t="str">
        <f t="shared" si="8"/>
        <v xml:space="preserve">  , USER_SYS_ENV JSONB</v>
      </c>
      <c r="O258" t="str">
        <f t="shared" si="9"/>
        <v>COMMENT ON COLUMN T_USER_HIST.USER_SYS_ENV IS '사용자 시스템 환경';</v>
      </c>
    </row>
    <row r="259" spans="1:15" x14ac:dyDescent="0.25">
      <c r="A259" s="79">
        <v>253</v>
      </c>
      <c r="B259" s="54" t="str">
        <f>VLOOKUP($C259,table!$B:$D,3,FALSE)</f>
        <v>이력</v>
      </c>
      <c r="C259" s="3" t="s">
        <v>50</v>
      </c>
      <c r="D259" s="52" t="str">
        <f>VLOOKUP($C259,table!$B:$D,2,FALSE)</f>
        <v>T_USER_HIST</v>
      </c>
      <c r="E259" s="79">
        <v>30</v>
      </c>
      <c r="F259" s="3" t="s">
        <v>1019</v>
      </c>
      <c r="G259" s="3" t="str">
        <f>VLOOKUP($F259,domain!$B:$D,2,FALSE)</f>
        <v>BF_DEPT_CODE</v>
      </c>
      <c r="H259" s="3" t="str">
        <f>VLOOKUP($F259,domain!$B:$D,3,FALSE)</f>
        <v>VARCHAR(16)</v>
      </c>
      <c r="I259" s="54" t="s">
        <v>65</v>
      </c>
      <c r="J259" s="3"/>
      <c r="K259" s="54"/>
      <c r="L259" s="3"/>
      <c r="M259" s="3"/>
      <c r="N259" t="str">
        <f t="shared" si="8"/>
        <v xml:space="preserve">  , BF_DEPT_CODE VARCHAR(16)</v>
      </c>
      <c r="O259" t="str">
        <f t="shared" si="9"/>
        <v>COMMENT ON COLUMN T_USER_HIST.BF_DEPT_CODE IS '이전 부서 코드';</v>
      </c>
    </row>
    <row r="260" spans="1:15" x14ac:dyDescent="0.25">
      <c r="A260" s="79">
        <v>254</v>
      </c>
      <c r="B260" s="54" t="str">
        <f>VLOOKUP($C260,table!$B:$D,3,FALSE)</f>
        <v>이력</v>
      </c>
      <c r="C260" s="3" t="s">
        <v>50</v>
      </c>
      <c r="D260" s="52" t="str">
        <f>VLOOKUP($C260,table!$B:$D,2,FALSE)</f>
        <v>T_USER_HIST</v>
      </c>
      <c r="E260" s="79">
        <v>31</v>
      </c>
      <c r="F260" s="3" t="s">
        <v>980</v>
      </c>
      <c r="G260" s="3" t="str">
        <f>VLOOKUP($F260,domain!$B:$D,2,FALSE)</f>
        <v>DEPT_UPDT_DT</v>
      </c>
      <c r="H260" s="3" t="str">
        <f>VLOOKUP($F260,domain!$B:$D,3,FALSE)</f>
        <v>TIMESTAMP</v>
      </c>
      <c r="I260" s="54" t="s">
        <v>65</v>
      </c>
      <c r="J260" s="3"/>
      <c r="K260" s="54"/>
      <c r="L260" s="3"/>
      <c r="M260" s="3"/>
      <c r="N260" t="str">
        <f t="shared" si="8"/>
        <v xml:space="preserve">  , DEPT_UPDT_DT TIMESTAMP</v>
      </c>
      <c r="O260" t="str">
        <f t="shared" si="9"/>
        <v>COMMENT ON COLUMN T_USER_HIST.DEPT_UPDT_DT IS '부서 변경 일시';</v>
      </c>
    </row>
    <row r="261" spans="1:15" x14ac:dyDescent="0.25">
      <c r="A261" s="79">
        <v>255</v>
      </c>
      <c r="B261" s="41" t="str">
        <f>VLOOKUP($C261,table!$B:$D,3,FALSE)</f>
        <v>이력</v>
      </c>
      <c r="C261" s="3" t="s">
        <v>50</v>
      </c>
      <c r="D261" s="52" t="str">
        <f>VLOOKUP($C261,table!$B:$D,2,FALSE)</f>
        <v>T_USER_HIST</v>
      </c>
      <c r="E261" s="79">
        <v>32</v>
      </c>
      <c r="F261" s="3" t="s">
        <v>160</v>
      </c>
      <c r="G261" s="3" t="str">
        <f>VLOOKUP($F261,domain!$B:$D,2,FALSE)</f>
        <v>USE_YN</v>
      </c>
      <c r="H261" s="3" t="str">
        <f>VLOOKUP($F261,domain!$B:$D,3,FALSE)</f>
        <v>VARCHAR(1)</v>
      </c>
      <c r="I261" s="4" t="s">
        <v>65</v>
      </c>
      <c r="J261" s="3"/>
      <c r="K261" s="47"/>
      <c r="L261" s="3"/>
      <c r="M261" s="3"/>
      <c r="N261" t="str">
        <f t="shared" si="8"/>
        <v xml:space="preserve">  , USE_YN VARCHAR(1)</v>
      </c>
      <c r="O261" t="str">
        <f t="shared" si="9"/>
        <v>COMMENT ON COLUMN T_USER_HIST.USE_YN IS '사용 여부';</v>
      </c>
    </row>
    <row r="262" spans="1:15" x14ac:dyDescent="0.25">
      <c r="A262" s="79">
        <v>256</v>
      </c>
      <c r="B262" s="4" t="str">
        <f>VLOOKUP($C262,table!$B:$D,3,FALSE)</f>
        <v>이력</v>
      </c>
      <c r="C262" s="3" t="s">
        <v>50</v>
      </c>
      <c r="D262" s="52" t="str">
        <f>VLOOKUP($C262,table!$B:$D,2,FALSE)</f>
        <v>T_USER_HIST</v>
      </c>
      <c r="E262" s="79">
        <v>33</v>
      </c>
      <c r="F262" s="3" t="s">
        <v>171</v>
      </c>
      <c r="G262" s="3" t="str">
        <f>VLOOKUP($F262,domain!$B:$D,2,FALSE)</f>
        <v>MODI_SE</v>
      </c>
      <c r="H262" s="3" t="str">
        <f>VLOOKUP($F262,domain!$B:$D,3,FALSE)</f>
        <v>VARCHAR(32)</v>
      </c>
      <c r="I262" s="4" t="s">
        <v>65</v>
      </c>
      <c r="J262" s="3"/>
      <c r="K262" s="47"/>
      <c r="L262" s="3"/>
      <c r="M262" s="3"/>
      <c r="N262" t="str">
        <f t="shared" si="8"/>
        <v xml:space="preserve">  , MODI_SE VARCHAR(32)</v>
      </c>
      <c r="O262" t="str">
        <f t="shared" si="9"/>
        <v>COMMENT ON COLUMN T_USER_HIST.MODI_SE IS '수정 구분';</v>
      </c>
    </row>
    <row r="263" spans="1:15" x14ac:dyDescent="0.25">
      <c r="A263" s="79">
        <v>257</v>
      </c>
      <c r="B263" s="4" t="str">
        <f>VLOOKUP($C263,table!$B:$D,3,FALSE)</f>
        <v>이력</v>
      </c>
      <c r="C263" s="3" t="s">
        <v>50</v>
      </c>
      <c r="D263" s="52" t="str">
        <f>VLOOKUP($C263,table!$B:$D,2,FALSE)</f>
        <v>T_USER_HIST</v>
      </c>
      <c r="E263" s="79">
        <v>34</v>
      </c>
      <c r="F263" s="3" t="s">
        <v>132</v>
      </c>
      <c r="G263" s="3" t="str">
        <f>VLOOKUP($F263,domain!$B:$D,2,FALSE)</f>
        <v>RGST_ID</v>
      </c>
      <c r="H263" s="3" t="str">
        <f>VLOOKUP($F263,domain!$B:$D,3,FALSE)</f>
        <v>VARCHAR(32)</v>
      </c>
      <c r="I263" s="4" t="s">
        <v>65</v>
      </c>
      <c r="J263" s="3"/>
      <c r="K263" s="47"/>
      <c r="L263" s="3"/>
      <c r="M263" s="3"/>
      <c r="N263" t="str">
        <f t="shared" si="8"/>
        <v xml:space="preserve">  , RGST_ID VARCHAR(32)</v>
      </c>
      <c r="O263" t="str">
        <f t="shared" si="9"/>
        <v>COMMENT ON COLUMN T_USER_HIST.RGST_ID IS '등록 ID';</v>
      </c>
    </row>
    <row r="264" spans="1:15" x14ac:dyDescent="0.25">
      <c r="A264" s="79">
        <v>258</v>
      </c>
      <c r="B264" s="4" t="str">
        <f>VLOOKUP($C264,table!$B:$D,3,FALSE)</f>
        <v>이력</v>
      </c>
      <c r="C264" s="3" t="s">
        <v>50</v>
      </c>
      <c r="D264" s="52" t="str">
        <f>VLOOKUP($C264,table!$B:$D,2,FALSE)</f>
        <v>T_USER_HIST</v>
      </c>
      <c r="E264" s="79">
        <v>35</v>
      </c>
      <c r="F264" s="3" t="s">
        <v>840</v>
      </c>
      <c r="G264" s="3" t="str">
        <f>VLOOKUP($F264,domain!$B:$D,2,FALSE)</f>
        <v>RGST_DT</v>
      </c>
      <c r="H264" s="3" t="str">
        <f>VLOOKUP($F264,domain!$B:$D,3,FALSE)</f>
        <v>TIMESTAMP</v>
      </c>
      <c r="I264" s="4" t="s">
        <v>65</v>
      </c>
      <c r="J264" s="3"/>
      <c r="K264" s="47"/>
      <c r="L264" s="3"/>
      <c r="M264" s="3"/>
      <c r="N264" t="str">
        <f t="shared" si="8"/>
        <v xml:space="preserve">  , RGST_DT TIMESTAMP</v>
      </c>
      <c r="O264" t="str">
        <f t="shared" si="9"/>
        <v>COMMENT ON COLUMN T_USER_HIST.RGST_DT IS '등록 일시';</v>
      </c>
    </row>
    <row r="265" spans="1:15" x14ac:dyDescent="0.25">
      <c r="A265" s="79">
        <v>259</v>
      </c>
      <c r="B265" s="4" t="str">
        <f>VLOOKUP($C265,table!$B:$D,3,FALSE)</f>
        <v>이력</v>
      </c>
      <c r="C265" s="3" t="s">
        <v>50</v>
      </c>
      <c r="D265" s="52" t="str">
        <f>VLOOKUP($C265,table!$B:$D,2,FALSE)</f>
        <v>T_USER_HIST</v>
      </c>
      <c r="E265" s="79">
        <v>36</v>
      </c>
      <c r="F265" s="3" t="s">
        <v>169</v>
      </c>
      <c r="G265" s="3" t="str">
        <f>VLOOKUP($F265,domain!$B:$D,2,FALSE)</f>
        <v>MODI_ID</v>
      </c>
      <c r="H265" s="3" t="str">
        <f>VLOOKUP($F265,domain!$B:$D,3,FALSE)</f>
        <v>VARCHAR(32)</v>
      </c>
      <c r="I265" s="4" t="s">
        <v>65</v>
      </c>
      <c r="J265" s="3"/>
      <c r="K265" s="47"/>
      <c r="L265" s="3"/>
      <c r="M265" s="3"/>
      <c r="N265" t="str">
        <f t="shared" si="8"/>
        <v xml:space="preserve">  , MODI_ID VARCHAR(32)</v>
      </c>
      <c r="O265" t="str">
        <f t="shared" si="9"/>
        <v>COMMENT ON COLUMN T_USER_HIST.MODI_ID IS '수정 ID';</v>
      </c>
    </row>
    <row r="266" spans="1:15" x14ac:dyDescent="0.25">
      <c r="A266" s="79">
        <v>260</v>
      </c>
      <c r="B266" s="4" t="str">
        <f>VLOOKUP($C266,table!$B:$D,3,FALSE)</f>
        <v>이력</v>
      </c>
      <c r="C266" s="3" t="s">
        <v>50</v>
      </c>
      <c r="D266" s="52" t="str">
        <f>VLOOKUP($C266,table!$B:$D,2,FALSE)</f>
        <v>T_USER_HIST</v>
      </c>
      <c r="E266" s="79">
        <v>37</v>
      </c>
      <c r="F266" s="3" t="s">
        <v>173</v>
      </c>
      <c r="G266" s="3" t="str">
        <f>VLOOKUP($F266,domain!$B:$D,2,FALSE)</f>
        <v>MODI_DT</v>
      </c>
      <c r="H266" s="3" t="str">
        <f>VLOOKUP($F266,domain!$B:$D,3,FALSE)</f>
        <v>TIMESTAMP</v>
      </c>
      <c r="I266" s="4" t="s">
        <v>65</v>
      </c>
      <c r="J266" s="3"/>
      <c r="K266" s="47"/>
      <c r="L266" s="3"/>
      <c r="M266" s="3"/>
      <c r="N266" t="str">
        <f t="shared" si="8"/>
        <v xml:space="preserve">  , MODI_DT TIMESTAMP</v>
      </c>
      <c r="O266" t="str">
        <f t="shared" si="9"/>
        <v>COMMENT ON COLUMN T_USER_HIST.MODI_DT IS '수정 일시';</v>
      </c>
    </row>
    <row r="267" spans="1:15" x14ac:dyDescent="0.25">
      <c r="A267" s="79">
        <v>261</v>
      </c>
      <c r="B267" s="20" t="str">
        <f>VLOOKUP($C267,table!$B:$D,3,FALSE)</f>
        <v>이력</v>
      </c>
      <c r="C267" s="9" t="s">
        <v>510</v>
      </c>
      <c r="D267" s="19" t="str">
        <f>VLOOKUP($C267,table!$B:$D,2,FALSE)</f>
        <v>T_PROJECT_HIST</v>
      </c>
      <c r="E267" s="20">
        <v>1</v>
      </c>
      <c r="F267" s="3" t="s">
        <v>512</v>
      </c>
      <c r="G267" s="3" t="str">
        <f>VLOOKUP($F267,domain!$B:$D,2,FALSE)</f>
        <v>HIST_DT</v>
      </c>
      <c r="H267" s="3" t="str">
        <f>VLOOKUP($F267,domain!$B:$D,3,FALSE)</f>
        <v>TIMESTAMP</v>
      </c>
      <c r="I267" s="28" t="s">
        <v>66</v>
      </c>
      <c r="J267" s="3"/>
      <c r="K267" s="47"/>
      <c r="L267" s="3"/>
      <c r="M267" s="3"/>
      <c r="N267" t="str">
        <f t="shared" si="8"/>
        <v xml:space="preserve">    HIST_DT TIMESTAMP NOT NULL</v>
      </c>
      <c r="O267" t="str">
        <f t="shared" si="9"/>
        <v>COMMENT ON COLUMN T_PROJECT_HIST.HIST_DT IS '이력 일시';</v>
      </c>
    </row>
    <row r="268" spans="1:15" x14ac:dyDescent="0.25">
      <c r="A268" s="79">
        <v>262</v>
      </c>
      <c r="B268" s="28" t="str">
        <f>VLOOKUP($C268,table!$B:$D,3,FALSE)</f>
        <v>이력</v>
      </c>
      <c r="C268" s="9" t="s">
        <v>510</v>
      </c>
      <c r="D268" s="29" t="str">
        <f>VLOOKUP($C268,table!$B:$D,2,FALSE)</f>
        <v>T_PROJECT_HIST</v>
      </c>
      <c r="E268" s="20">
        <v>2</v>
      </c>
      <c r="F268" s="3" t="s">
        <v>374</v>
      </c>
      <c r="G268" s="3" t="str">
        <f>VLOOKUP($F268,domain!$B:$D,2,FALSE)</f>
        <v>PROJECT_ID</v>
      </c>
      <c r="H268" s="3" t="str">
        <f>VLOOKUP($F268,domain!$B:$D,3,FALSE)</f>
        <v>VARCHAR(32)</v>
      </c>
      <c r="I268" s="28" t="s">
        <v>66</v>
      </c>
      <c r="J268" s="3"/>
      <c r="K268" s="47"/>
      <c r="L268" s="3"/>
      <c r="M268" s="3"/>
      <c r="N268" t="str">
        <f t="shared" si="8"/>
        <v xml:space="preserve">  , PROJECT_ID VARCHAR(32) NOT NULL</v>
      </c>
      <c r="O268" t="str">
        <f t="shared" si="9"/>
        <v>COMMENT ON COLUMN T_PROJECT_HIST.PROJECT_ID IS '프로젝트 ID';</v>
      </c>
    </row>
    <row r="269" spans="1:15" x14ac:dyDescent="0.25">
      <c r="A269" s="79">
        <v>263</v>
      </c>
      <c r="B269" s="28" t="str">
        <f>VLOOKUP($C269,table!$B:$D,3,FALSE)</f>
        <v>이력</v>
      </c>
      <c r="C269" s="9" t="s">
        <v>510</v>
      </c>
      <c r="D269" s="29" t="str">
        <f>VLOOKUP($C269,table!$B:$D,2,FALSE)</f>
        <v>T_PROJECT_HIST</v>
      </c>
      <c r="E269" s="61">
        <v>3</v>
      </c>
      <c r="F269" s="3" t="s">
        <v>582</v>
      </c>
      <c r="G269" s="3" t="str">
        <f>VLOOKUP($F269,domain!$B:$D,2,FALSE)</f>
        <v>VER</v>
      </c>
      <c r="H269" s="3" t="str">
        <f>VLOOKUP($F269,domain!$B:$D,3,FALSE)</f>
        <v>NUMERIC(9,3)</v>
      </c>
      <c r="I269" s="28" t="s">
        <v>66</v>
      </c>
      <c r="J269" s="3"/>
      <c r="K269" s="47"/>
      <c r="L269" s="3"/>
      <c r="M269" s="3"/>
      <c r="N269" t="str">
        <f t="shared" si="8"/>
        <v xml:space="preserve">  , VER NUMERIC(9,3) NOT NULL</v>
      </c>
      <c r="O269" t="str">
        <f t="shared" si="9"/>
        <v>COMMENT ON COLUMN T_PROJECT_HIST.VER IS '버전';</v>
      </c>
    </row>
    <row r="270" spans="1:15" x14ac:dyDescent="0.25">
      <c r="A270" s="79">
        <v>264</v>
      </c>
      <c r="B270" s="28" t="str">
        <f>VLOOKUP($C270,table!$B:$D,3,FALSE)</f>
        <v>이력</v>
      </c>
      <c r="C270" s="9" t="s">
        <v>510</v>
      </c>
      <c r="D270" s="29" t="str">
        <f>VLOOKUP($C270,table!$B:$D,2,FALSE)</f>
        <v>T_PROJECT_HIST</v>
      </c>
      <c r="E270" s="61">
        <v>4</v>
      </c>
      <c r="F270" s="3" t="s">
        <v>375</v>
      </c>
      <c r="G270" s="3" t="str">
        <f>VLOOKUP($F270,domain!$B:$D,2,FALSE)</f>
        <v>PROJECT_NM</v>
      </c>
      <c r="H270" s="3" t="str">
        <f>VLOOKUP($F270,domain!$B:$D,3,FALSE)</f>
        <v>VARCHAR(100)</v>
      </c>
      <c r="I270" s="28" t="s">
        <v>65</v>
      </c>
      <c r="J270" s="3"/>
      <c r="K270" s="47"/>
      <c r="L270" s="3"/>
      <c r="M270" s="3"/>
      <c r="N270" t="str">
        <f t="shared" si="8"/>
        <v xml:space="preserve">  , PROJECT_NM VARCHAR(100)</v>
      </c>
      <c r="O270" t="str">
        <f t="shared" si="9"/>
        <v>COMMENT ON COLUMN T_PROJECT_HIST.PROJECT_NM IS '프로젝트 명';</v>
      </c>
    </row>
    <row r="271" spans="1:15" x14ac:dyDescent="0.25">
      <c r="A271" s="79">
        <v>265</v>
      </c>
      <c r="B271" s="28" t="str">
        <f>VLOOKUP($C271,table!$B:$D,3,FALSE)</f>
        <v>이력</v>
      </c>
      <c r="C271" s="9" t="s">
        <v>510</v>
      </c>
      <c r="D271" s="29" t="str">
        <f>VLOOKUP($C271,table!$B:$D,2,FALSE)</f>
        <v>T_PROJECT_HIST</v>
      </c>
      <c r="E271" s="61">
        <v>5</v>
      </c>
      <c r="F271" s="3" t="s">
        <v>440</v>
      </c>
      <c r="G271" s="3" t="str">
        <f>VLOOKUP($F271,domain!$B:$D,2,FALSE)</f>
        <v>PROJECT_CL</v>
      </c>
      <c r="H271" s="3" t="str">
        <f>VLOOKUP($F271,domain!$B:$D,3,FALSE)</f>
        <v>VARCHAR(32)</v>
      </c>
      <c r="I271" s="28" t="s">
        <v>65</v>
      </c>
      <c r="J271" s="3"/>
      <c r="K271" s="47"/>
      <c r="L271" s="3"/>
      <c r="M271" s="3"/>
      <c r="N271" t="str">
        <f t="shared" si="8"/>
        <v xml:space="preserve">  , PROJECT_CL VARCHAR(32)</v>
      </c>
      <c r="O271" t="str">
        <f t="shared" si="9"/>
        <v>COMMENT ON COLUMN T_PROJECT_HIST.PROJECT_CL IS '프로젝트 분류';</v>
      </c>
    </row>
    <row r="272" spans="1:15" x14ac:dyDescent="0.25">
      <c r="A272" s="79">
        <v>266</v>
      </c>
      <c r="B272" s="28" t="str">
        <f>VLOOKUP($C272,table!$B:$D,3,FALSE)</f>
        <v>이력</v>
      </c>
      <c r="C272" s="9" t="s">
        <v>510</v>
      </c>
      <c r="D272" s="29" t="str">
        <f>VLOOKUP($C272,table!$B:$D,2,FALSE)</f>
        <v>T_PROJECT_HIST</v>
      </c>
      <c r="E272" s="61">
        <v>6</v>
      </c>
      <c r="F272" s="3" t="s">
        <v>376</v>
      </c>
      <c r="G272" s="3" t="str">
        <f>VLOOKUP($F272,domain!$B:$D,2,FALSE)</f>
        <v>PROJECT_TY</v>
      </c>
      <c r="H272" s="3" t="str">
        <f>VLOOKUP($F272,domain!$B:$D,3,FALSE)</f>
        <v>VARCHAR(32)</v>
      </c>
      <c r="I272" s="28" t="s">
        <v>65</v>
      </c>
      <c r="J272" s="3"/>
      <c r="K272" s="47"/>
      <c r="L272" s="3"/>
      <c r="M272" s="3"/>
      <c r="N272" t="str">
        <f t="shared" si="8"/>
        <v xml:space="preserve">  , PROJECT_TY VARCHAR(32)</v>
      </c>
      <c r="O272" t="str">
        <f t="shared" si="9"/>
        <v>COMMENT ON COLUMN T_PROJECT_HIST.PROJECT_TY IS '프로젝트 타입';</v>
      </c>
    </row>
    <row r="273" spans="1:15" x14ac:dyDescent="0.25">
      <c r="A273" s="79">
        <v>267</v>
      </c>
      <c r="B273" s="28" t="str">
        <f>VLOOKUP($C273,table!$B:$D,3,FALSE)</f>
        <v>이력</v>
      </c>
      <c r="C273" s="9" t="s">
        <v>510</v>
      </c>
      <c r="D273" s="29" t="str">
        <f>VLOOKUP($C273,table!$B:$D,2,FALSE)</f>
        <v>T_PROJECT_HIST</v>
      </c>
      <c r="E273" s="61">
        <v>7</v>
      </c>
      <c r="F273" s="3" t="s">
        <v>377</v>
      </c>
      <c r="G273" s="3" t="str">
        <f>VLOOKUP($F273,domain!$B:$D,2,FALSE)</f>
        <v>PROJECT_SE</v>
      </c>
      <c r="H273" s="3" t="str">
        <f>VLOOKUP($F273,domain!$B:$D,3,FALSE)</f>
        <v>VARCHAR(32)</v>
      </c>
      <c r="I273" s="28" t="s">
        <v>65</v>
      </c>
      <c r="J273" s="3"/>
      <c r="K273" s="47"/>
      <c r="L273" s="3"/>
      <c r="M273" s="3"/>
      <c r="N273" t="str">
        <f t="shared" si="8"/>
        <v xml:space="preserve">  , PROJECT_SE VARCHAR(32)</v>
      </c>
      <c r="O273" t="str">
        <f t="shared" si="9"/>
        <v>COMMENT ON COLUMN T_PROJECT_HIST.PROJECT_SE IS '프로젝트 구분';</v>
      </c>
    </row>
    <row r="274" spans="1:15" x14ac:dyDescent="0.25">
      <c r="A274" s="79">
        <v>268</v>
      </c>
      <c r="B274" s="28" t="str">
        <f>VLOOKUP($C274,table!$B:$D,3,FALSE)</f>
        <v>이력</v>
      </c>
      <c r="C274" s="9" t="s">
        <v>510</v>
      </c>
      <c r="D274" s="29" t="str">
        <f>VLOOKUP($C274,table!$B:$D,2,FALSE)</f>
        <v>T_PROJECT_HIST</v>
      </c>
      <c r="E274" s="61">
        <v>8</v>
      </c>
      <c r="F274" s="3" t="s">
        <v>586</v>
      </c>
      <c r="G274" s="3" t="str">
        <f>VLOOKUP($F274,domain!$B:$D,2,FALSE)</f>
        <v>PCPT_INFO</v>
      </c>
      <c r="H274" s="3" t="str">
        <f>VLOOKUP($F274,domain!$B:$D,3,FALSE)</f>
        <v>JSONB</v>
      </c>
      <c r="I274" s="28" t="s">
        <v>65</v>
      </c>
      <c r="J274" s="3"/>
      <c r="K274" s="47"/>
      <c r="L274" s="3"/>
      <c r="M274" s="3"/>
      <c r="N274" t="str">
        <f t="shared" si="8"/>
        <v xml:space="preserve">  , PCPT_INFO JSONB</v>
      </c>
      <c r="O274" t="str">
        <f t="shared" si="9"/>
        <v>COMMENT ON COLUMN T_PROJECT_HIST.PCPT_INFO IS '참여자 정보';</v>
      </c>
    </row>
    <row r="275" spans="1:15" x14ac:dyDescent="0.25">
      <c r="A275" s="79">
        <v>269</v>
      </c>
      <c r="B275" s="28" t="str">
        <f>VLOOKUP($C275,table!$B:$D,3,FALSE)</f>
        <v>이력</v>
      </c>
      <c r="C275" s="9" t="s">
        <v>510</v>
      </c>
      <c r="D275" s="29" t="str">
        <f>VLOOKUP($C275,table!$B:$D,2,FALSE)</f>
        <v>T_PROJECT_HIST</v>
      </c>
      <c r="E275" s="61">
        <v>9</v>
      </c>
      <c r="F275" s="3" t="s">
        <v>587</v>
      </c>
      <c r="G275" s="3" t="str">
        <f>VLOOKUP($F275,domain!$B:$D,2,FALSE)</f>
        <v>MGR_INFO</v>
      </c>
      <c r="H275" s="3" t="str">
        <f>VLOOKUP($F275,domain!$B:$D,3,FALSE)</f>
        <v>JSONB</v>
      </c>
      <c r="I275" s="28" t="s">
        <v>65</v>
      </c>
      <c r="J275" s="3"/>
      <c r="K275" s="47"/>
      <c r="L275" s="3"/>
      <c r="M275" s="3"/>
      <c r="N275" t="str">
        <f t="shared" si="8"/>
        <v xml:space="preserve">  , MGR_INFO JSONB</v>
      </c>
      <c r="O275" t="str">
        <f t="shared" si="9"/>
        <v>COMMENT ON COLUMN T_PROJECT_HIST.MGR_INFO IS '관리자 정보';</v>
      </c>
    </row>
    <row r="276" spans="1:15" x14ac:dyDescent="0.25">
      <c r="A276" s="79">
        <v>270</v>
      </c>
      <c r="B276" s="28" t="str">
        <f>VLOOKUP($C276,table!$B:$D,3,FALSE)</f>
        <v>이력</v>
      </c>
      <c r="C276" s="9" t="s">
        <v>510</v>
      </c>
      <c r="D276" s="29" t="str">
        <f>VLOOKUP($C276,table!$B:$D,2,FALSE)</f>
        <v>T_PROJECT_HIST</v>
      </c>
      <c r="E276" s="61">
        <v>10</v>
      </c>
      <c r="F276" s="3" t="s">
        <v>243</v>
      </c>
      <c r="G276" s="3" t="str">
        <f>VLOOKUP($F276,domain!$B:$D,2,FALSE)</f>
        <v>DEPT_CODE</v>
      </c>
      <c r="H276" s="3" t="str">
        <f>VLOOKUP($F276,domain!$B:$D,3,FALSE)</f>
        <v>VARCHAR(16)</v>
      </c>
      <c r="I276" s="28" t="s">
        <v>65</v>
      </c>
      <c r="J276" s="3"/>
      <c r="K276" s="47"/>
      <c r="L276" s="3"/>
      <c r="M276" s="3"/>
      <c r="N276" t="str">
        <f t="shared" ref="N276:N339" si="12">IF(E276=1,"    ","  , ")&amp;G276&amp;" "&amp;H276&amp;IF(J276="",""," "&amp;J276)&amp;IF(I276="N"," NOT NULL","")</f>
        <v xml:space="preserve">  , DEPT_CODE VARCHAR(16)</v>
      </c>
      <c r="O276" t="str">
        <f t="shared" ref="O276:O339" si="13">"COMMENT ON COLUMN "&amp;D276&amp;"."&amp;G276&amp;" IS '"&amp;F276&amp;IF(L276="","","["&amp;L276&amp;"]")&amp;"';"</f>
        <v>COMMENT ON COLUMN T_PROJECT_HIST.DEPT_CODE IS '부서 코드';</v>
      </c>
    </row>
    <row r="277" spans="1:15" x14ac:dyDescent="0.25">
      <c r="A277" s="79">
        <v>271</v>
      </c>
      <c r="B277" s="39" t="str">
        <f>VLOOKUP($C277,table!$B:$D,3,FALSE)</f>
        <v>이력</v>
      </c>
      <c r="C277" s="9" t="s">
        <v>510</v>
      </c>
      <c r="D277" s="40" t="str">
        <f>VLOOKUP($C277,table!$B:$D,2,FALSE)</f>
        <v>T_PROJECT_HIST</v>
      </c>
      <c r="E277" s="61">
        <v>11</v>
      </c>
      <c r="F277" s="3" t="s">
        <v>850</v>
      </c>
      <c r="G277" s="3" t="str">
        <f>VLOOKUP($F277,domain!$B:$D,2,FALSE)</f>
        <v>DEPT_INFO</v>
      </c>
      <c r="H277" s="3" t="str">
        <f>VLOOKUP($F277,domain!$B:$D,3,FALSE)</f>
        <v>JSONB</v>
      </c>
      <c r="I277" s="39" t="s">
        <v>65</v>
      </c>
      <c r="J277" s="3"/>
      <c r="K277" s="47"/>
      <c r="L277" s="3"/>
      <c r="M277" s="3"/>
      <c r="N277" t="str">
        <f t="shared" si="12"/>
        <v xml:space="preserve">  , DEPT_INFO JSONB</v>
      </c>
      <c r="O277" t="str">
        <f t="shared" si="13"/>
        <v>COMMENT ON COLUMN T_PROJECT_HIST.DEPT_INFO IS '부서 정보';</v>
      </c>
    </row>
    <row r="278" spans="1:15" x14ac:dyDescent="0.25">
      <c r="A278" s="79">
        <v>272</v>
      </c>
      <c r="B278" s="39" t="str">
        <f>VLOOKUP($C278,table!$B:$D,3,FALSE)</f>
        <v>이력</v>
      </c>
      <c r="C278" s="9" t="s">
        <v>510</v>
      </c>
      <c r="D278" s="40" t="str">
        <f>VLOOKUP($C278,table!$B:$D,2,FALSE)</f>
        <v>T_PROJECT_HIST</v>
      </c>
      <c r="E278" s="61">
        <v>12</v>
      </c>
      <c r="F278" s="3" t="s">
        <v>720</v>
      </c>
      <c r="G278" s="3" t="str">
        <f>VLOOKUP($F278,domain!$B:$D,2,FALSE)</f>
        <v>PROJECT_DATA</v>
      </c>
      <c r="H278" s="3" t="str">
        <f>VLOOKUP($F278,domain!$B:$D,3,FALSE)</f>
        <v>JSONB</v>
      </c>
      <c r="I278" s="28" t="s">
        <v>65</v>
      </c>
      <c r="J278" s="3"/>
      <c r="K278" s="47"/>
      <c r="L278" s="3"/>
      <c r="M278" s="3"/>
      <c r="N278" t="str">
        <f t="shared" si="12"/>
        <v xml:space="preserve">  , PROJECT_DATA JSONB</v>
      </c>
      <c r="O278" t="str">
        <f t="shared" si="13"/>
        <v>COMMENT ON COLUMN T_PROJECT_HIST.PROJECT_DATA IS '프로젝트 데이터';</v>
      </c>
    </row>
    <row r="279" spans="1:15" x14ac:dyDescent="0.25">
      <c r="A279" s="79">
        <v>273</v>
      </c>
      <c r="B279" s="28" t="str">
        <f>VLOOKUP($C279,table!$B:$D,3,FALSE)</f>
        <v>이력</v>
      </c>
      <c r="C279" s="9" t="s">
        <v>510</v>
      </c>
      <c r="D279" s="29" t="str">
        <f>VLOOKUP($C279,table!$B:$D,2,FALSE)</f>
        <v>T_PROJECT_HIST</v>
      </c>
      <c r="E279" s="61">
        <v>13</v>
      </c>
      <c r="F279" s="3" t="s">
        <v>1116</v>
      </c>
      <c r="G279" s="3" t="str">
        <f>VLOOKUP($F279,domain!$B:$D,2,FALSE)</f>
        <v>PROJECT_RSRC</v>
      </c>
      <c r="H279" s="3" t="str">
        <f>VLOOKUP($F279,domain!$B:$D,3,FALSE)</f>
        <v>JSONB</v>
      </c>
      <c r="I279" s="28" t="s">
        <v>65</v>
      </c>
      <c r="J279" s="3"/>
      <c r="K279" s="47"/>
      <c r="L279" s="3"/>
      <c r="M279" s="3"/>
      <c r="N279" t="str">
        <f t="shared" si="12"/>
        <v xml:space="preserve">  , PROJECT_RSRC JSONB</v>
      </c>
      <c r="O279" t="str">
        <f t="shared" si="13"/>
        <v>COMMENT ON COLUMN T_PROJECT_HIST.PROJECT_RSRC IS '프로젝트 자원';</v>
      </c>
    </row>
    <row r="280" spans="1:15" x14ac:dyDescent="0.25">
      <c r="A280" s="79">
        <v>274</v>
      </c>
      <c r="B280" s="28" t="str">
        <f>VLOOKUP($C280,table!$B:$D,3,FALSE)</f>
        <v>이력</v>
      </c>
      <c r="C280" s="9" t="s">
        <v>510</v>
      </c>
      <c r="D280" s="29" t="str">
        <f>VLOOKUP($C280,table!$B:$D,2,FALSE)</f>
        <v>T_PROJECT_HIST</v>
      </c>
      <c r="E280" s="61">
        <v>14</v>
      </c>
      <c r="F280" s="3" t="s">
        <v>378</v>
      </c>
      <c r="G280" s="3" t="str">
        <f>VLOOKUP($F280,domain!$B:$D,2,FALSE)</f>
        <v>START_DT</v>
      </c>
      <c r="H280" s="3" t="str">
        <f>VLOOKUP($F280,domain!$B:$D,3,FALSE)</f>
        <v>TIMESTAMP</v>
      </c>
      <c r="I280" s="28" t="s">
        <v>65</v>
      </c>
      <c r="J280" s="3"/>
      <c r="K280" s="47"/>
      <c r="L280" s="3"/>
      <c r="M280" s="3"/>
      <c r="N280" t="str">
        <f t="shared" si="12"/>
        <v xml:space="preserve">  , START_DT TIMESTAMP</v>
      </c>
      <c r="O280" t="str">
        <f t="shared" si="13"/>
        <v>COMMENT ON COLUMN T_PROJECT_HIST.START_DT IS '시작 일시';</v>
      </c>
    </row>
    <row r="281" spans="1:15" x14ac:dyDescent="0.25">
      <c r="A281" s="79">
        <v>275</v>
      </c>
      <c r="B281" s="28" t="str">
        <f>VLOOKUP($C281,table!$B:$D,3,FALSE)</f>
        <v>이력</v>
      </c>
      <c r="C281" s="9" t="s">
        <v>510</v>
      </c>
      <c r="D281" s="62" t="str">
        <f>VLOOKUP($C281,table!$B:$D,2,FALSE)</f>
        <v>T_PROJECT_HIST</v>
      </c>
      <c r="E281" s="61">
        <v>15</v>
      </c>
      <c r="F281" s="3" t="s">
        <v>379</v>
      </c>
      <c r="G281" s="3" t="str">
        <f>VLOOKUP($F281,domain!$B:$D,2,FALSE)</f>
        <v>END_DT</v>
      </c>
      <c r="H281" s="3" t="str">
        <f>VLOOKUP($F281,domain!$B:$D,3,FALSE)</f>
        <v>TIMESTAMP</v>
      </c>
      <c r="I281" s="61" t="s">
        <v>65</v>
      </c>
      <c r="J281" s="3"/>
      <c r="K281" s="61"/>
      <c r="L281" s="3"/>
      <c r="M281" s="3"/>
      <c r="N281" t="str">
        <f t="shared" si="12"/>
        <v xml:space="preserve">  , END_DT TIMESTAMP</v>
      </c>
      <c r="O281" t="str">
        <f t="shared" si="13"/>
        <v>COMMENT ON COLUMN T_PROJECT_HIST.END_DT IS '종료 일시';</v>
      </c>
    </row>
    <row r="282" spans="1:15" x14ac:dyDescent="0.25">
      <c r="A282" s="79">
        <v>276</v>
      </c>
      <c r="B282" s="28" t="str">
        <f>VLOOKUP($C282,table!$B:$D,3,FALSE)</f>
        <v>이력</v>
      </c>
      <c r="C282" s="9" t="s">
        <v>510</v>
      </c>
      <c r="D282" s="62" t="str">
        <f>VLOOKUP($C282,table!$B:$D,2,FALSE)</f>
        <v>T_PROJECT_HIST</v>
      </c>
      <c r="E282" s="61">
        <v>16</v>
      </c>
      <c r="F282" s="3" t="s">
        <v>380</v>
      </c>
      <c r="G282" s="3" t="str">
        <f>VLOOKUP($F282,domain!$B:$D,2,FALSE)</f>
        <v>PROJECT_DSC</v>
      </c>
      <c r="H282" s="3" t="str">
        <f>VLOOKUP($F282,domain!$B:$D,3,FALSE)</f>
        <v>VARCHAR(1000)</v>
      </c>
      <c r="I282" s="61" t="s">
        <v>65</v>
      </c>
      <c r="J282" s="3"/>
      <c r="K282" s="61"/>
      <c r="L282" s="3"/>
      <c r="M282" s="3"/>
      <c r="N282" t="str">
        <f t="shared" si="12"/>
        <v xml:space="preserve">  , PROJECT_DSC VARCHAR(1000)</v>
      </c>
      <c r="O282" t="str">
        <f t="shared" si="13"/>
        <v>COMMENT ON COLUMN T_PROJECT_HIST.PROJECT_DSC IS '프로젝트 설명';</v>
      </c>
    </row>
    <row r="283" spans="1:15" x14ac:dyDescent="0.25">
      <c r="A283" s="79">
        <v>277</v>
      </c>
      <c r="B283" s="28" t="str">
        <f>VLOOKUP($C283,table!$B:$D,3,FALSE)</f>
        <v>이력</v>
      </c>
      <c r="C283" s="9" t="s">
        <v>510</v>
      </c>
      <c r="D283" s="62" t="str">
        <f>VLOOKUP($C283,table!$B:$D,2,FALSE)</f>
        <v>T_PROJECT_HIST</v>
      </c>
      <c r="E283" s="61">
        <v>17</v>
      </c>
      <c r="F283" s="3" t="s">
        <v>381</v>
      </c>
      <c r="G283" s="3" t="str">
        <f>VLOOKUP($F283,domain!$B:$D,2,FALSE)</f>
        <v>PROJECT_STAT</v>
      </c>
      <c r="H283" s="3" t="str">
        <f>VLOOKUP($F283,domain!$B:$D,3,FALSE)</f>
        <v>VARCHAR(32)</v>
      </c>
      <c r="I283" s="61" t="s">
        <v>65</v>
      </c>
      <c r="J283" s="3"/>
      <c r="K283" s="61"/>
      <c r="L283" s="3"/>
      <c r="M283" s="3"/>
      <c r="N283" t="str">
        <f t="shared" si="12"/>
        <v xml:space="preserve">  , PROJECT_STAT VARCHAR(32)</v>
      </c>
      <c r="O283" t="str">
        <f t="shared" si="13"/>
        <v>COMMENT ON COLUMN T_PROJECT_HIST.PROJECT_STAT IS '프로젝트 상태';</v>
      </c>
    </row>
    <row r="284" spans="1:15" x14ac:dyDescent="0.25">
      <c r="A284" s="79">
        <v>278</v>
      </c>
      <c r="B284" s="28" t="str">
        <f>VLOOKUP($C284,table!$B:$D,3,FALSE)</f>
        <v>이력</v>
      </c>
      <c r="C284" s="9" t="s">
        <v>510</v>
      </c>
      <c r="D284" s="62" t="str">
        <f>VLOOKUP($C284,table!$B:$D,2,FALSE)</f>
        <v>T_PROJECT_HIST</v>
      </c>
      <c r="E284" s="61">
        <v>18</v>
      </c>
      <c r="F284" s="9" t="s">
        <v>1050</v>
      </c>
      <c r="G284" s="3" t="str">
        <f>VLOOKUP($F284,domain!$B:$D,2,FALSE)</f>
        <v>TABLEAU_PROJECT_ID</v>
      </c>
      <c r="H284" s="3" t="str">
        <f>VLOOKUP($F284,domain!$B:$D,3,FALSE)</f>
        <v>VARCHAR(64)</v>
      </c>
      <c r="I284" s="61" t="s">
        <v>65</v>
      </c>
      <c r="J284" s="3"/>
      <c r="K284" s="61"/>
      <c r="L284" s="3"/>
      <c r="M284" s="3"/>
      <c r="N284" t="str">
        <f t="shared" si="12"/>
        <v xml:space="preserve">  , TABLEAU_PROJECT_ID VARCHAR(64)</v>
      </c>
      <c r="O284" t="str">
        <f t="shared" si="13"/>
        <v>COMMENT ON COLUMN T_PROJECT_HIST.TABLEAU_PROJECT_ID IS '태블로 프로젝트 ID';</v>
      </c>
    </row>
    <row r="285" spans="1:15" x14ac:dyDescent="0.25">
      <c r="A285" s="79">
        <v>279</v>
      </c>
      <c r="B285" s="61" t="str">
        <f>VLOOKUP($C285,table!$B:$D,3,FALSE)</f>
        <v>이력</v>
      </c>
      <c r="C285" s="9" t="s">
        <v>510</v>
      </c>
      <c r="D285" s="62" t="str">
        <f>VLOOKUP($C285,table!$B:$D,2,FALSE)</f>
        <v>T_PROJECT_HIST</v>
      </c>
      <c r="E285" s="61">
        <v>19</v>
      </c>
      <c r="F285" s="9" t="s">
        <v>1338</v>
      </c>
      <c r="G285" s="3" t="str">
        <f>VLOOKUP($F285,domain!$B:$D,2,FALSE)</f>
        <v>ACTIVE_YN</v>
      </c>
      <c r="H285" s="3" t="str">
        <f>VLOOKUP($F285,domain!$B:$D,3,FALSE)</f>
        <v>VARCHAR(1)</v>
      </c>
      <c r="I285" s="61" t="s">
        <v>65</v>
      </c>
      <c r="J285" s="3"/>
      <c r="K285" s="61"/>
      <c r="L285" s="3"/>
      <c r="M285" s="3"/>
      <c r="N285" t="str">
        <f t="shared" si="12"/>
        <v xml:space="preserve">  , ACTIVE_YN VARCHAR(1)</v>
      </c>
      <c r="O285" t="str">
        <f t="shared" si="13"/>
        <v>COMMENT ON COLUMN T_PROJECT_HIST.ACTIVE_YN IS '활성 여부';</v>
      </c>
    </row>
    <row r="286" spans="1:15" x14ac:dyDescent="0.25">
      <c r="A286" s="79">
        <v>280</v>
      </c>
      <c r="B286" s="61" t="str">
        <f>VLOOKUP($C286,table!$B:$D,3,FALSE)</f>
        <v>이력</v>
      </c>
      <c r="C286" s="9" t="s">
        <v>510</v>
      </c>
      <c r="D286" s="62" t="str">
        <f>VLOOKUP($C286,table!$B:$D,2,FALSE)</f>
        <v>T_PROJECT_HIST</v>
      </c>
      <c r="E286" s="61">
        <v>20</v>
      </c>
      <c r="F286" s="9" t="s">
        <v>1339</v>
      </c>
      <c r="G286" s="3" t="str">
        <f>VLOOKUP($F286,domain!$B:$D,2,FALSE)</f>
        <v>LAST_VER_YN</v>
      </c>
      <c r="H286" s="3" t="str">
        <f>VLOOKUP($F286,domain!$B:$D,3,FALSE)</f>
        <v>VARCHAR(1)</v>
      </c>
      <c r="I286" s="61" t="s">
        <v>65</v>
      </c>
      <c r="J286" s="3"/>
      <c r="K286" s="61"/>
      <c r="L286" s="3"/>
      <c r="M286" s="3"/>
      <c r="N286" t="str">
        <f t="shared" si="12"/>
        <v xml:space="preserve">  , LAST_VER_YN VARCHAR(1)</v>
      </c>
      <c r="O286" t="str">
        <f t="shared" si="13"/>
        <v>COMMENT ON COLUMN T_PROJECT_HIST.LAST_VER_YN IS '마지막 버전 여부';</v>
      </c>
    </row>
    <row r="287" spans="1:15" x14ac:dyDescent="0.25">
      <c r="A287" s="79">
        <v>281</v>
      </c>
      <c r="B287" s="61" t="str">
        <f>VLOOKUP($C287,table!$B:$D,3,FALSE)</f>
        <v>이력</v>
      </c>
      <c r="C287" s="9" t="s">
        <v>510</v>
      </c>
      <c r="D287" s="62" t="str">
        <f>VLOOKUP($C287,table!$B:$D,2,FALSE)</f>
        <v>T_PROJECT_HIST</v>
      </c>
      <c r="E287" s="63">
        <v>21</v>
      </c>
      <c r="F287" s="9" t="s">
        <v>1340</v>
      </c>
      <c r="G287" s="3" t="str">
        <f>VLOOKUP($F287,domain!$B:$D,2,FALSE)</f>
        <v>APRV_STAT</v>
      </c>
      <c r="H287" s="3" t="str">
        <f>VLOOKUP($F287,domain!$B:$D,3,FALSE)</f>
        <v>VARCHAR(32)</v>
      </c>
      <c r="I287" s="61" t="s">
        <v>65</v>
      </c>
      <c r="J287" s="3"/>
      <c r="K287" s="61"/>
      <c r="L287" s="3"/>
      <c r="M287" s="3"/>
      <c r="N287" t="str">
        <f t="shared" si="12"/>
        <v xml:space="preserve">  , APRV_STAT VARCHAR(32)</v>
      </c>
      <c r="O287" t="str">
        <f t="shared" si="13"/>
        <v>COMMENT ON COLUMN T_PROJECT_HIST.APRV_STAT IS '승인 상태';</v>
      </c>
    </row>
    <row r="288" spans="1:15" x14ac:dyDescent="0.25">
      <c r="A288" s="79">
        <v>282</v>
      </c>
      <c r="B288" s="61" t="str">
        <f>VLOOKUP($C288,table!$B:$D,3,FALSE)</f>
        <v>이력</v>
      </c>
      <c r="C288" s="9" t="s">
        <v>510</v>
      </c>
      <c r="D288" s="62" t="str">
        <f>VLOOKUP($C288,table!$B:$D,2,FALSE)</f>
        <v>T_PROJECT_HIST</v>
      </c>
      <c r="E288" s="63">
        <v>22</v>
      </c>
      <c r="F288" s="3" t="s">
        <v>459</v>
      </c>
      <c r="G288" s="3" t="str">
        <f>VLOOKUP($F288,domain!$B:$D,2,FALSE)</f>
        <v>ORD_SEQ</v>
      </c>
      <c r="H288" s="3" t="str">
        <f>VLOOKUP($F288,domain!$B:$D,3,FALSE)</f>
        <v>NUMERIC(5,0)</v>
      </c>
      <c r="I288" s="61" t="s">
        <v>65</v>
      </c>
      <c r="J288" s="3"/>
      <c r="K288" s="61"/>
      <c r="L288" s="3"/>
      <c r="M288" s="3"/>
      <c r="N288" t="str">
        <f t="shared" si="12"/>
        <v xml:space="preserve">  , ORD_SEQ NUMERIC(5,0)</v>
      </c>
      <c r="O288" t="str">
        <f t="shared" si="13"/>
        <v>COMMENT ON COLUMN T_PROJECT_HIST.ORD_SEQ IS '정렬 순서';</v>
      </c>
    </row>
    <row r="289" spans="1:15" x14ac:dyDescent="0.25">
      <c r="A289" s="79">
        <v>283</v>
      </c>
      <c r="B289" s="63" t="str">
        <f>VLOOKUP($C289,table!$B:$D,3,FALSE)</f>
        <v>이력</v>
      </c>
      <c r="C289" s="9" t="s">
        <v>510</v>
      </c>
      <c r="D289" s="64" t="str">
        <f>VLOOKUP($C289,table!$B:$D,2,FALSE)</f>
        <v>T_PROJECT_HIST</v>
      </c>
      <c r="E289" s="63">
        <v>23</v>
      </c>
      <c r="F289" s="3" t="s">
        <v>1129</v>
      </c>
      <c r="G289" s="3" t="str">
        <f>VLOOKUP($F289,domain!$B:$D,2,FALSE)</f>
        <v>MAIN_PICR_ID</v>
      </c>
      <c r="H289" s="3" t="str">
        <f>VLOOKUP($F289,domain!$B:$D,3,FALSE)</f>
        <v>VARCHAR(32)</v>
      </c>
      <c r="I289" s="63" t="s">
        <v>65</v>
      </c>
      <c r="J289" s="3"/>
      <c r="K289" s="63"/>
      <c r="L289" s="3"/>
      <c r="M289" s="3"/>
      <c r="N289" t="str">
        <f t="shared" si="12"/>
        <v xml:space="preserve">  , MAIN_PICR_ID VARCHAR(32)</v>
      </c>
      <c r="O289" t="str">
        <f t="shared" si="13"/>
        <v>COMMENT ON COLUMN T_PROJECT_HIST.MAIN_PICR_ID IS '메인 담당자 ID';</v>
      </c>
    </row>
    <row r="290" spans="1:15" x14ac:dyDescent="0.25">
      <c r="A290" s="79">
        <v>284</v>
      </c>
      <c r="B290" s="63" t="str">
        <f>VLOOKUP($C290,table!$B:$D,3,FALSE)</f>
        <v>이력</v>
      </c>
      <c r="C290" s="9" t="s">
        <v>510</v>
      </c>
      <c r="D290" s="64" t="str">
        <f>VLOOKUP($C290,table!$B:$D,2,FALSE)</f>
        <v>T_PROJECT_HIST</v>
      </c>
      <c r="E290" s="63">
        <v>24</v>
      </c>
      <c r="F290" s="3" t="s">
        <v>1130</v>
      </c>
      <c r="G290" s="3" t="str">
        <f>VLOOKUP($F290,domain!$B:$D,2,FALSE)</f>
        <v>SUB_PICR_ID</v>
      </c>
      <c r="H290" s="3" t="str">
        <f>VLOOKUP($F290,domain!$B:$D,3,FALSE)</f>
        <v>VARCHAR(32)</v>
      </c>
      <c r="I290" s="63" t="s">
        <v>65</v>
      </c>
      <c r="J290" s="3"/>
      <c r="K290" s="63"/>
      <c r="L290" s="3"/>
      <c r="M290" s="3"/>
      <c r="N290" t="str">
        <f t="shared" si="12"/>
        <v xml:space="preserve">  , SUB_PICR_ID VARCHAR(32)</v>
      </c>
      <c r="O290" t="str">
        <f t="shared" si="13"/>
        <v>COMMENT ON COLUMN T_PROJECT_HIST.SUB_PICR_ID IS '서브 담당자 ID';</v>
      </c>
    </row>
    <row r="291" spans="1:15" x14ac:dyDescent="0.25">
      <c r="A291" s="79">
        <v>285</v>
      </c>
      <c r="B291" s="63" t="str">
        <f>VLOOKUP($C291,table!$B:$D,3,FALSE)</f>
        <v>이력</v>
      </c>
      <c r="C291" s="9" t="s">
        <v>510</v>
      </c>
      <c r="D291" s="64" t="str">
        <f>VLOOKUP($C291,table!$B:$D,2,FALSE)</f>
        <v>T_PROJECT_HIST</v>
      </c>
      <c r="E291" s="63">
        <v>25</v>
      </c>
      <c r="F291" s="3" t="s">
        <v>160</v>
      </c>
      <c r="G291" s="3" t="str">
        <f>VLOOKUP($F291,domain!$B:$D,2,FALSE)</f>
        <v>USE_YN</v>
      </c>
      <c r="H291" s="3" t="str">
        <f>VLOOKUP($F291,domain!$B:$D,3,FALSE)</f>
        <v>VARCHAR(1)</v>
      </c>
      <c r="I291" s="61" t="s">
        <v>65</v>
      </c>
      <c r="J291" s="3"/>
      <c r="K291" s="61"/>
      <c r="L291" s="3"/>
      <c r="M291" s="3"/>
      <c r="N291" t="str">
        <f t="shared" si="12"/>
        <v xml:space="preserve">  , USE_YN VARCHAR(1)</v>
      </c>
      <c r="O291" t="str">
        <f t="shared" si="13"/>
        <v>COMMENT ON COLUMN T_PROJECT_HIST.USE_YN IS '사용 여부';</v>
      </c>
    </row>
    <row r="292" spans="1:15" x14ac:dyDescent="0.25">
      <c r="A292" s="79">
        <v>286</v>
      </c>
      <c r="B292" s="28" t="str">
        <f>VLOOKUP($C292,table!$B:$D,3,FALSE)</f>
        <v>이력</v>
      </c>
      <c r="C292" s="9" t="s">
        <v>510</v>
      </c>
      <c r="D292" s="62" t="str">
        <f>VLOOKUP($C292,table!$B:$D,2,FALSE)</f>
        <v>T_PROJECT_HIST</v>
      </c>
      <c r="E292" s="63">
        <v>26</v>
      </c>
      <c r="F292" s="3" t="s">
        <v>132</v>
      </c>
      <c r="G292" s="3" t="str">
        <f>VLOOKUP($F292,domain!$B:$D,2,FALSE)</f>
        <v>RGST_ID</v>
      </c>
      <c r="H292" s="3" t="str">
        <f>VLOOKUP($F292,domain!$B:$D,3,FALSE)</f>
        <v>VARCHAR(32)</v>
      </c>
      <c r="I292" s="61" t="s">
        <v>65</v>
      </c>
      <c r="J292" s="3"/>
      <c r="K292" s="61"/>
      <c r="L292" s="3"/>
      <c r="M292" s="3"/>
      <c r="N292" t="str">
        <f t="shared" si="12"/>
        <v xml:space="preserve">  , RGST_ID VARCHAR(32)</v>
      </c>
      <c r="O292" t="str">
        <f t="shared" si="13"/>
        <v>COMMENT ON COLUMN T_PROJECT_HIST.RGST_ID IS '등록 ID';</v>
      </c>
    </row>
    <row r="293" spans="1:15" x14ac:dyDescent="0.25">
      <c r="A293" s="79">
        <v>287</v>
      </c>
      <c r="B293" s="54" t="str">
        <f>VLOOKUP($C293,table!$B:$D,3,FALSE)</f>
        <v>이력</v>
      </c>
      <c r="C293" s="9" t="s">
        <v>510</v>
      </c>
      <c r="D293" s="62" t="str">
        <f>VLOOKUP($C293,table!$B:$D,2,FALSE)</f>
        <v>T_PROJECT_HIST</v>
      </c>
      <c r="E293" s="63">
        <v>27</v>
      </c>
      <c r="F293" s="3" t="s">
        <v>840</v>
      </c>
      <c r="G293" s="3" t="str">
        <f>VLOOKUP($F293,domain!$B:$D,2,FALSE)</f>
        <v>RGST_DT</v>
      </c>
      <c r="H293" s="3" t="str">
        <f>VLOOKUP($F293,domain!$B:$D,3,FALSE)</f>
        <v>TIMESTAMP</v>
      </c>
      <c r="I293" s="61" t="s">
        <v>65</v>
      </c>
      <c r="J293" s="3"/>
      <c r="K293" s="61"/>
      <c r="L293" s="3"/>
      <c r="M293" s="3"/>
      <c r="N293" t="str">
        <f t="shared" si="12"/>
        <v xml:space="preserve">  , RGST_DT TIMESTAMP</v>
      </c>
      <c r="O293" t="str">
        <f t="shared" si="13"/>
        <v>COMMENT ON COLUMN T_PROJECT_HIST.RGST_DT IS '등록 일시';</v>
      </c>
    </row>
    <row r="294" spans="1:15" x14ac:dyDescent="0.25">
      <c r="A294" s="79">
        <v>288</v>
      </c>
      <c r="B294" s="54" t="str">
        <f>VLOOKUP($C294,table!$B:$D,3,FALSE)</f>
        <v>이력</v>
      </c>
      <c r="C294" s="9" t="s">
        <v>510</v>
      </c>
      <c r="D294" s="62" t="str">
        <f>VLOOKUP($C294,table!$B:$D,2,FALSE)</f>
        <v>T_PROJECT_HIST</v>
      </c>
      <c r="E294" s="63">
        <v>28</v>
      </c>
      <c r="F294" s="3" t="s">
        <v>169</v>
      </c>
      <c r="G294" s="3" t="str">
        <f>VLOOKUP($F294,domain!$B:$D,2,FALSE)</f>
        <v>MODI_ID</v>
      </c>
      <c r="H294" s="3" t="str">
        <f>VLOOKUP($F294,domain!$B:$D,3,FALSE)</f>
        <v>VARCHAR(32)</v>
      </c>
      <c r="I294" s="61" t="s">
        <v>65</v>
      </c>
      <c r="J294" s="3"/>
      <c r="K294" s="61"/>
      <c r="L294" s="3"/>
      <c r="M294" s="3"/>
      <c r="N294" t="str">
        <f t="shared" si="12"/>
        <v xml:space="preserve">  , MODI_ID VARCHAR(32)</v>
      </c>
      <c r="O294" t="str">
        <f t="shared" si="13"/>
        <v>COMMENT ON COLUMN T_PROJECT_HIST.MODI_ID IS '수정 ID';</v>
      </c>
    </row>
    <row r="295" spans="1:15" x14ac:dyDescent="0.25">
      <c r="A295" s="79">
        <v>289</v>
      </c>
      <c r="B295" s="57" t="str">
        <f>VLOOKUP($C295,table!$B:$D,3,FALSE)</f>
        <v>이력</v>
      </c>
      <c r="C295" s="9" t="s">
        <v>510</v>
      </c>
      <c r="D295" s="58" t="str">
        <f>VLOOKUP($C295,table!$B:$D,2,FALSE)</f>
        <v>T_PROJECT_HIST</v>
      </c>
      <c r="E295" s="63">
        <v>29</v>
      </c>
      <c r="F295" s="3" t="s">
        <v>173</v>
      </c>
      <c r="G295" s="3" t="str">
        <f>VLOOKUP($F295,domain!$B:$D,2,FALSE)</f>
        <v>MODI_DT</v>
      </c>
      <c r="H295" s="3" t="str">
        <f>VLOOKUP($F295,domain!$B:$D,3,FALSE)</f>
        <v>TIMESTAMP</v>
      </c>
      <c r="I295" s="59" t="s">
        <v>65</v>
      </c>
      <c r="J295" s="3"/>
      <c r="K295" s="47"/>
      <c r="L295" s="3"/>
      <c r="M295" s="3"/>
      <c r="N295" t="str">
        <f t="shared" si="12"/>
        <v xml:space="preserve">  , MODI_DT TIMESTAMP</v>
      </c>
      <c r="O295" t="str">
        <f t="shared" si="13"/>
        <v>COMMENT ON COLUMN T_PROJECT_HIST.MODI_DT IS '수정 일시';</v>
      </c>
    </row>
    <row r="296" spans="1:15" x14ac:dyDescent="0.25">
      <c r="A296" s="79">
        <v>290</v>
      </c>
      <c r="B296" s="63" t="str">
        <f>VLOOKUP($C296,table!$B:$D,3,FALSE)</f>
        <v>이력</v>
      </c>
      <c r="C296" s="9" t="s">
        <v>1360</v>
      </c>
      <c r="D296" s="64" t="str">
        <f>VLOOKUP($C296,table!$B:$D,2,FALSE)</f>
        <v>T_PROJECT_USER_HIST</v>
      </c>
      <c r="E296" s="63">
        <v>1</v>
      </c>
      <c r="F296" s="3" t="s">
        <v>1369</v>
      </c>
      <c r="G296" s="3" t="str">
        <f>VLOOKUP($F296,domain!$B:$D,2,FALSE)</f>
        <v>HIST_DT</v>
      </c>
      <c r="H296" s="3" t="str">
        <f>VLOOKUP($F296,domain!$B:$D,3,FALSE)</f>
        <v>TIMESTAMP</v>
      </c>
      <c r="I296" s="63" t="s">
        <v>66</v>
      </c>
      <c r="J296" s="3"/>
      <c r="K296" s="63"/>
      <c r="L296" s="3"/>
      <c r="M296" s="3"/>
      <c r="N296" t="str">
        <f t="shared" si="12"/>
        <v xml:space="preserve">    HIST_DT TIMESTAMP NOT NULL</v>
      </c>
      <c r="O296" t="str">
        <f t="shared" si="13"/>
        <v>COMMENT ON COLUMN T_PROJECT_USER_HIST.HIST_DT IS '이력 일시';</v>
      </c>
    </row>
    <row r="297" spans="1:15" x14ac:dyDescent="0.25">
      <c r="A297" s="79">
        <v>291</v>
      </c>
      <c r="B297" s="63" t="str">
        <f>VLOOKUP($C297,table!$B:$D,3,FALSE)</f>
        <v>이력</v>
      </c>
      <c r="C297" s="9" t="s">
        <v>1360</v>
      </c>
      <c r="D297" s="64" t="str">
        <f>VLOOKUP($C297,table!$B:$D,2,FALSE)</f>
        <v>T_PROJECT_USER_HIST</v>
      </c>
      <c r="E297" s="63">
        <v>2</v>
      </c>
      <c r="F297" s="3" t="s">
        <v>374</v>
      </c>
      <c r="G297" s="3" t="str">
        <f>VLOOKUP($F297,domain!$B:$D,2,FALSE)</f>
        <v>PROJECT_ID</v>
      </c>
      <c r="H297" s="3" t="str">
        <f>VLOOKUP($F297,domain!$B:$D,3,FALSE)</f>
        <v>VARCHAR(32)</v>
      </c>
      <c r="I297" s="63" t="s">
        <v>66</v>
      </c>
      <c r="J297" s="3"/>
      <c r="K297" s="63"/>
      <c r="L297" s="3"/>
      <c r="M297" s="3"/>
      <c r="N297" t="str">
        <f t="shared" si="12"/>
        <v xml:space="preserve">  , PROJECT_ID VARCHAR(32) NOT NULL</v>
      </c>
      <c r="O297" t="str">
        <f t="shared" si="13"/>
        <v>COMMENT ON COLUMN T_PROJECT_USER_HIST.PROJECT_ID IS '프로젝트 ID';</v>
      </c>
    </row>
    <row r="298" spans="1:15" x14ac:dyDescent="0.25">
      <c r="A298" s="79">
        <v>292</v>
      </c>
      <c r="B298" s="63" t="str">
        <f>VLOOKUP($C298,table!$B:$D,3,FALSE)</f>
        <v>이력</v>
      </c>
      <c r="C298" s="9" t="s">
        <v>1360</v>
      </c>
      <c r="D298" s="64" t="str">
        <f>VLOOKUP($C298,table!$B:$D,2,FALSE)</f>
        <v>T_PROJECT_USER_HIST</v>
      </c>
      <c r="E298" s="70">
        <v>3</v>
      </c>
      <c r="F298" s="3" t="s">
        <v>582</v>
      </c>
      <c r="G298" s="3" t="str">
        <f>VLOOKUP($F298,domain!$B:$D,2,FALSE)</f>
        <v>VER</v>
      </c>
      <c r="H298" s="3" t="str">
        <f>VLOOKUP($F298,domain!$B:$D,3,FALSE)</f>
        <v>NUMERIC(9,3)</v>
      </c>
      <c r="I298" s="63" t="s">
        <v>66</v>
      </c>
      <c r="J298" s="3"/>
      <c r="K298" s="63"/>
      <c r="L298" s="3"/>
      <c r="M298" s="3"/>
      <c r="N298" t="str">
        <f t="shared" si="12"/>
        <v xml:space="preserve">  , VER NUMERIC(9,3) NOT NULL</v>
      </c>
      <c r="O298" t="str">
        <f t="shared" si="13"/>
        <v>COMMENT ON COLUMN T_PROJECT_USER_HIST.VER IS '버전';</v>
      </c>
    </row>
    <row r="299" spans="1:15" x14ac:dyDescent="0.25">
      <c r="A299" s="79">
        <v>293</v>
      </c>
      <c r="B299" s="63" t="str">
        <f>VLOOKUP($C299,table!$B:$D,3,FALSE)</f>
        <v>이력</v>
      </c>
      <c r="C299" s="9" t="s">
        <v>1360</v>
      </c>
      <c r="D299" s="64" t="str">
        <f>VLOOKUP($C299,table!$B:$D,2,FALSE)</f>
        <v>T_PROJECT_USER_HIST</v>
      </c>
      <c r="E299" s="70">
        <v>4</v>
      </c>
      <c r="F299" s="3" t="s">
        <v>418</v>
      </c>
      <c r="G299" s="3" t="str">
        <f>VLOOKUP($F299,domain!$B:$D,2,FALSE)</f>
        <v>ROLE_SE</v>
      </c>
      <c r="H299" s="3" t="str">
        <f>VLOOKUP($F299,domain!$B:$D,3,FALSE)</f>
        <v>VARCHAR(32)</v>
      </c>
      <c r="I299" s="63" t="s">
        <v>66</v>
      </c>
      <c r="J299" s="3"/>
      <c r="K299" s="63"/>
      <c r="L299" s="3"/>
      <c r="M299" s="3"/>
      <c r="N299" t="str">
        <f t="shared" si="12"/>
        <v xml:space="preserve">  , ROLE_SE VARCHAR(32) NOT NULL</v>
      </c>
      <c r="O299" t="str">
        <f t="shared" si="13"/>
        <v>COMMENT ON COLUMN T_PROJECT_USER_HIST.ROLE_SE IS '역할 구분';</v>
      </c>
    </row>
    <row r="300" spans="1:15" x14ac:dyDescent="0.25">
      <c r="A300" s="79">
        <v>294</v>
      </c>
      <c r="B300" s="63" t="str">
        <f>VLOOKUP($C300,table!$B:$D,3,FALSE)</f>
        <v>이력</v>
      </c>
      <c r="C300" s="9" t="s">
        <v>1360</v>
      </c>
      <c r="D300" s="64" t="str">
        <f>VLOOKUP($C300,table!$B:$D,2,FALSE)</f>
        <v>T_PROJECT_USER_HIST</v>
      </c>
      <c r="E300" s="70">
        <v>5</v>
      </c>
      <c r="F300" s="3" t="s">
        <v>1029</v>
      </c>
      <c r="G300" s="3" t="str">
        <f>VLOOKUP($F300,domain!$B:$D,2,FALSE)</f>
        <v>REF_TY</v>
      </c>
      <c r="H300" s="3" t="str">
        <f>VLOOKUP($F300,domain!$B:$D,3,FALSE)</f>
        <v>VARCHAR(16)</v>
      </c>
      <c r="I300" s="63" t="s">
        <v>66</v>
      </c>
      <c r="J300" s="3"/>
      <c r="K300" s="63"/>
      <c r="L300" s="3"/>
      <c r="M300" s="3"/>
      <c r="N300" t="str">
        <f t="shared" si="12"/>
        <v xml:space="preserve">  , REF_TY VARCHAR(16) NOT NULL</v>
      </c>
      <c r="O300" t="str">
        <f t="shared" si="13"/>
        <v>COMMENT ON COLUMN T_PROJECT_USER_HIST.REF_TY IS '참조 타입';</v>
      </c>
    </row>
    <row r="301" spans="1:15" x14ac:dyDescent="0.25">
      <c r="A301" s="79">
        <v>295</v>
      </c>
      <c r="B301" s="63" t="str">
        <f>VLOOKUP($C301,table!$B:$D,3,FALSE)</f>
        <v>이력</v>
      </c>
      <c r="C301" s="9" t="s">
        <v>1360</v>
      </c>
      <c r="D301" s="64" t="str">
        <f>VLOOKUP($C301,table!$B:$D,2,FALSE)</f>
        <v>T_PROJECT_USER_HIST</v>
      </c>
      <c r="E301" s="70">
        <v>6</v>
      </c>
      <c r="F301" s="3" t="s">
        <v>837</v>
      </c>
      <c r="G301" s="3" t="str">
        <f>VLOOKUP($F301,domain!$B:$D,2,FALSE)</f>
        <v>REF_ID</v>
      </c>
      <c r="H301" s="3" t="str">
        <f>VLOOKUP($F301,domain!$B:$D,3,FALSE)</f>
        <v>VARCHAR(64)</v>
      </c>
      <c r="I301" s="63" t="s">
        <v>66</v>
      </c>
      <c r="J301" s="3"/>
      <c r="K301" s="63"/>
      <c r="L301" s="3"/>
      <c r="M301" s="3"/>
      <c r="N301" t="str">
        <f t="shared" si="12"/>
        <v xml:space="preserve">  , REF_ID VARCHAR(64) NOT NULL</v>
      </c>
      <c r="O301" t="str">
        <f t="shared" si="13"/>
        <v>COMMENT ON COLUMN T_PROJECT_USER_HIST.REF_ID IS '참조 ID';</v>
      </c>
    </row>
    <row r="302" spans="1:15" x14ac:dyDescent="0.25">
      <c r="A302" s="79">
        <v>296</v>
      </c>
      <c r="B302" s="63" t="str">
        <f>VLOOKUP($C302,table!$B:$D,3,FALSE)</f>
        <v>이력</v>
      </c>
      <c r="C302" s="9" t="s">
        <v>1360</v>
      </c>
      <c r="D302" s="64" t="str">
        <f>VLOOKUP($C302,table!$B:$D,2,FALSE)</f>
        <v>T_PROJECT_USER_HIST</v>
      </c>
      <c r="E302" s="70">
        <v>7</v>
      </c>
      <c r="F302" s="3" t="s">
        <v>1366</v>
      </c>
      <c r="G302" s="3" t="str">
        <f>VLOOKUP($F302,domain!$B:$D,2,FALSE)</f>
        <v>NIGHT_USE_YN</v>
      </c>
      <c r="H302" s="3" t="str">
        <f>VLOOKUP($F302,domain!$B:$D,3,FALSE)</f>
        <v>VARCHAR(1)</v>
      </c>
      <c r="I302" s="63" t="s">
        <v>65</v>
      </c>
      <c r="J302" s="3"/>
      <c r="K302" s="63"/>
      <c r="L302" s="3"/>
      <c r="M302" s="3"/>
      <c r="N302" t="str">
        <f t="shared" si="12"/>
        <v xml:space="preserve">  , NIGHT_USE_YN VARCHAR(1)</v>
      </c>
      <c r="O302" t="str">
        <f t="shared" si="13"/>
        <v>COMMENT ON COLUMN T_PROJECT_USER_HIST.NIGHT_USE_YN IS '야간 사용 여부';</v>
      </c>
    </row>
    <row r="303" spans="1:15" x14ac:dyDescent="0.25">
      <c r="A303" s="79">
        <v>297</v>
      </c>
      <c r="B303" s="63" t="str">
        <f>VLOOKUP($C303,table!$B:$D,3,FALSE)</f>
        <v>이력</v>
      </c>
      <c r="C303" s="9" t="s">
        <v>1360</v>
      </c>
      <c r="D303" s="64" t="str">
        <f>VLOOKUP($C303,table!$B:$D,2,FALSE)</f>
        <v>T_PROJECT_USER_HIST</v>
      </c>
      <c r="E303" s="70">
        <v>8</v>
      </c>
      <c r="F303" s="3" t="s">
        <v>1367</v>
      </c>
      <c r="G303" s="3" t="str">
        <f>VLOOKUP($F303,domain!$B:$D,2,FALSE)</f>
        <v>NIGHT_USE_START_DT</v>
      </c>
      <c r="H303" s="3" t="str">
        <f>VLOOKUP($F303,domain!$B:$D,3,FALSE)</f>
        <v>TIMESTAMP</v>
      </c>
      <c r="I303" s="63" t="s">
        <v>65</v>
      </c>
      <c r="J303" s="3"/>
      <c r="K303" s="63"/>
      <c r="L303" s="3"/>
      <c r="M303" s="3"/>
      <c r="N303" t="str">
        <f t="shared" si="12"/>
        <v xml:space="preserve">  , NIGHT_USE_START_DT TIMESTAMP</v>
      </c>
      <c r="O303" t="str">
        <f t="shared" si="13"/>
        <v>COMMENT ON COLUMN T_PROJECT_USER_HIST.NIGHT_USE_START_DT IS '야간 사용 시작 일시';</v>
      </c>
    </row>
    <row r="304" spans="1:15" x14ac:dyDescent="0.25">
      <c r="A304" s="79">
        <v>298</v>
      </c>
      <c r="B304" s="63" t="str">
        <f>VLOOKUP($C304,table!$B:$D,3,FALSE)</f>
        <v>이력</v>
      </c>
      <c r="C304" s="9" t="s">
        <v>1360</v>
      </c>
      <c r="D304" s="64" t="str">
        <f>VLOOKUP($C304,table!$B:$D,2,FALSE)</f>
        <v>T_PROJECT_USER_HIST</v>
      </c>
      <c r="E304" s="70">
        <v>9</v>
      </c>
      <c r="F304" s="3" t="s">
        <v>1368</v>
      </c>
      <c r="G304" s="3" t="str">
        <f>VLOOKUP($F304,domain!$B:$D,2,FALSE)</f>
        <v>NIGHT_USE_END_DT</v>
      </c>
      <c r="H304" s="3" t="str">
        <f>VLOOKUP($F304,domain!$B:$D,3,FALSE)</f>
        <v>TIMESTAMP</v>
      </c>
      <c r="I304" s="63" t="s">
        <v>65</v>
      </c>
      <c r="J304" s="3"/>
      <c r="K304" s="63"/>
      <c r="L304" s="3"/>
      <c r="M304" s="3"/>
      <c r="N304" t="str">
        <f t="shared" si="12"/>
        <v xml:space="preserve">  , NIGHT_USE_END_DT TIMESTAMP</v>
      </c>
      <c r="O304" t="str">
        <f t="shared" si="13"/>
        <v>COMMENT ON COLUMN T_PROJECT_USER_HIST.NIGHT_USE_END_DT IS '야간 사용 종료 일시';</v>
      </c>
    </row>
    <row r="305" spans="1:15" s="73" customFormat="1" x14ac:dyDescent="0.25">
      <c r="A305" s="79">
        <v>299</v>
      </c>
      <c r="B305" s="70" t="str">
        <f>VLOOKUP($C305,table!$B:$D,3,FALSE)</f>
        <v>이력</v>
      </c>
      <c r="C305" s="9" t="s">
        <v>1349</v>
      </c>
      <c r="D305" s="69" t="str">
        <f>VLOOKUP($C305,table!$B:$D,2,FALSE)</f>
        <v>T_PROJECT_USER_HIST</v>
      </c>
      <c r="E305" s="70">
        <v>10</v>
      </c>
      <c r="F305" s="3" t="s">
        <v>1752</v>
      </c>
      <c r="G305" s="3" t="str">
        <f>VLOOKUP($F305,domain!$B:$D,2,FALSE)</f>
        <v>NIGHT_USE_APRV_STAT</v>
      </c>
      <c r="H305" s="3" t="str">
        <f>VLOOKUP($F305,domain!$B:$D,3,FALSE)</f>
        <v>VARCHAR(32)</v>
      </c>
      <c r="I305" s="70" t="s">
        <v>65</v>
      </c>
      <c r="J305" s="3"/>
      <c r="K305" s="70"/>
      <c r="L305" s="3"/>
      <c r="M305" s="3"/>
      <c r="N305" s="73" t="str">
        <f>IF(E305=1,"    ","  , ")&amp;G305&amp;" "&amp;H305&amp;IF(J305="",""," "&amp;J305)&amp;IF(I305="N"," NOT NULL","")</f>
        <v xml:space="preserve">  , NIGHT_USE_APRV_STAT VARCHAR(32)</v>
      </c>
      <c r="O305" s="73" t="str">
        <f>"COMMENT ON COLUMN "&amp;D305&amp;"."&amp;G305&amp;" IS '"&amp;F305&amp;IF(L305="","","["&amp;L305&amp;"]")&amp;"';"</f>
        <v>COMMENT ON COLUMN T_PROJECT_USER_HIST.NIGHT_USE_APRV_STAT IS '야간 사용 승인 상태';</v>
      </c>
    </row>
    <row r="306" spans="1:15" x14ac:dyDescent="0.25">
      <c r="A306" s="79">
        <v>300</v>
      </c>
      <c r="B306" s="63" t="str">
        <f>VLOOKUP($C306,table!$B:$D,3,FALSE)</f>
        <v>이력</v>
      </c>
      <c r="C306" s="9" t="s">
        <v>1360</v>
      </c>
      <c r="D306" s="64" t="str">
        <f>VLOOKUP($C306,table!$B:$D,2,FALSE)</f>
        <v>T_PROJECT_USER_HIST</v>
      </c>
      <c r="E306" s="70">
        <v>11</v>
      </c>
      <c r="F306" s="3" t="s">
        <v>1078</v>
      </c>
      <c r="G306" s="3" t="str">
        <f>VLOOKUP($F306,domain!$B:$D,2,FALSE)</f>
        <v>USE_YN</v>
      </c>
      <c r="H306" s="3" t="str">
        <f>VLOOKUP($F306,domain!$B:$D,3,FALSE)</f>
        <v>VARCHAR(1)</v>
      </c>
      <c r="I306" s="63" t="s">
        <v>65</v>
      </c>
      <c r="J306" s="3"/>
      <c r="K306" s="63"/>
      <c r="L306" s="3"/>
      <c r="M306" s="3"/>
      <c r="N306" s="73" t="str">
        <f>IF(E306=1,"    ","  , ")&amp;G306&amp;" "&amp;H306&amp;IF(J306="",""," "&amp;J306)&amp;IF(I306="N"," NOT NULL","")</f>
        <v xml:space="preserve">  , USE_YN VARCHAR(1)</v>
      </c>
      <c r="O306" s="73" t="str">
        <f>"COMMENT ON COLUMN "&amp;D306&amp;"."&amp;G306&amp;" IS '"&amp;F306&amp;IF(L306="","","["&amp;L306&amp;"]")&amp;"';"</f>
        <v>COMMENT ON COLUMN T_PROJECT_USER_HIST.USE_YN IS '사용 여부';</v>
      </c>
    </row>
    <row r="307" spans="1:15" x14ac:dyDescent="0.25">
      <c r="A307" s="79">
        <v>301</v>
      </c>
      <c r="B307" s="63" t="str">
        <f>VLOOKUP($C307,table!$B:$D,3,FALSE)</f>
        <v>이력</v>
      </c>
      <c r="C307" s="9" t="s">
        <v>1360</v>
      </c>
      <c r="D307" s="64" t="str">
        <f>VLOOKUP($C307,table!$B:$D,2,FALSE)</f>
        <v>T_PROJECT_USER_HIST</v>
      </c>
      <c r="E307" s="70">
        <v>12</v>
      </c>
      <c r="F307" s="3" t="s">
        <v>132</v>
      </c>
      <c r="G307" s="3" t="str">
        <f>VLOOKUP($F307,domain!$B:$D,2,FALSE)</f>
        <v>RGST_ID</v>
      </c>
      <c r="H307" s="3" t="str">
        <f>VLOOKUP($F307,domain!$B:$D,3,FALSE)</f>
        <v>VARCHAR(32)</v>
      </c>
      <c r="I307" s="63" t="s">
        <v>65</v>
      </c>
      <c r="J307" s="3"/>
      <c r="K307" s="63"/>
      <c r="L307" s="3"/>
      <c r="M307" s="3"/>
      <c r="N307" t="str">
        <f t="shared" si="12"/>
        <v xml:space="preserve">  , RGST_ID VARCHAR(32)</v>
      </c>
      <c r="O307" t="str">
        <f t="shared" si="13"/>
        <v>COMMENT ON COLUMN T_PROJECT_USER_HIST.RGST_ID IS '등록 ID';</v>
      </c>
    </row>
    <row r="308" spans="1:15" x14ac:dyDescent="0.25">
      <c r="A308" s="79">
        <v>302</v>
      </c>
      <c r="B308" s="63" t="str">
        <f>VLOOKUP($C308,table!$B:$D,3,FALSE)</f>
        <v>이력</v>
      </c>
      <c r="C308" s="9" t="s">
        <v>1360</v>
      </c>
      <c r="D308" s="64" t="str">
        <f>VLOOKUP($C308,table!$B:$D,2,FALSE)</f>
        <v>T_PROJECT_USER_HIST</v>
      </c>
      <c r="E308" s="70">
        <v>13</v>
      </c>
      <c r="F308" s="3" t="s">
        <v>840</v>
      </c>
      <c r="G308" s="3" t="str">
        <f>VLOOKUP($F308,domain!$B:$D,2,FALSE)</f>
        <v>RGST_DT</v>
      </c>
      <c r="H308" s="3" t="str">
        <f>VLOOKUP($F308,domain!$B:$D,3,FALSE)</f>
        <v>TIMESTAMP</v>
      </c>
      <c r="I308" s="63" t="s">
        <v>65</v>
      </c>
      <c r="J308" s="3"/>
      <c r="K308" s="63"/>
      <c r="L308" s="3"/>
      <c r="M308" s="3"/>
      <c r="N308" t="str">
        <f t="shared" si="12"/>
        <v xml:space="preserve">  , RGST_DT TIMESTAMP</v>
      </c>
      <c r="O308" t="str">
        <f t="shared" si="13"/>
        <v>COMMENT ON COLUMN T_PROJECT_USER_HIST.RGST_DT IS '등록 일시';</v>
      </c>
    </row>
    <row r="309" spans="1:15" x14ac:dyDescent="0.25">
      <c r="A309" s="79">
        <v>303</v>
      </c>
      <c r="B309" s="63" t="str">
        <f>VLOOKUP($C309,table!$B:$D,3,FALSE)</f>
        <v>이력</v>
      </c>
      <c r="C309" s="9" t="s">
        <v>1360</v>
      </c>
      <c r="D309" s="64" t="str">
        <f>VLOOKUP($C309,table!$B:$D,2,FALSE)</f>
        <v>T_PROJECT_USER_HIST</v>
      </c>
      <c r="E309" s="70">
        <v>14</v>
      </c>
      <c r="F309" s="3" t="s">
        <v>169</v>
      </c>
      <c r="G309" s="3" t="str">
        <f>VLOOKUP($F309,domain!$B:$D,2,FALSE)</f>
        <v>MODI_ID</v>
      </c>
      <c r="H309" s="3" t="str">
        <f>VLOOKUP($F309,domain!$B:$D,3,FALSE)</f>
        <v>VARCHAR(32)</v>
      </c>
      <c r="I309" s="63" t="s">
        <v>65</v>
      </c>
      <c r="J309" s="3"/>
      <c r="K309" s="63"/>
      <c r="L309" s="3"/>
      <c r="M309" s="3"/>
      <c r="N309" t="str">
        <f t="shared" si="12"/>
        <v xml:space="preserve">  , MODI_ID VARCHAR(32)</v>
      </c>
      <c r="O309" t="str">
        <f t="shared" si="13"/>
        <v>COMMENT ON COLUMN T_PROJECT_USER_HIST.MODI_ID IS '수정 ID';</v>
      </c>
    </row>
    <row r="310" spans="1:15" x14ac:dyDescent="0.25">
      <c r="A310" s="79">
        <v>304</v>
      </c>
      <c r="B310" s="63" t="str">
        <f>VLOOKUP($C310,table!$B:$D,3,FALSE)</f>
        <v>이력</v>
      </c>
      <c r="C310" s="9" t="s">
        <v>1360</v>
      </c>
      <c r="D310" s="64" t="str">
        <f>VLOOKUP($C310,table!$B:$D,2,FALSE)</f>
        <v>T_PROJECT_USER_HIST</v>
      </c>
      <c r="E310" s="70">
        <v>15</v>
      </c>
      <c r="F310" s="3" t="s">
        <v>173</v>
      </c>
      <c r="G310" s="3" t="str">
        <f>VLOOKUP($F310,domain!$B:$D,2,FALSE)</f>
        <v>MODI_DT</v>
      </c>
      <c r="H310" s="3" t="str">
        <f>VLOOKUP($F310,domain!$B:$D,3,FALSE)</f>
        <v>TIMESTAMP</v>
      </c>
      <c r="I310" s="63" t="s">
        <v>65</v>
      </c>
      <c r="J310" s="3"/>
      <c r="K310" s="63"/>
      <c r="L310" s="3"/>
      <c r="M310" s="3"/>
      <c r="N310" t="str">
        <f t="shared" si="12"/>
        <v xml:space="preserve">  , MODI_DT TIMESTAMP</v>
      </c>
      <c r="O310" t="str">
        <f t="shared" si="13"/>
        <v>COMMENT ON COLUMN T_PROJECT_USER_HIST.MODI_DT IS '수정 일시';</v>
      </c>
    </row>
    <row r="311" spans="1:15" x14ac:dyDescent="0.25">
      <c r="A311" s="79">
        <v>305</v>
      </c>
      <c r="B311" s="20" t="str">
        <f>VLOOKUP($C311,table!$B:$D,3,FALSE)</f>
        <v>이력</v>
      </c>
      <c r="C311" s="9" t="s">
        <v>509</v>
      </c>
      <c r="D311" s="19" t="str">
        <f>VLOOKUP($C311,table!$B:$D,2,FALSE)</f>
        <v>T_REPORT_HIST</v>
      </c>
      <c r="E311" s="28">
        <v>1</v>
      </c>
      <c r="F311" s="3" t="s">
        <v>512</v>
      </c>
      <c r="G311" s="3" t="str">
        <f>VLOOKUP($F311,domain!$B:$D,2,FALSE)</f>
        <v>HIST_DT</v>
      </c>
      <c r="H311" s="3" t="str">
        <f>VLOOKUP($F311,domain!$B:$D,3,FALSE)</f>
        <v>TIMESTAMP</v>
      </c>
      <c r="I311" s="28" t="s">
        <v>66</v>
      </c>
      <c r="J311" s="3"/>
      <c r="K311" s="47"/>
      <c r="L311" s="3"/>
      <c r="M311" s="3"/>
      <c r="N311" t="str">
        <f t="shared" si="12"/>
        <v xml:space="preserve">    HIST_DT TIMESTAMP NOT NULL</v>
      </c>
      <c r="O311" t="str">
        <f t="shared" si="13"/>
        <v>COMMENT ON COLUMN T_REPORT_HIST.HIST_DT IS '이력 일시';</v>
      </c>
    </row>
    <row r="312" spans="1:15" x14ac:dyDescent="0.25">
      <c r="A312" s="79">
        <v>306</v>
      </c>
      <c r="B312" s="20" t="str">
        <f>VLOOKUP($C312,table!$B:$D,3,FALSE)</f>
        <v>이력</v>
      </c>
      <c r="C312" s="9" t="s">
        <v>509</v>
      </c>
      <c r="D312" s="19" t="str">
        <f>VLOOKUP($C312,table!$B:$D,2,FALSE)</f>
        <v>T_REPORT_HIST</v>
      </c>
      <c r="E312" s="28">
        <v>2</v>
      </c>
      <c r="F312" s="3" t="s">
        <v>382</v>
      </c>
      <c r="G312" s="3" t="str">
        <f>VLOOKUP($F312,domain!$B:$D,2,FALSE)</f>
        <v>REPORT_ID</v>
      </c>
      <c r="H312" s="3" t="str">
        <f>VLOOKUP($F312,domain!$B:$D,3,FALSE)</f>
        <v>VARCHAR(32)</v>
      </c>
      <c r="I312" s="28" t="s">
        <v>66</v>
      </c>
      <c r="J312" s="3"/>
      <c r="K312" s="47"/>
      <c r="L312" s="3"/>
      <c r="M312" s="3"/>
      <c r="N312" t="str">
        <f t="shared" si="12"/>
        <v xml:space="preserve">  , REPORT_ID VARCHAR(32) NOT NULL</v>
      </c>
      <c r="O312" t="str">
        <f t="shared" si="13"/>
        <v>COMMENT ON COLUMN T_REPORT_HIST.REPORT_ID IS '보고서 ID';</v>
      </c>
    </row>
    <row r="313" spans="1:15" x14ac:dyDescent="0.25">
      <c r="A313" s="79">
        <v>307</v>
      </c>
      <c r="B313" s="20" t="str">
        <f>VLOOKUP($C313,table!$B:$D,3,FALSE)</f>
        <v>이력</v>
      </c>
      <c r="C313" s="9" t="s">
        <v>509</v>
      </c>
      <c r="D313" s="19" t="str">
        <f>VLOOKUP($C313,table!$B:$D,2,FALSE)</f>
        <v>T_REPORT_HIST</v>
      </c>
      <c r="E313" s="61">
        <v>3</v>
      </c>
      <c r="F313" s="3" t="s">
        <v>582</v>
      </c>
      <c r="G313" s="3" t="str">
        <f>VLOOKUP($F313,domain!$B:$D,2,FALSE)</f>
        <v>VER</v>
      </c>
      <c r="H313" s="3" t="str">
        <f>VLOOKUP($F313,domain!$B:$D,3,FALSE)</f>
        <v>NUMERIC(9,3)</v>
      </c>
      <c r="I313" s="28" t="s">
        <v>66</v>
      </c>
      <c r="J313" s="3"/>
      <c r="K313" s="47"/>
      <c r="L313" s="3"/>
      <c r="M313" s="3"/>
      <c r="N313" t="str">
        <f t="shared" si="12"/>
        <v xml:space="preserve">  , VER NUMERIC(9,3) NOT NULL</v>
      </c>
      <c r="O313" t="str">
        <f t="shared" si="13"/>
        <v>COMMENT ON COLUMN T_REPORT_HIST.VER IS '버전';</v>
      </c>
    </row>
    <row r="314" spans="1:15" x14ac:dyDescent="0.25">
      <c r="A314" s="79">
        <v>308</v>
      </c>
      <c r="B314" s="20" t="str">
        <f>VLOOKUP($C314,table!$B:$D,3,FALSE)</f>
        <v>이력</v>
      </c>
      <c r="C314" s="9" t="s">
        <v>509</v>
      </c>
      <c r="D314" s="19" t="str">
        <f>VLOOKUP($C314,table!$B:$D,2,FALSE)</f>
        <v>T_REPORT_HIST</v>
      </c>
      <c r="E314" s="61">
        <v>4</v>
      </c>
      <c r="F314" s="3" t="s">
        <v>374</v>
      </c>
      <c r="G314" s="3" t="str">
        <f>VLOOKUP($F314,domain!$B:$D,2,FALSE)</f>
        <v>PROJECT_ID</v>
      </c>
      <c r="H314" s="3" t="str">
        <f>VLOOKUP($F314,domain!$B:$D,3,FALSE)</f>
        <v>VARCHAR(32)</v>
      </c>
      <c r="I314" s="28" t="s">
        <v>65</v>
      </c>
      <c r="J314" s="3"/>
      <c r="K314" s="47"/>
      <c r="L314" s="3"/>
      <c r="M314" s="3"/>
      <c r="N314" t="str">
        <f t="shared" si="12"/>
        <v xml:space="preserve">  , PROJECT_ID VARCHAR(32)</v>
      </c>
      <c r="O314" t="str">
        <f t="shared" si="13"/>
        <v>COMMENT ON COLUMN T_REPORT_HIST.PROJECT_ID IS '프로젝트 ID';</v>
      </c>
    </row>
    <row r="315" spans="1:15" x14ac:dyDescent="0.25">
      <c r="A315" s="79">
        <v>309</v>
      </c>
      <c r="B315" s="20" t="str">
        <f>VLOOKUP($C315,table!$B:$D,3,FALSE)</f>
        <v>이력</v>
      </c>
      <c r="C315" s="9" t="s">
        <v>509</v>
      </c>
      <c r="D315" s="19" t="str">
        <f>VLOOKUP($C315,table!$B:$D,2,FALSE)</f>
        <v>T_REPORT_HIST</v>
      </c>
      <c r="E315" s="61">
        <v>5</v>
      </c>
      <c r="F315" s="3" t="s">
        <v>385</v>
      </c>
      <c r="G315" s="3" t="str">
        <f>VLOOKUP($F315,domain!$B:$D,2,FALSE)</f>
        <v>REPORT_NM</v>
      </c>
      <c r="H315" s="3" t="str">
        <f>VLOOKUP($F315,domain!$B:$D,3,FALSE)</f>
        <v>VARCHAR(100)</v>
      </c>
      <c r="I315" s="28" t="s">
        <v>65</v>
      </c>
      <c r="J315" s="3"/>
      <c r="K315" s="47"/>
      <c r="L315" s="3"/>
      <c r="M315" s="3"/>
      <c r="N315" t="str">
        <f t="shared" si="12"/>
        <v xml:space="preserve">  , REPORT_NM VARCHAR(100)</v>
      </c>
      <c r="O315" t="str">
        <f t="shared" si="13"/>
        <v>COMMENT ON COLUMN T_REPORT_HIST.REPORT_NM IS '보고서 명';</v>
      </c>
    </row>
    <row r="316" spans="1:15" x14ac:dyDescent="0.25">
      <c r="A316" s="79">
        <v>310</v>
      </c>
      <c r="B316" s="28" t="str">
        <f>VLOOKUP($C316,table!$B:$D,3,FALSE)</f>
        <v>이력</v>
      </c>
      <c r="C316" s="9" t="s">
        <v>509</v>
      </c>
      <c r="D316" s="29" t="str">
        <f>VLOOKUP($C316,table!$B:$D,2,FALSE)</f>
        <v>T_REPORT_HIST</v>
      </c>
      <c r="E316" s="61">
        <v>6</v>
      </c>
      <c r="F316" s="3" t="s">
        <v>441</v>
      </c>
      <c r="G316" s="3" t="str">
        <f>VLOOKUP($F316,domain!$B:$D,2,FALSE)</f>
        <v>REPORT_CL</v>
      </c>
      <c r="H316" s="3" t="str">
        <f>VLOOKUP($F316,domain!$B:$D,3,FALSE)</f>
        <v>VARCHAR(32)</v>
      </c>
      <c r="I316" s="28" t="s">
        <v>65</v>
      </c>
      <c r="J316" s="3"/>
      <c r="K316" s="47"/>
      <c r="L316" s="3"/>
      <c r="M316" s="3"/>
      <c r="N316" t="str">
        <f t="shared" si="12"/>
        <v xml:space="preserve">  , REPORT_CL VARCHAR(32)</v>
      </c>
      <c r="O316" t="str">
        <f t="shared" si="13"/>
        <v>COMMENT ON COLUMN T_REPORT_HIST.REPORT_CL IS '보고서 분류';</v>
      </c>
    </row>
    <row r="317" spans="1:15" x14ac:dyDescent="0.25">
      <c r="A317" s="79">
        <v>311</v>
      </c>
      <c r="B317" s="28" t="str">
        <f>VLOOKUP($C317,table!$B:$D,3,FALSE)</f>
        <v>이력</v>
      </c>
      <c r="C317" s="9" t="s">
        <v>509</v>
      </c>
      <c r="D317" s="29" t="str">
        <f>VLOOKUP($C317,table!$B:$D,2,FALSE)</f>
        <v>T_REPORT_HIST</v>
      </c>
      <c r="E317" s="61">
        <v>7</v>
      </c>
      <c r="F317" s="3" t="s">
        <v>384</v>
      </c>
      <c r="G317" s="3" t="str">
        <f>VLOOKUP($F317,domain!$B:$D,2,FALSE)</f>
        <v>REPORT_TY</v>
      </c>
      <c r="H317" s="3" t="str">
        <f>VLOOKUP($F317,domain!$B:$D,3,FALSE)</f>
        <v>VARCHAR(32)</v>
      </c>
      <c r="I317" s="28" t="s">
        <v>65</v>
      </c>
      <c r="J317" s="3"/>
      <c r="K317" s="47"/>
      <c r="L317" s="3"/>
      <c r="M317" s="3"/>
      <c r="N317" t="str">
        <f t="shared" si="12"/>
        <v xml:space="preserve">  , REPORT_TY VARCHAR(32)</v>
      </c>
      <c r="O317" t="str">
        <f t="shared" si="13"/>
        <v>COMMENT ON COLUMN T_REPORT_HIST.REPORT_TY IS '보고서 타입';</v>
      </c>
    </row>
    <row r="318" spans="1:15" x14ac:dyDescent="0.25">
      <c r="A318" s="79">
        <v>312</v>
      </c>
      <c r="B318" s="28" t="str">
        <f>VLOOKUP($C318,table!$B:$D,3,FALSE)</f>
        <v>이력</v>
      </c>
      <c r="C318" s="9" t="s">
        <v>509</v>
      </c>
      <c r="D318" s="29" t="str">
        <f>VLOOKUP($C318,table!$B:$D,2,FALSE)</f>
        <v>T_REPORT_HIST</v>
      </c>
      <c r="E318" s="61">
        <v>8</v>
      </c>
      <c r="F318" s="3" t="s">
        <v>383</v>
      </c>
      <c r="G318" s="3" t="str">
        <f>VLOOKUP($F318,domain!$B:$D,2,FALSE)</f>
        <v>REPORT_SE</v>
      </c>
      <c r="H318" s="3" t="str">
        <f>VLOOKUP($F318,domain!$B:$D,3,FALSE)</f>
        <v>VARCHAR(32)</v>
      </c>
      <c r="I318" s="28" t="s">
        <v>65</v>
      </c>
      <c r="J318" s="3"/>
      <c r="K318" s="47"/>
      <c r="L318" s="3"/>
      <c r="M318" s="3"/>
      <c r="N318" t="str">
        <f t="shared" si="12"/>
        <v xml:space="preserve">  , REPORT_SE VARCHAR(32)</v>
      </c>
      <c r="O318" t="str">
        <f t="shared" si="13"/>
        <v>COMMENT ON COLUMN T_REPORT_HIST.REPORT_SE IS '보고서 구분';</v>
      </c>
    </row>
    <row r="319" spans="1:15" x14ac:dyDescent="0.25">
      <c r="A319" s="79">
        <v>313</v>
      </c>
      <c r="B319" s="28" t="str">
        <f>VLOOKUP($C319,table!$B:$D,3,FALSE)</f>
        <v>이력</v>
      </c>
      <c r="C319" s="9" t="s">
        <v>509</v>
      </c>
      <c r="D319" s="29" t="str">
        <f>VLOOKUP($C319,table!$B:$D,2,FALSE)</f>
        <v>T_REPORT_HIST</v>
      </c>
      <c r="E319" s="61">
        <v>9</v>
      </c>
      <c r="F319" s="3" t="s">
        <v>593</v>
      </c>
      <c r="G319" s="3" t="str">
        <f>VLOOKUP($F319,domain!$B:$D,2,FALSE)</f>
        <v>WRK_CAT</v>
      </c>
      <c r="H319" s="3" t="str">
        <f>VLOOKUP($F319,domain!$B:$D,3,FALSE)</f>
        <v>JSONB</v>
      </c>
      <c r="I319" s="28" t="s">
        <v>65</v>
      </c>
      <c r="J319" s="3"/>
      <c r="K319" s="47"/>
      <c r="L319" s="3"/>
      <c r="M319" s="3"/>
      <c r="N319" t="str">
        <f t="shared" si="12"/>
        <v xml:space="preserve">  , WRK_CAT JSONB</v>
      </c>
      <c r="O319" t="str">
        <f t="shared" si="13"/>
        <v>COMMENT ON COLUMN T_REPORT_HIST.WRK_CAT IS '업무 카테고리';</v>
      </c>
    </row>
    <row r="320" spans="1:15" x14ac:dyDescent="0.25">
      <c r="A320" s="79">
        <v>314</v>
      </c>
      <c r="B320" s="28" t="str">
        <f>VLOOKUP($C320,table!$B:$D,3,FALSE)</f>
        <v>이력</v>
      </c>
      <c r="C320" s="9" t="s">
        <v>509</v>
      </c>
      <c r="D320" s="29" t="str">
        <f>VLOOKUP($C320,table!$B:$D,2,FALSE)</f>
        <v>T_REPORT_HIST</v>
      </c>
      <c r="E320" s="61">
        <v>10</v>
      </c>
      <c r="F320" s="3" t="s">
        <v>386</v>
      </c>
      <c r="G320" s="3" t="str">
        <f>VLOOKUP($F320,domain!$B:$D,2,FALSE)</f>
        <v>REPORT_DSC</v>
      </c>
      <c r="H320" s="3" t="str">
        <f>VLOOKUP($F320,domain!$B:$D,3,FALSE)</f>
        <v>VARCHAR(1000)</v>
      </c>
      <c r="I320" s="28" t="s">
        <v>65</v>
      </c>
      <c r="J320" s="3"/>
      <c r="K320" s="47"/>
      <c r="L320" s="3"/>
      <c r="M320" s="3"/>
      <c r="N320" t="str">
        <f t="shared" si="12"/>
        <v xml:space="preserve">  , REPORT_DSC VARCHAR(1000)</v>
      </c>
      <c r="O320" t="str">
        <f t="shared" si="13"/>
        <v>COMMENT ON COLUMN T_REPORT_HIST.REPORT_DSC IS '보고서 설명';</v>
      </c>
    </row>
    <row r="321" spans="1:15" x14ac:dyDescent="0.25">
      <c r="A321" s="79">
        <v>315</v>
      </c>
      <c r="B321" s="28" t="str">
        <f>VLOOKUP($C321,table!$B:$D,3,FALSE)</f>
        <v>이력</v>
      </c>
      <c r="C321" s="9" t="s">
        <v>509</v>
      </c>
      <c r="D321" s="29" t="str">
        <f>VLOOKUP($C321,table!$B:$D,2,FALSE)</f>
        <v>T_REPORT_HIST</v>
      </c>
      <c r="E321" s="61">
        <v>11</v>
      </c>
      <c r="F321" s="3" t="s">
        <v>392</v>
      </c>
      <c r="G321" s="3" t="str">
        <f>VLOOKUP($F321,domain!$B:$D,2,FALSE)</f>
        <v>REPORT_STAT</v>
      </c>
      <c r="H321" s="3" t="str">
        <f>VLOOKUP($F321,domain!$B:$D,3,FALSE)</f>
        <v>VARCHAR(32)</v>
      </c>
      <c r="I321" s="28" t="s">
        <v>65</v>
      </c>
      <c r="J321" s="3"/>
      <c r="K321" s="47"/>
      <c r="L321" s="3"/>
      <c r="M321" s="3"/>
      <c r="N321" t="str">
        <f t="shared" si="12"/>
        <v xml:space="preserve">  , REPORT_STAT VARCHAR(32)</v>
      </c>
      <c r="O321" t="str">
        <f t="shared" si="13"/>
        <v>COMMENT ON COLUMN T_REPORT_HIST.REPORT_STAT IS '보고서 상태';</v>
      </c>
    </row>
    <row r="322" spans="1:15" x14ac:dyDescent="0.25">
      <c r="A322" s="79">
        <v>316</v>
      </c>
      <c r="B322" s="28" t="str">
        <f>VLOOKUP($C322,table!$B:$D,3,FALSE)</f>
        <v>이력</v>
      </c>
      <c r="C322" s="9" t="s">
        <v>509</v>
      </c>
      <c r="D322" s="29" t="str">
        <f>VLOOKUP($C322,table!$B:$D,2,FALSE)</f>
        <v>T_REPORT_HIST</v>
      </c>
      <c r="E322" s="61">
        <v>12</v>
      </c>
      <c r="F322" s="3" t="s">
        <v>388</v>
      </c>
      <c r="G322" s="3" t="str">
        <f>VLOOKUP($F322,domain!$B:$D,2,FALSE)</f>
        <v>REPORT_URL</v>
      </c>
      <c r="H322" s="3" t="str">
        <f>VLOOKUP($F322,domain!$B:$D,3,FALSE)</f>
        <v>VARCHAR(256)</v>
      </c>
      <c r="I322" s="28" t="s">
        <v>65</v>
      </c>
      <c r="J322" s="3"/>
      <c r="K322" s="47"/>
      <c r="L322" s="3"/>
      <c r="M322" s="3"/>
      <c r="N322" t="str">
        <f t="shared" si="12"/>
        <v xml:space="preserve">  , REPORT_URL VARCHAR(256)</v>
      </c>
      <c r="O322" t="str">
        <f t="shared" si="13"/>
        <v>COMMENT ON COLUMN T_REPORT_HIST.REPORT_URL IS '보고서 URL';</v>
      </c>
    </row>
    <row r="323" spans="1:15" x14ac:dyDescent="0.25">
      <c r="A323" s="79">
        <v>317</v>
      </c>
      <c r="B323" s="28" t="str">
        <f>VLOOKUP($C323,table!$B:$D,3,FALSE)</f>
        <v>이력</v>
      </c>
      <c r="C323" s="9" t="s">
        <v>509</v>
      </c>
      <c r="D323" s="29" t="str">
        <f>VLOOKUP($C323,table!$B:$D,2,FALSE)</f>
        <v>T_REPORT_HIST</v>
      </c>
      <c r="E323" s="61">
        <v>13</v>
      </c>
      <c r="F323" s="3" t="s">
        <v>415</v>
      </c>
      <c r="G323" s="3" t="str">
        <f>VLOOKUP($F323,domain!$B:$D,2,FALSE)</f>
        <v>REPORT_ATTR</v>
      </c>
      <c r="H323" s="3" t="str">
        <f>VLOOKUP($F323,domain!$B:$D,3,FALSE)</f>
        <v>JSONB</v>
      </c>
      <c r="I323" s="28" t="s">
        <v>65</v>
      </c>
      <c r="J323" s="3"/>
      <c r="K323" s="47"/>
      <c r="L323" s="3"/>
      <c r="M323" s="3"/>
      <c r="N323" t="str">
        <f t="shared" si="12"/>
        <v xml:space="preserve">  , REPORT_ATTR JSONB</v>
      </c>
      <c r="O323" t="str">
        <f t="shared" si="13"/>
        <v>COMMENT ON COLUMN T_REPORT_HIST.REPORT_ATTR IS '보고서 속성';</v>
      </c>
    </row>
    <row r="324" spans="1:15" x14ac:dyDescent="0.25">
      <c r="A324" s="79">
        <v>318</v>
      </c>
      <c r="B324" s="28" t="str">
        <f>VLOOKUP($C324,table!$B:$D,3,FALSE)</f>
        <v>이력</v>
      </c>
      <c r="C324" s="9" t="s">
        <v>509</v>
      </c>
      <c r="D324" s="29" t="str">
        <f>VLOOKUP($C324,table!$B:$D,2,FALSE)</f>
        <v>T_REPORT_HIST</v>
      </c>
      <c r="E324" s="61">
        <v>14</v>
      </c>
      <c r="F324" s="3" t="s">
        <v>387</v>
      </c>
      <c r="G324" s="3" t="str">
        <f>VLOOKUP($F324,domain!$B:$D,2,FALSE)</f>
        <v>PREVIEW_URL</v>
      </c>
      <c r="H324" s="3" t="str">
        <f>VLOOKUP($F324,domain!$B:$D,3,FALSE)</f>
        <v>VARCHAR(256)</v>
      </c>
      <c r="I324" s="28" t="s">
        <v>65</v>
      </c>
      <c r="J324" s="3"/>
      <c r="K324" s="47"/>
      <c r="L324" s="3"/>
      <c r="M324" s="3"/>
      <c r="N324" t="str">
        <f t="shared" si="12"/>
        <v xml:space="preserve">  , PREVIEW_URL VARCHAR(256)</v>
      </c>
      <c r="O324" t="str">
        <f t="shared" si="13"/>
        <v>COMMENT ON COLUMN T_REPORT_HIST.PREVIEW_URL IS '미리보기 URL';</v>
      </c>
    </row>
    <row r="325" spans="1:15" x14ac:dyDescent="0.25">
      <c r="A325" s="79">
        <v>319</v>
      </c>
      <c r="B325" s="28" t="str">
        <f>VLOOKUP($C325,table!$B:$D,3,FALSE)</f>
        <v>이력</v>
      </c>
      <c r="C325" s="9" t="s">
        <v>509</v>
      </c>
      <c r="D325" s="29" t="str">
        <f>VLOOKUP($C325,table!$B:$D,2,FALSE)</f>
        <v>T_REPORT_HIST</v>
      </c>
      <c r="E325" s="61">
        <v>15</v>
      </c>
      <c r="F325" s="3" t="s">
        <v>1115</v>
      </c>
      <c r="G325" s="3" t="str">
        <f>VLOOKUP($F325,domain!$B:$D,2,FALSE)</f>
        <v>TABLEAU_WORKBOOK_ID</v>
      </c>
      <c r="H325" s="3" t="str">
        <f>VLOOKUP($F325,domain!$B:$D,3,FALSE)</f>
        <v>VARCHAR(64)</v>
      </c>
      <c r="I325" s="28" t="s">
        <v>65</v>
      </c>
      <c r="J325" s="3"/>
      <c r="K325" s="47"/>
      <c r="L325" s="3"/>
      <c r="M325" s="3"/>
      <c r="N325" t="str">
        <f t="shared" si="12"/>
        <v xml:space="preserve">  , TABLEAU_WORKBOOK_ID VARCHAR(64)</v>
      </c>
      <c r="O325" t="str">
        <f t="shared" si="13"/>
        <v>COMMENT ON COLUMN T_REPORT_HIST.TABLEAU_WORKBOOK_ID IS '태블로 워크북 ID';</v>
      </c>
    </row>
    <row r="326" spans="1:15" x14ac:dyDescent="0.25">
      <c r="A326" s="79">
        <v>320</v>
      </c>
      <c r="B326" s="28" t="str">
        <f>VLOOKUP($C326,table!$B:$D,3,FALSE)</f>
        <v>이력</v>
      </c>
      <c r="C326" s="9" t="s">
        <v>509</v>
      </c>
      <c r="D326" s="29" t="str">
        <f>VLOOKUP($C326,table!$B:$D,2,FALSE)</f>
        <v>T_REPORT_HIST</v>
      </c>
      <c r="E326" s="61">
        <v>16</v>
      </c>
      <c r="F326" s="3" t="s">
        <v>393</v>
      </c>
      <c r="G326" s="3" t="str">
        <f>VLOOKUP($F326,domain!$B:$D,2,FALSE)</f>
        <v>FILE_ID</v>
      </c>
      <c r="H326" s="3" t="str">
        <f>VLOOKUP($F326,domain!$B:$D,3,FALSE)</f>
        <v>VARCHAR(32)</v>
      </c>
      <c r="I326" s="28" t="s">
        <v>65</v>
      </c>
      <c r="J326" s="3"/>
      <c r="K326" s="47"/>
      <c r="L326" s="3"/>
      <c r="M326" s="3"/>
      <c r="N326" t="str">
        <f t="shared" si="12"/>
        <v xml:space="preserve">  , FILE_ID VARCHAR(32)</v>
      </c>
      <c r="O326" t="str">
        <f t="shared" si="13"/>
        <v>COMMENT ON COLUMN T_REPORT_HIST.FILE_ID IS '파일 ID';</v>
      </c>
    </row>
    <row r="327" spans="1:15" x14ac:dyDescent="0.25">
      <c r="A327" s="79">
        <v>321</v>
      </c>
      <c r="B327" s="28" t="str">
        <f>VLOOKUP($C327,table!$B:$D,3,FALSE)</f>
        <v>이력</v>
      </c>
      <c r="C327" s="9" t="s">
        <v>509</v>
      </c>
      <c r="D327" s="29" t="str">
        <f>VLOOKUP($C327,table!$B:$D,2,FALSE)</f>
        <v>T_REPORT_HIST</v>
      </c>
      <c r="E327" s="61">
        <v>17</v>
      </c>
      <c r="F327" s="3" t="s">
        <v>586</v>
      </c>
      <c r="G327" s="3" t="str">
        <f>VLOOKUP($F327,domain!$B:$D,2,FALSE)</f>
        <v>PCPT_INFO</v>
      </c>
      <c r="H327" s="3" t="str">
        <f>VLOOKUP($F327,domain!$B:$D,3,FALSE)</f>
        <v>JSONB</v>
      </c>
      <c r="I327" s="28" t="s">
        <v>65</v>
      </c>
      <c r="J327" s="3"/>
      <c r="K327" s="47"/>
      <c r="L327" s="3"/>
      <c r="M327" s="3"/>
      <c r="N327" t="str">
        <f t="shared" si="12"/>
        <v xml:space="preserve">  , PCPT_INFO JSONB</v>
      </c>
      <c r="O327" t="str">
        <f t="shared" si="13"/>
        <v>COMMENT ON COLUMN T_REPORT_HIST.PCPT_INFO IS '참여자 정보';</v>
      </c>
    </row>
    <row r="328" spans="1:15" x14ac:dyDescent="0.25">
      <c r="A328" s="79">
        <v>322</v>
      </c>
      <c r="B328" s="28" t="str">
        <f>VLOOKUP($C328,table!$B:$D,3,FALSE)</f>
        <v>이력</v>
      </c>
      <c r="C328" s="9" t="s">
        <v>509</v>
      </c>
      <c r="D328" s="29" t="str">
        <f>VLOOKUP($C328,table!$B:$D,2,FALSE)</f>
        <v>T_REPORT_HIST</v>
      </c>
      <c r="E328" s="61">
        <v>18</v>
      </c>
      <c r="F328" s="3" t="s">
        <v>587</v>
      </c>
      <c r="G328" s="3" t="str">
        <f>VLOOKUP($F328,domain!$B:$D,2,FALSE)</f>
        <v>MGR_INFO</v>
      </c>
      <c r="H328" s="3" t="str">
        <f>VLOOKUP($F328,domain!$B:$D,3,FALSE)</f>
        <v>JSONB</v>
      </c>
      <c r="I328" s="28" t="s">
        <v>65</v>
      </c>
      <c r="J328" s="3"/>
      <c r="K328" s="47"/>
      <c r="L328" s="3"/>
      <c r="M328" s="3"/>
      <c r="N328" t="str">
        <f t="shared" si="12"/>
        <v xml:space="preserve">  , MGR_INFO JSONB</v>
      </c>
      <c r="O328" t="str">
        <f t="shared" si="13"/>
        <v>COMMENT ON COLUMN T_REPORT_HIST.MGR_INFO IS '관리자 정보';</v>
      </c>
    </row>
    <row r="329" spans="1:15" x14ac:dyDescent="0.25">
      <c r="A329" s="79">
        <v>323</v>
      </c>
      <c r="B329" s="28" t="str">
        <f>VLOOKUP($C329,table!$B:$D,3,FALSE)</f>
        <v>이력</v>
      </c>
      <c r="C329" s="9" t="s">
        <v>509</v>
      </c>
      <c r="D329" s="29" t="str">
        <f>VLOOKUP($C329,table!$B:$D,2,FALSE)</f>
        <v>T_REPORT_HIST</v>
      </c>
      <c r="E329" s="61">
        <v>19</v>
      </c>
      <c r="F329" s="3" t="s">
        <v>243</v>
      </c>
      <c r="G329" s="3" t="str">
        <f>VLOOKUP($F329,domain!$B:$D,2,FALSE)</f>
        <v>DEPT_CODE</v>
      </c>
      <c r="H329" s="3" t="str">
        <f>VLOOKUP($F329,domain!$B:$D,3,FALSE)</f>
        <v>VARCHAR(16)</v>
      </c>
      <c r="I329" s="28" t="s">
        <v>65</v>
      </c>
      <c r="J329" s="3"/>
      <c r="K329" s="47"/>
      <c r="L329" s="3"/>
      <c r="M329" s="3"/>
      <c r="N329" t="str">
        <f t="shared" si="12"/>
        <v xml:space="preserve">  , DEPT_CODE VARCHAR(16)</v>
      </c>
      <c r="O329" t="str">
        <f t="shared" si="13"/>
        <v>COMMENT ON COLUMN T_REPORT_HIST.DEPT_CODE IS '부서 코드';</v>
      </c>
    </row>
    <row r="330" spans="1:15" x14ac:dyDescent="0.25">
      <c r="A330" s="79">
        <v>324</v>
      </c>
      <c r="B330" s="28" t="str">
        <f>VLOOKUP($C330,table!$B:$D,3,FALSE)</f>
        <v>이력</v>
      </c>
      <c r="C330" s="9" t="s">
        <v>509</v>
      </c>
      <c r="D330" s="29" t="str">
        <f>VLOOKUP($C330,table!$B:$D,2,FALSE)</f>
        <v>T_REPORT_HIST</v>
      </c>
      <c r="E330" s="61">
        <v>20</v>
      </c>
      <c r="F330" s="3" t="s">
        <v>850</v>
      </c>
      <c r="G330" s="3" t="str">
        <f>VLOOKUP($F330,domain!$B:$D,2,FALSE)</f>
        <v>DEPT_INFO</v>
      </c>
      <c r="H330" s="3" t="str">
        <f>VLOOKUP($F330,domain!$B:$D,3,FALSE)</f>
        <v>JSONB</v>
      </c>
      <c r="I330" s="28" t="s">
        <v>65</v>
      </c>
      <c r="J330" s="3"/>
      <c r="K330" s="47"/>
      <c r="L330" s="3"/>
      <c r="M330" s="3"/>
      <c r="N330" t="str">
        <f t="shared" si="12"/>
        <v xml:space="preserve">  , DEPT_INFO JSONB</v>
      </c>
      <c r="O330" t="str">
        <f t="shared" si="13"/>
        <v>COMMENT ON COLUMN T_REPORT_HIST.DEPT_INFO IS '부서 정보';</v>
      </c>
    </row>
    <row r="331" spans="1:15" x14ac:dyDescent="0.25">
      <c r="A331" s="79">
        <v>325</v>
      </c>
      <c r="B331" s="28" t="str">
        <f>VLOOKUP($C331,table!$B:$D,3,FALSE)</f>
        <v>이력</v>
      </c>
      <c r="C331" s="9" t="s">
        <v>509</v>
      </c>
      <c r="D331" s="29" t="str">
        <f>VLOOKUP($C331,table!$B:$D,2,FALSE)</f>
        <v>T_REPORT_HIST</v>
      </c>
      <c r="E331" s="61">
        <v>21</v>
      </c>
      <c r="F331" s="3" t="s">
        <v>595</v>
      </c>
      <c r="G331" s="3" t="str">
        <f>VLOOKUP($F331,domain!$B:$D,2,FALSE)</f>
        <v>SANCTN_INFO</v>
      </c>
      <c r="H331" s="3" t="str">
        <f>VLOOKUP($F331,domain!$B:$D,3,FALSE)</f>
        <v>JSONB</v>
      </c>
      <c r="I331" s="28" t="s">
        <v>65</v>
      </c>
      <c r="J331" s="3"/>
      <c r="K331" s="47"/>
      <c r="L331" s="3"/>
      <c r="M331" s="3"/>
      <c r="N331" t="str">
        <f t="shared" si="12"/>
        <v xml:space="preserve">  , SANCTN_INFO JSONB</v>
      </c>
      <c r="O331" t="str">
        <f t="shared" si="13"/>
        <v>COMMENT ON COLUMN T_REPORT_HIST.SANCTN_INFO IS '결재 정보';</v>
      </c>
    </row>
    <row r="332" spans="1:15" x14ac:dyDescent="0.25">
      <c r="A332" s="79">
        <v>326</v>
      </c>
      <c r="B332" s="28" t="str">
        <f>VLOOKUP($C332,table!$B:$D,3,FALSE)</f>
        <v>이력</v>
      </c>
      <c r="C332" s="9" t="s">
        <v>509</v>
      </c>
      <c r="D332" s="29" t="str">
        <f>VLOOKUP($C332,table!$B:$D,2,FALSE)</f>
        <v>T_REPORT_HIST</v>
      </c>
      <c r="E332" s="61">
        <v>22</v>
      </c>
      <c r="F332" s="3" t="s">
        <v>609</v>
      </c>
      <c r="G332" s="3" t="str">
        <f>VLOOKUP($F332,domain!$B:$D,2,FALSE)</f>
        <v>RQST_RESN</v>
      </c>
      <c r="H332" s="3" t="str">
        <f>VLOOKUP($F332,domain!$B:$D,3,FALSE)</f>
        <v>VARCHAR(2000)</v>
      </c>
      <c r="I332" s="28" t="s">
        <v>65</v>
      </c>
      <c r="J332" s="3"/>
      <c r="K332" s="47"/>
      <c r="L332" s="3"/>
      <c r="M332" s="3"/>
      <c r="N332" t="str">
        <f t="shared" si="12"/>
        <v xml:space="preserve">  , RQST_RESN VARCHAR(2000)</v>
      </c>
      <c r="O332" t="str">
        <f t="shared" si="13"/>
        <v>COMMENT ON COLUMN T_REPORT_HIST.RQST_RESN IS '요청 사유';</v>
      </c>
    </row>
    <row r="333" spans="1:15" x14ac:dyDescent="0.25">
      <c r="A333" s="79">
        <v>327</v>
      </c>
      <c r="B333" s="28" t="str">
        <f>VLOOKUP($C333,table!$B:$D,3,FALSE)</f>
        <v>이력</v>
      </c>
      <c r="C333" s="9" t="s">
        <v>509</v>
      </c>
      <c r="D333" s="29" t="str">
        <f>VLOOKUP($C333,table!$B:$D,2,FALSE)</f>
        <v>T_REPORT_HIST</v>
      </c>
      <c r="E333" s="61">
        <v>23</v>
      </c>
      <c r="F333" s="3" t="s">
        <v>389</v>
      </c>
      <c r="G333" s="3" t="str">
        <f>VLOOKUP($F333,domain!$B:$D,2,FALSE)</f>
        <v>EXECUT_CYCLE</v>
      </c>
      <c r="H333" s="3" t="str">
        <f>VLOOKUP($F333,domain!$B:$D,3,FALSE)</f>
        <v>VARCHAR(100)</v>
      </c>
      <c r="I333" s="28" t="s">
        <v>65</v>
      </c>
      <c r="J333" s="3"/>
      <c r="K333" s="47"/>
      <c r="L333" s="3"/>
      <c r="M333" s="3"/>
      <c r="N333" t="str">
        <f t="shared" si="12"/>
        <v xml:space="preserve">  , EXECUT_CYCLE VARCHAR(100)</v>
      </c>
      <c r="O333" t="str">
        <f t="shared" si="13"/>
        <v>COMMENT ON COLUMN T_REPORT_HIST.EXECUT_CYCLE IS '실행 주기';</v>
      </c>
    </row>
    <row r="334" spans="1:15" x14ac:dyDescent="0.25">
      <c r="A334" s="79">
        <v>328</v>
      </c>
      <c r="B334" s="28" t="str">
        <f>VLOOKUP($C334,table!$B:$D,3,FALSE)</f>
        <v>이력</v>
      </c>
      <c r="C334" s="9" t="s">
        <v>509</v>
      </c>
      <c r="D334" s="29" t="str">
        <f>VLOOKUP($C334,table!$B:$D,2,FALSE)</f>
        <v>T_REPORT_HIST</v>
      </c>
      <c r="E334" s="61">
        <v>24</v>
      </c>
      <c r="F334" s="3" t="s">
        <v>390</v>
      </c>
      <c r="G334" s="3" t="str">
        <f>VLOOKUP($F334,domain!$B:$D,2,FALSE)</f>
        <v>ACTIVE_YN</v>
      </c>
      <c r="H334" s="3" t="str">
        <f>VLOOKUP($F334,domain!$B:$D,3,FALSE)</f>
        <v>VARCHAR(1)</v>
      </c>
      <c r="I334" s="28" t="s">
        <v>65</v>
      </c>
      <c r="J334" s="3"/>
      <c r="K334" s="47"/>
      <c r="L334" s="3"/>
      <c r="M334" s="3"/>
      <c r="N334" t="str">
        <f t="shared" si="12"/>
        <v xml:space="preserve">  , ACTIVE_YN VARCHAR(1)</v>
      </c>
      <c r="O334" t="str">
        <f t="shared" si="13"/>
        <v>COMMENT ON COLUMN T_REPORT_HIST.ACTIVE_YN IS '활성 여부';</v>
      </c>
    </row>
    <row r="335" spans="1:15" x14ac:dyDescent="0.25">
      <c r="A335" s="79">
        <v>329</v>
      </c>
      <c r="B335" s="28" t="str">
        <f>VLOOKUP($C335,table!$B:$D,3,FALSE)</f>
        <v>이력</v>
      </c>
      <c r="C335" s="9" t="s">
        <v>509</v>
      </c>
      <c r="D335" s="29" t="str">
        <f>VLOOKUP($C335,table!$B:$D,2,FALSE)</f>
        <v>T_REPORT_HIST</v>
      </c>
      <c r="E335" s="61">
        <v>25</v>
      </c>
      <c r="F335" s="3" t="s">
        <v>391</v>
      </c>
      <c r="G335" s="3" t="str">
        <f>VLOOKUP($F335,domain!$B:$D,2,FALSE)</f>
        <v>ATMC_APRV_YN</v>
      </c>
      <c r="H335" s="3" t="str">
        <f>VLOOKUP($F335,domain!$B:$D,3,FALSE)</f>
        <v>VARCHAR(1)</v>
      </c>
      <c r="I335" s="28" t="s">
        <v>65</v>
      </c>
      <c r="J335" s="3"/>
      <c r="K335" s="47"/>
      <c r="L335" s="3"/>
      <c r="M335" s="3"/>
      <c r="N335" t="str">
        <f t="shared" si="12"/>
        <v xml:space="preserve">  , ATMC_APRV_YN VARCHAR(1)</v>
      </c>
      <c r="O335" t="str">
        <f t="shared" si="13"/>
        <v>COMMENT ON COLUMN T_REPORT_HIST.ATMC_APRV_YN IS '자동 승인 여부';</v>
      </c>
    </row>
    <row r="336" spans="1:15" x14ac:dyDescent="0.25">
      <c r="A336" s="79">
        <v>330</v>
      </c>
      <c r="B336" s="45" t="str">
        <f>VLOOKUP($C336,table!$B:$D,3,FALSE)</f>
        <v>이력</v>
      </c>
      <c r="C336" s="9" t="s">
        <v>509</v>
      </c>
      <c r="D336" s="46" t="str">
        <f>VLOOKUP($C336,table!$B:$D,2,FALSE)</f>
        <v>T_REPORT_HIST</v>
      </c>
      <c r="E336" s="61">
        <v>26</v>
      </c>
      <c r="F336" s="3" t="s">
        <v>459</v>
      </c>
      <c r="G336" s="3" t="str">
        <f>VLOOKUP($F336,domain!$B:$D,2,FALSE)</f>
        <v>ORD_SEQ</v>
      </c>
      <c r="H336" s="3" t="str">
        <f>VLOOKUP($F336,domain!$B:$D,3,FALSE)</f>
        <v>NUMERIC(5,0)</v>
      </c>
      <c r="I336" s="45" t="s">
        <v>65</v>
      </c>
      <c r="J336" s="3"/>
      <c r="K336" s="47"/>
      <c r="L336" s="3"/>
      <c r="M336" s="3"/>
      <c r="N336" t="str">
        <f t="shared" si="12"/>
        <v xml:space="preserve">  , ORD_SEQ NUMERIC(5,0)</v>
      </c>
      <c r="O336" t="str">
        <f t="shared" si="13"/>
        <v>COMMENT ON COLUMN T_REPORT_HIST.ORD_SEQ IS '정렬 순서';</v>
      </c>
    </row>
    <row r="337" spans="1:15" x14ac:dyDescent="0.25">
      <c r="A337" s="79">
        <v>331</v>
      </c>
      <c r="B337" s="45" t="str">
        <f>VLOOKUP($C337,table!$B:$D,3,FALSE)</f>
        <v>이력</v>
      </c>
      <c r="C337" s="9" t="s">
        <v>509</v>
      </c>
      <c r="D337" s="46" t="str">
        <f>VLOOKUP($C337,table!$B:$D,2,FALSE)</f>
        <v>T_REPORT_HIST</v>
      </c>
      <c r="E337" s="61">
        <v>27</v>
      </c>
      <c r="F337" s="3" t="s">
        <v>976</v>
      </c>
      <c r="G337" s="3" t="str">
        <f>VLOOKUP($F337,domain!$B:$D,2,FALSE)</f>
        <v>DEPT_MNG_YN</v>
      </c>
      <c r="H337" s="3" t="str">
        <f>VLOOKUP($F337,domain!$B:$D,3,FALSE)</f>
        <v>VARCHAR(1)</v>
      </c>
      <c r="I337" s="45" t="s">
        <v>65</v>
      </c>
      <c r="J337" s="3"/>
      <c r="K337" s="47"/>
      <c r="L337" s="3"/>
      <c r="M337" s="3"/>
      <c r="N337" t="str">
        <f t="shared" si="12"/>
        <v xml:space="preserve">  , DEPT_MNG_YN VARCHAR(1)</v>
      </c>
      <c r="O337" t="str">
        <f t="shared" si="13"/>
        <v>COMMENT ON COLUMN T_REPORT_HIST.DEPT_MNG_YN IS '부서 관리 여부';</v>
      </c>
    </row>
    <row r="338" spans="1:15" x14ac:dyDescent="0.25">
      <c r="A338" s="79">
        <v>332</v>
      </c>
      <c r="B338" s="45" t="str">
        <f>VLOOKUP($C338,table!$B:$D,3,FALSE)</f>
        <v>이력</v>
      </c>
      <c r="C338" s="9" t="s">
        <v>509</v>
      </c>
      <c r="D338" s="46" t="str">
        <f>VLOOKUP($C338,table!$B:$D,2,FALSE)</f>
        <v>T_REPORT_HIST</v>
      </c>
      <c r="E338" s="61">
        <v>28</v>
      </c>
      <c r="F338" s="3" t="s">
        <v>979</v>
      </c>
      <c r="G338" s="3" t="str">
        <f>VLOOKUP($F338,domain!$B:$D,2,FALSE)</f>
        <v>VIEW_CNT</v>
      </c>
      <c r="H338" s="3" t="str">
        <f>VLOOKUP($F338,domain!$B:$D,3,FALSE)</f>
        <v>NUMERIC(9,0)</v>
      </c>
      <c r="I338" s="28" t="s">
        <v>65</v>
      </c>
      <c r="J338" s="3"/>
      <c r="K338" s="47"/>
      <c r="L338" s="3"/>
      <c r="M338" s="3"/>
      <c r="N338" t="str">
        <f t="shared" si="12"/>
        <v xml:space="preserve">  , VIEW_CNT NUMERIC(9,0)</v>
      </c>
      <c r="O338" t="str">
        <f t="shared" si="13"/>
        <v>COMMENT ON COLUMN T_REPORT_HIST.VIEW_CNT IS '뷰 건수';</v>
      </c>
    </row>
    <row r="339" spans="1:15" x14ac:dyDescent="0.25">
      <c r="A339" s="79">
        <v>333</v>
      </c>
      <c r="B339" s="61" t="str">
        <f>VLOOKUP($C339,table!$B:$D,3,FALSE)</f>
        <v>이력</v>
      </c>
      <c r="C339" s="9" t="s">
        <v>509</v>
      </c>
      <c r="D339" s="62" t="str">
        <f>VLOOKUP($C339,table!$B:$D,2,FALSE)</f>
        <v>T_REPORT_HIST</v>
      </c>
      <c r="E339" s="61">
        <v>29</v>
      </c>
      <c r="F339" s="3" t="s">
        <v>1129</v>
      </c>
      <c r="G339" s="3" t="str">
        <f>VLOOKUP($F339,domain!$B:$D,2,FALSE)</f>
        <v>MAIN_PICR_ID</v>
      </c>
      <c r="H339" s="3" t="str">
        <f>VLOOKUP($F339,domain!$B:$D,3,FALSE)</f>
        <v>VARCHAR(32)</v>
      </c>
      <c r="I339" s="61" t="s">
        <v>65</v>
      </c>
      <c r="J339" s="3"/>
      <c r="K339" s="61"/>
      <c r="L339" s="3"/>
      <c r="M339" s="3"/>
      <c r="N339" t="str">
        <f t="shared" si="12"/>
        <v xml:space="preserve">  , MAIN_PICR_ID VARCHAR(32)</v>
      </c>
      <c r="O339" t="str">
        <f t="shared" si="13"/>
        <v>COMMENT ON COLUMN T_REPORT_HIST.MAIN_PICR_ID IS '메인 담당자 ID';</v>
      </c>
    </row>
    <row r="340" spans="1:15" x14ac:dyDescent="0.25">
      <c r="A340" s="79">
        <v>334</v>
      </c>
      <c r="B340" s="61" t="str">
        <f>VLOOKUP($C340,table!$B:$D,3,FALSE)</f>
        <v>이력</v>
      </c>
      <c r="C340" s="9" t="s">
        <v>509</v>
      </c>
      <c r="D340" s="62" t="str">
        <f>VLOOKUP($C340,table!$B:$D,2,FALSE)</f>
        <v>T_REPORT_HIST</v>
      </c>
      <c r="E340" s="61">
        <v>30</v>
      </c>
      <c r="F340" s="3" t="s">
        <v>1130</v>
      </c>
      <c r="G340" s="3" t="str">
        <f>VLOOKUP($F340,domain!$B:$D,2,FALSE)</f>
        <v>SUB_PICR_ID</v>
      </c>
      <c r="H340" s="3" t="str">
        <f>VLOOKUP($F340,domain!$B:$D,3,FALSE)</f>
        <v>VARCHAR(32)</v>
      </c>
      <c r="I340" s="61" t="s">
        <v>65</v>
      </c>
      <c r="J340" s="3"/>
      <c r="K340" s="61"/>
      <c r="L340" s="3"/>
      <c r="M340" s="3"/>
      <c r="N340" t="str">
        <f t="shared" ref="N340:N402" si="14">IF(E340=1,"    ","  , ")&amp;G340&amp;" "&amp;H340&amp;IF(J340="",""," "&amp;J340)&amp;IF(I340="N"," NOT NULL","")</f>
        <v xml:space="preserve">  , SUB_PICR_ID VARCHAR(32)</v>
      </c>
      <c r="O340" t="str">
        <f t="shared" ref="O340:O402" si="15">"COMMENT ON COLUMN "&amp;D340&amp;"."&amp;G340&amp;" IS '"&amp;F340&amp;IF(L340="","","["&amp;L340&amp;"]")&amp;"';"</f>
        <v>COMMENT ON COLUMN T_REPORT_HIST.SUB_PICR_ID IS '서브 담당자 ID';</v>
      </c>
    </row>
    <row r="341" spans="1:15" x14ac:dyDescent="0.25">
      <c r="A341" s="79">
        <v>335</v>
      </c>
      <c r="B341" s="61" t="str">
        <f>VLOOKUP($C341,table!$B:$D,3,FALSE)</f>
        <v>이력</v>
      </c>
      <c r="C341" s="9" t="s">
        <v>509</v>
      </c>
      <c r="D341" s="62" t="str">
        <f>VLOOKUP($C341,table!$B:$D,2,FALSE)</f>
        <v>T_REPORT_HIST</v>
      </c>
      <c r="E341" s="61">
        <v>31</v>
      </c>
      <c r="F341" s="3" t="s">
        <v>160</v>
      </c>
      <c r="G341" s="3" t="str">
        <f>VLOOKUP($F341,domain!$B:$D,2,FALSE)</f>
        <v>USE_YN</v>
      </c>
      <c r="H341" s="3" t="str">
        <f>VLOOKUP($F341,domain!$B:$D,3,FALSE)</f>
        <v>VARCHAR(1)</v>
      </c>
      <c r="I341" s="28" t="s">
        <v>65</v>
      </c>
      <c r="J341" s="3"/>
      <c r="K341" s="47"/>
      <c r="L341" s="3"/>
      <c r="M341" s="3"/>
      <c r="N341" t="str">
        <f t="shared" si="14"/>
        <v xml:space="preserve">  , USE_YN VARCHAR(1)</v>
      </c>
      <c r="O341" t="str">
        <f t="shared" si="15"/>
        <v>COMMENT ON COLUMN T_REPORT_HIST.USE_YN IS '사용 여부';</v>
      </c>
    </row>
    <row r="342" spans="1:15" x14ac:dyDescent="0.25">
      <c r="A342" s="79">
        <v>336</v>
      </c>
      <c r="B342" s="28" t="str">
        <f>VLOOKUP($C342,table!$B:$D,3,FALSE)</f>
        <v>이력</v>
      </c>
      <c r="C342" s="9" t="s">
        <v>509</v>
      </c>
      <c r="D342" s="29" t="str">
        <f>VLOOKUP($C342,table!$B:$D,2,FALSE)</f>
        <v>T_REPORT_HIST</v>
      </c>
      <c r="E342" s="61">
        <v>32</v>
      </c>
      <c r="F342" s="3" t="s">
        <v>782</v>
      </c>
      <c r="G342" s="3" t="str">
        <f>VLOOKUP($F342,domain!$B:$D,2,FALSE)</f>
        <v>ORGN_REPORT_ID</v>
      </c>
      <c r="H342" s="3" t="str">
        <f>VLOOKUP($F342,domain!$B:$D,3,FALSE)</f>
        <v>VARCHAR(32)</v>
      </c>
      <c r="I342" s="28" t="s">
        <v>65</v>
      </c>
      <c r="J342" s="3"/>
      <c r="K342" s="47"/>
      <c r="L342" s="3"/>
      <c r="M342" s="3"/>
      <c r="N342" t="str">
        <f t="shared" si="14"/>
        <v xml:space="preserve">  , ORGN_REPORT_ID VARCHAR(32)</v>
      </c>
      <c r="O342" t="str">
        <f t="shared" si="15"/>
        <v>COMMENT ON COLUMN T_REPORT_HIST.ORGN_REPORT_ID IS '원본 보고서 ID';</v>
      </c>
    </row>
    <row r="343" spans="1:15" x14ac:dyDescent="0.25">
      <c r="A343" s="79">
        <v>337</v>
      </c>
      <c r="B343" s="28" t="str">
        <f>VLOOKUP($C343,table!$B:$D,3,FALSE)</f>
        <v>이력</v>
      </c>
      <c r="C343" s="9" t="s">
        <v>509</v>
      </c>
      <c r="D343" s="29" t="str">
        <f>VLOOKUP($C343,table!$B:$D,2,FALSE)</f>
        <v>T_REPORT_HIST</v>
      </c>
      <c r="E343" s="61">
        <v>33</v>
      </c>
      <c r="F343" s="3" t="s">
        <v>783</v>
      </c>
      <c r="G343" s="3" t="str">
        <f>VLOOKUP($F343,domain!$B:$D,2,FALSE)</f>
        <v>ORGN_REPORT_VER</v>
      </c>
      <c r="H343" s="3" t="str">
        <f>VLOOKUP($F343,domain!$B:$D,3,FALSE)</f>
        <v>NUMERIC(9,3)</v>
      </c>
      <c r="I343" s="28" t="s">
        <v>65</v>
      </c>
      <c r="J343" s="3"/>
      <c r="K343" s="47"/>
      <c r="L343" s="3"/>
      <c r="M343" s="3"/>
      <c r="N343" t="str">
        <f t="shared" si="14"/>
        <v xml:space="preserve">  , ORGN_REPORT_VER NUMERIC(9,3)</v>
      </c>
      <c r="O343" t="str">
        <f t="shared" si="15"/>
        <v>COMMENT ON COLUMN T_REPORT_HIST.ORGN_REPORT_VER IS '원본 보고서 버전';</v>
      </c>
    </row>
    <row r="344" spans="1:15" x14ac:dyDescent="0.25">
      <c r="A344" s="79">
        <v>338</v>
      </c>
      <c r="B344" s="54" t="str">
        <f>VLOOKUP($C344,table!$B:$D,3,FALSE)</f>
        <v>이력</v>
      </c>
      <c r="C344" s="9" t="s">
        <v>509</v>
      </c>
      <c r="D344" s="55" t="str">
        <f>VLOOKUP($C344,table!$B:$D,2,FALSE)</f>
        <v>T_REPORT_HIST</v>
      </c>
      <c r="E344" s="61">
        <v>34</v>
      </c>
      <c r="F344" s="3" t="s">
        <v>132</v>
      </c>
      <c r="G344" s="3" t="str">
        <f>VLOOKUP($F344,domain!$B:$D,2,FALSE)</f>
        <v>RGST_ID</v>
      </c>
      <c r="H344" s="3" t="str">
        <f>VLOOKUP($F344,domain!$B:$D,3,FALSE)</f>
        <v>VARCHAR(32)</v>
      </c>
      <c r="I344" s="54" t="s">
        <v>65</v>
      </c>
      <c r="J344" s="3"/>
      <c r="K344" s="54"/>
      <c r="L344" s="3"/>
      <c r="M344" s="3"/>
      <c r="N344" t="str">
        <f t="shared" si="14"/>
        <v xml:space="preserve">  , RGST_ID VARCHAR(32)</v>
      </c>
      <c r="O344" t="str">
        <f t="shared" si="15"/>
        <v>COMMENT ON COLUMN T_REPORT_HIST.RGST_ID IS '등록 ID';</v>
      </c>
    </row>
    <row r="345" spans="1:15" x14ac:dyDescent="0.25">
      <c r="A345" s="79">
        <v>339</v>
      </c>
      <c r="B345" s="54" t="str">
        <f>VLOOKUP($C345,table!$B:$D,3,FALSE)</f>
        <v>이력</v>
      </c>
      <c r="C345" s="9" t="s">
        <v>509</v>
      </c>
      <c r="D345" s="55" t="str">
        <f>VLOOKUP($C345,table!$B:$D,2,FALSE)</f>
        <v>T_REPORT_HIST</v>
      </c>
      <c r="E345" s="61">
        <v>35</v>
      </c>
      <c r="F345" s="3" t="s">
        <v>840</v>
      </c>
      <c r="G345" s="3" t="str">
        <f>VLOOKUP($F345,domain!$B:$D,2,FALSE)</f>
        <v>RGST_DT</v>
      </c>
      <c r="H345" s="3" t="str">
        <f>VLOOKUP($F345,domain!$B:$D,3,FALSE)</f>
        <v>TIMESTAMP</v>
      </c>
      <c r="I345" s="54" t="s">
        <v>65</v>
      </c>
      <c r="J345" s="3"/>
      <c r="K345" s="54"/>
      <c r="L345" s="3"/>
      <c r="M345" s="3"/>
      <c r="N345" t="str">
        <f t="shared" si="14"/>
        <v xml:space="preserve">  , RGST_DT TIMESTAMP</v>
      </c>
      <c r="O345" t="str">
        <f t="shared" si="15"/>
        <v>COMMENT ON COLUMN T_REPORT_HIST.RGST_DT IS '등록 일시';</v>
      </c>
    </row>
    <row r="346" spans="1:15" x14ac:dyDescent="0.25">
      <c r="A346" s="79">
        <v>340</v>
      </c>
      <c r="B346" s="54" t="str">
        <f>VLOOKUP($C346,table!$B:$D,3,FALSE)</f>
        <v>이력</v>
      </c>
      <c r="C346" s="9" t="s">
        <v>509</v>
      </c>
      <c r="D346" s="55" t="str">
        <f>VLOOKUP($C346,table!$B:$D,2,FALSE)</f>
        <v>T_REPORT_HIST</v>
      </c>
      <c r="E346" s="61">
        <v>36</v>
      </c>
      <c r="F346" s="3" t="s">
        <v>169</v>
      </c>
      <c r="G346" s="3" t="str">
        <f>VLOOKUP($F346,domain!$B:$D,2,FALSE)</f>
        <v>MODI_ID</v>
      </c>
      <c r="H346" s="3" t="str">
        <f>VLOOKUP($F346,domain!$B:$D,3,FALSE)</f>
        <v>VARCHAR(32)</v>
      </c>
      <c r="I346" s="54" t="s">
        <v>65</v>
      </c>
      <c r="J346" s="3"/>
      <c r="K346" s="54"/>
      <c r="L346" s="3"/>
      <c r="M346" s="3"/>
      <c r="N346" t="str">
        <f t="shared" si="14"/>
        <v xml:space="preserve">  , MODI_ID VARCHAR(32)</v>
      </c>
      <c r="O346" t="str">
        <f t="shared" si="15"/>
        <v>COMMENT ON COLUMN T_REPORT_HIST.MODI_ID IS '수정 ID';</v>
      </c>
    </row>
    <row r="347" spans="1:15" x14ac:dyDescent="0.25">
      <c r="A347" s="79">
        <v>341</v>
      </c>
      <c r="B347" s="54" t="str">
        <f>VLOOKUP($C347,table!$B:$D,3,FALSE)</f>
        <v>이력</v>
      </c>
      <c r="C347" s="9" t="s">
        <v>509</v>
      </c>
      <c r="D347" s="55" t="str">
        <f>VLOOKUP($C347,table!$B:$D,2,FALSE)</f>
        <v>T_REPORT_HIST</v>
      </c>
      <c r="E347" s="61">
        <v>37</v>
      </c>
      <c r="F347" s="3" t="s">
        <v>173</v>
      </c>
      <c r="G347" s="3" t="str">
        <f>VLOOKUP($F347,domain!$B:$D,2,FALSE)</f>
        <v>MODI_DT</v>
      </c>
      <c r="H347" s="3" t="str">
        <f>VLOOKUP($F347,domain!$B:$D,3,FALSE)</f>
        <v>TIMESTAMP</v>
      </c>
      <c r="I347" s="54" t="s">
        <v>65</v>
      </c>
      <c r="J347" s="3"/>
      <c r="K347" s="54"/>
      <c r="L347" s="3"/>
      <c r="M347" s="3"/>
      <c r="N347" t="str">
        <f t="shared" si="14"/>
        <v xml:space="preserve">  , MODI_DT TIMESTAMP</v>
      </c>
      <c r="O347" t="str">
        <f t="shared" si="15"/>
        <v>COMMENT ON COLUMN T_REPORT_HIST.MODI_DT IS '수정 일시';</v>
      </c>
    </row>
    <row r="348" spans="1:15" x14ac:dyDescent="0.25">
      <c r="A348" s="79">
        <v>342</v>
      </c>
      <c r="B348" s="63" t="str">
        <f>VLOOKUP($C348,table!$B:$D,3,FALSE)</f>
        <v>이력</v>
      </c>
      <c r="C348" s="9" t="s">
        <v>1361</v>
      </c>
      <c r="D348" s="64" t="str">
        <f>VLOOKUP($C348,table!$B:$D,2,FALSE)</f>
        <v>T_REPORT_USER_HIST</v>
      </c>
      <c r="E348" s="63">
        <v>1</v>
      </c>
      <c r="F348" s="3" t="s">
        <v>247</v>
      </c>
      <c r="G348" s="3" t="str">
        <f>VLOOKUP($F348,domain!$B:$D,2,FALSE)</f>
        <v>HIST_DT</v>
      </c>
      <c r="H348" s="3" t="str">
        <f>VLOOKUP($F348,domain!$B:$D,3,FALSE)</f>
        <v>TIMESTAMP</v>
      </c>
      <c r="I348" s="63" t="s">
        <v>66</v>
      </c>
      <c r="J348" s="3"/>
      <c r="K348" s="63"/>
      <c r="L348" s="3"/>
      <c r="M348" s="3"/>
      <c r="N348" t="str">
        <f t="shared" si="14"/>
        <v xml:space="preserve">    HIST_DT TIMESTAMP NOT NULL</v>
      </c>
      <c r="O348" t="str">
        <f t="shared" si="15"/>
        <v>COMMENT ON COLUMN T_REPORT_USER_HIST.HIST_DT IS '이력 일시';</v>
      </c>
    </row>
    <row r="349" spans="1:15" x14ac:dyDescent="0.25">
      <c r="A349" s="79">
        <v>343</v>
      </c>
      <c r="B349" s="63" t="str">
        <f>VLOOKUP($C349,table!$B:$D,3,FALSE)</f>
        <v>이력</v>
      </c>
      <c r="C349" s="9" t="s">
        <v>1361</v>
      </c>
      <c r="D349" s="64" t="str">
        <f>VLOOKUP($C349,table!$B:$D,2,FALSE)</f>
        <v>T_REPORT_USER_HIST</v>
      </c>
      <c r="E349" s="63">
        <v>2</v>
      </c>
      <c r="F349" s="3" t="s">
        <v>382</v>
      </c>
      <c r="G349" s="3" t="str">
        <f>VLOOKUP($F349,domain!$B:$D,2,FALSE)</f>
        <v>REPORT_ID</v>
      </c>
      <c r="H349" s="3" t="str">
        <f>VLOOKUP($F349,domain!$B:$D,3,FALSE)</f>
        <v>VARCHAR(32)</v>
      </c>
      <c r="I349" s="63" t="s">
        <v>66</v>
      </c>
      <c r="J349" s="3"/>
      <c r="K349" s="63"/>
      <c r="L349" s="3"/>
      <c r="M349" s="3"/>
      <c r="N349" t="str">
        <f t="shared" si="14"/>
        <v xml:space="preserve">  , REPORT_ID VARCHAR(32) NOT NULL</v>
      </c>
      <c r="O349" t="str">
        <f t="shared" si="15"/>
        <v>COMMENT ON COLUMN T_REPORT_USER_HIST.REPORT_ID IS '보고서 ID';</v>
      </c>
    </row>
    <row r="350" spans="1:15" x14ac:dyDescent="0.25">
      <c r="A350" s="79">
        <v>344</v>
      </c>
      <c r="B350" s="63" t="str">
        <f>VLOOKUP($C350,table!$B:$D,3,FALSE)</f>
        <v>이력</v>
      </c>
      <c r="C350" s="9" t="s">
        <v>1361</v>
      </c>
      <c r="D350" s="64" t="str">
        <f>VLOOKUP($C350,table!$B:$D,2,FALSE)</f>
        <v>T_REPORT_USER_HIST</v>
      </c>
      <c r="E350" s="70">
        <v>3</v>
      </c>
      <c r="F350" s="3" t="s">
        <v>582</v>
      </c>
      <c r="G350" s="3" t="str">
        <f>VLOOKUP($F350,domain!$B:$D,2,FALSE)</f>
        <v>VER</v>
      </c>
      <c r="H350" s="3" t="str">
        <f>VLOOKUP($F350,domain!$B:$D,3,FALSE)</f>
        <v>NUMERIC(9,3)</v>
      </c>
      <c r="I350" s="63" t="s">
        <v>66</v>
      </c>
      <c r="J350" s="3"/>
      <c r="K350" s="63"/>
      <c r="L350" s="3"/>
      <c r="M350" s="3"/>
      <c r="N350" t="str">
        <f t="shared" si="14"/>
        <v xml:space="preserve">  , VER NUMERIC(9,3) NOT NULL</v>
      </c>
      <c r="O350" t="str">
        <f t="shared" si="15"/>
        <v>COMMENT ON COLUMN T_REPORT_USER_HIST.VER IS '버전';</v>
      </c>
    </row>
    <row r="351" spans="1:15" x14ac:dyDescent="0.25">
      <c r="A351" s="79">
        <v>345</v>
      </c>
      <c r="B351" s="63" t="str">
        <f>VLOOKUP($C351,table!$B:$D,3,FALSE)</f>
        <v>이력</v>
      </c>
      <c r="C351" s="9" t="s">
        <v>1361</v>
      </c>
      <c r="D351" s="64" t="str">
        <f>VLOOKUP($C351,table!$B:$D,2,FALSE)</f>
        <v>T_REPORT_USER_HIST</v>
      </c>
      <c r="E351" s="70">
        <v>4</v>
      </c>
      <c r="F351" s="3" t="s">
        <v>418</v>
      </c>
      <c r="G351" s="3" t="str">
        <f>VLOOKUP($F351,domain!$B:$D,2,FALSE)</f>
        <v>ROLE_SE</v>
      </c>
      <c r="H351" s="3" t="str">
        <f>VLOOKUP($F351,domain!$B:$D,3,FALSE)</f>
        <v>VARCHAR(32)</v>
      </c>
      <c r="I351" s="63" t="s">
        <v>66</v>
      </c>
      <c r="J351" s="3"/>
      <c r="K351" s="63"/>
      <c r="L351" s="3"/>
      <c r="M351" s="3"/>
      <c r="N351" t="str">
        <f t="shared" si="14"/>
        <v xml:space="preserve">  , ROLE_SE VARCHAR(32) NOT NULL</v>
      </c>
      <c r="O351" t="str">
        <f t="shared" si="15"/>
        <v>COMMENT ON COLUMN T_REPORT_USER_HIST.ROLE_SE IS '역할 구분';</v>
      </c>
    </row>
    <row r="352" spans="1:15" x14ac:dyDescent="0.25">
      <c r="A352" s="79">
        <v>346</v>
      </c>
      <c r="B352" s="63" t="str">
        <f>VLOOKUP($C352,table!$B:$D,3,FALSE)</f>
        <v>이력</v>
      </c>
      <c r="C352" s="9" t="s">
        <v>1361</v>
      </c>
      <c r="D352" s="64" t="str">
        <f>VLOOKUP($C352,table!$B:$D,2,FALSE)</f>
        <v>T_REPORT_USER_HIST</v>
      </c>
      <c r="E352" s="70">
        <v>5</v>
      </c>
      <c r="F352" s="3" t="s">
        <v>1029</v>
      </c>
      <c r="G352" s="3" t="str">
        <f>VLOOKUP($F352,domain!$B:$D,2,FALSE)</f>
        <v>REF_TY</v>
      </c>
      <c r="H352" s="3" t="str">
        <f>VLOOKUP($F352,domain!$B:$D,3,FALSE)</f>
        <v>VARCHAR(16)</v>
      </c>
      <c r="I352" s="63" t="s">
        <v>66</v>
      </c>
      <c r="J352" s="3"/>
      <c r="K352" s="63"/>
      <c r="L352" s="3"/>
      <c r="M352" s="3"/>
      <c r="N352" t="str">
        <f t="shared" si="14"/>
        <v xml:space="preserve">  , REF_TY VARCHAR(16) NOT NULL</v>
      </c>
      <c r="O352" t="str">
        <f t="shared" si="15"/>
        <v>COMMENT ON COLUMN T_REPORT_USER_HIST.REF_TY IS '참조 타입';</v>
      </c>
    </row>
    <row r="353" spans="1:15" x14ac:dyDescent="0.25">
      <c r="A353" s="79">
        <v>347</v>
      </c>
      <c r="B353" s="63" t="str">
        <f>VLOOKUP($C353,table!$B:$D,3,FALSE)</f>
        <v>이력</v>
      </c>
      <c r="C353" s="9" t="s">
        <v>1361</v>
      </c>
      <c r="D353" s="64" t="str">
        <f>VLOOKUP($C353,table!$B:$D,2,FALSE)</f>
        <v>T_REPORT_USER_HIST</v>
      </c>
      <c r="E353" s="70">
        <v>6</v>
      </c>
      <c r="F353" s="3" t="s">
        <v>837</v>
      </c>
      <c r="G353" s="3" t="str">
        <f>VLOOKUP($F353,domain!$B:$D,2,FALSE)</f>
        <v>REF_ID</v>
      </c>
      <c r="H353" s="3" t="str">
        <f>VLOOKUP($F353,domain!$B:$D,3,FALSE)</f>
        <v>VARCHAR(64)</v>
      </c>
      <c r="I353" s="63" t="s">
        <v>66</v>
      </c>
      <c r="J353" s="3"/>
      <c r="K353" s="63"/>
      <c r="L353" s="3"/>
      <c r="M353" s="3"/>
      <c r="N353" t="str">
        <f t="shared" si="14"/>
        <v xml:space="preserve">  , REF_ID VARCHAR(64) NOT NULL</v>
      </c>
      <c r="O353" t="str">
        <f t="shared" si="15"/>
        <v>COMMENT ON COLUMN T_REPORT_USER_HIST.REF_ID IS '참조 ID';</v>
      </c>
    </row>
    <row r="354" spans="1:15" x14ac:dyDescent="0.25">
      <c r="A354" s="79">
        <v>348</v>
      </c>
      <c r="B354" s="63" t="str">
        <f>VLOOKUP($C354,table!$B:$D,3,FALSE)</f>
        <v>이력</v>
      </c>
      <c r="C354" s="9" t="s">
        <v>1361</v>
      </c>
      <c r="D354" s="64" t="str">
        <f>VLOOKUP($C354,table!$B:$D,2,FALSE)</f>
        <v>T_REPORT_USER_HIST</v>
      </c>
      <c r="E354" s="70">
        <v>8</v>
      </c>
      <c r="F354" s="3" t="s">
        <v>1078</v>
      </c>
      <c r="G354" s="3" t="str">
        <f>VLOOKUP($F354,domain!$B:$D,2,FALSE)</f>
        <v>USE_YN</v>
      </c>
      <c r="H354" s="3" t="str">
        <f>VLOOKUP($F354,domain!$B:$D,3,FALSE)</f>
        <v>VARCHAR(1)</v>
      </c>
      <c r="I354" s="63" t="s">
        <v>65</v>
      </c>
      <c r="J354" s="3"/>
      <c r="K354" s="63"/>
      <c r="L354" s="3"/>
      <c r="M354" s="3"/>
      <c r="N354" t="str">
        <f t="shared" si="14"/>
        <v xml:space="preserve">  , USE_YN VARCHAR(1)</v>
      </c>
      <c r="O354" t="str">
        <f t="shared" si="15"/>
        <v>COMMENT ON COLUMN T_REPORT_USER_HIST.USE_YN IS '사용 여부';</v>
      </c>
    </row>
    <row r="355" spans="1:15" x14ac:dyDescent="0.25">
      <c r="A355" s="79">
        <v>349</v>
      </c>
      <c r="B355" s="63" t="str">
        <f>VLOOKUP($C355,table!$B:$D,3,FALSE)</f>
        <v>이력</v>
      </c>
      <c r="C355" s="9" t="s">
        <v>1361</v>
      </c>
      <c r="D355" s="64" t="str">
        <f>VLOOKUP($C355,table!$B:$D,2,FALSE)</f>
        <v>T_REPORT_USER_HIST</v>
      </c>
      <c r="E355" s="70">
        <v>9</v>
      </c>
      <c r="F355" s="3" t="s">
        <v>132</v>
      </c>
      <c r="G355" s="3" t="str">
        <f>VLOOKUP($F355,domain!$B:$D,2,FALSE)</f>
        <v>RGST_ID</v>
      </c>
      <c r="H355" s="3" t="str">
        <f>VLOOKUP($F355,domain!$B:$D,3,FALSE)</f>
        <v>VARCHAR(32)</v>
      </c>
      <c r="I355" s="63" t="s">
        <v>65</v>
      </c>
      <c r="J355" s="3"/>
      <c r="K355" s="63"/>
      <c r="L355" s="3"/>
      <c r="M355" s="3"/>
      <c r="N355" t="str">
        <f t="shared" si="14"/>
        <v xml:space="preserve">  , RGST_ID VARCHAR(32)</v>
      </c>
      <c r="O355" t="str">
        <f t="shared" si="15"/>
        <v>COMMENT ON COLUMN T_REPORT_USER_HIST.RGST_ID IS '등록 ID';</v>
      </c>
    </row>
    <row r="356" spans="1:15" x14ac:dyDescent="0.25">
      <c r="A356" s="79">
        <v>350</v>
      </c>
      <c r="B356" s="63" t="str">
        <f>VLOOKUP($C356,table!$B:$D,3,FALSE)</f>
        <v>이력</v>
      </c>
      <c r="C356" s="9" t="s">
        <v>1361</v>
      </c>
      <c r="D356" s="64" t="str">
        <f>VLOOKUP($C356,table!$B:$D,2,FALSE)</f>
        <v>T_REPORT_USER_HIST</v>
      </c>
      <c r="E356" s="70">
        <v>10</v>
      </c>
      <c r="F356" s="3" t="s">
        <v>840</v>
      </c>
      <c r="G356" s="3" t="str">
        <f>VLOOKUP($F356,domain!$B:$D,2,FALSE)</f>
        <v>RGST_DT</v>
      </c>
      <c r="H356" s="3" t="str">
        <f>VLOOKUP($F356,domain!$B:$D,3,FALSE)</f>
        <v>TIMESTAMP</v>
      </c>
      <c r="I356" s="63" t="s">
        <v>65</v>
      </c>
      <c r="J356" s="3"/>
      <c r="K356" s="63"/>
      <c r="L356" s="3"/>
      <c r="M356" s="3"/>
      <c r="N356" t="str">
        <f t="shared" si="14"/>
        <v xml:space="preserve">  , RGST_DT TIMESTAMP</v>
      </c>
      <c r="O356" t="str">
        <f t="shared" si="15"/>
        <v>COMMENT ON COLUMN T_REPORT_USER_HIST.RGST_DT IS '등록 일시';</v>
      </c>
    </row>
    <row r="357" spans="1:15" x14ac:dyDescent="0.25">
      <c r="A357" s="79">
        <v>351</v>
      </c>
      <c r="B357" s="63" t="str">
        <f>VLOOKUP($C357,table!$B:$D,3,FALSE)</f>
        <v>이력</v>
      </c>
      <c r="C357" s="9" t="s">
        <v>1361</v>
      </c>
      <c r="D357" s="64" t="str">
        <f>VLOOKUP($C357,table!$B:$D,2,FALSE)</f>
        <v>T_REPORT_USER_HIST</v>
      </c>
      <c r="E357" s="70">
        <v>11</v>
      </c>
      <c r="F357" s="3" t="s">
        <v>169</v>
      </c>
      <c r="G357" s="3" t="str">
        <f>VLOOKUP($F357,domain!$B:$D,2,FALSE)</f>
        <v>MODI_ID</v>
      </c>
      <c r="H357" s="3" t="str">
        <f>VLOOKUP($F357,domain!$B:$D,3,FALSE)</f>
        <v>VARCHAR(32)</v>
      </c>
      <c r="I357" s="63" t="s">
        <v>65</v>
      </c>
      <c r="J357" s="3"/>
      <c r="K357" s="63"/>
      <c r="L357" s="3"/>
      <c r="M357" s="3"/>
      <c r="N357" t="str">
        <f t="shared" si="14"/>
        <v xml:space="preserve">  , MODI_ID VARCHAR(32)</v>
      </c>
      <c r="O357" t="str">
        <f t="shared" si="15"/>
        <v>COMMENT ON COLUMN T_REPORT_USER_HIST.MODI_ID IS '수정 ID';</v>
      </c>
    </row>
    <row r="358" spans="1:15" x14ac:dyDescent="0.25">
      <c r="A358" s="79">
        <v>352</v>
      </c>
      <c r="B358" s="63" t="str">
        <f>VLOOKUP($C358,table!$B:$D,3,FALSE)</f>
        <v>이력</v>
      </c>
      <c r="C358" s="9" t="s">
        <v>1361</v>
      </c>
      <c r="D358" s="64" t="str">
        <f>VLOOKUP($C358,table!$B:$D,2,FALSE)</f>
        <v>T_REPORT_USER_HIST</v>
      </c>
      <c r="E358" s="70">
        <v>12</v>
      </c>
      <c r="F358" s="3" t="s">
        <v>173</v>
      </c>
      <c r="G358" s="3" t="str">
        <f>VLOOKUP($F358,domain!$B:$D,2,FALSE)</f>
        <v>MODI_DT</v>
      </c>
      <c r="H358" s="3" t="str">
        <f>VLOOKUP($F358,domain!$B:$D,3,FALSE)</f>
        <v>TIMESTAMP</v>
      </c>
      <c r="I358" s="63" t="s">
        <v>65</v>
      </c>
      <c r="J358" s="3"/>
      <c r="K358" s="63"/>
      <c r="L358" s="3"/>
      <c r="M358" s="3"/>
      <c r="N358" t="str">
        <f t="shared" si="14"/>
        <v xml:space="preserve">  , MODI_DT TIMESTAMP</v>
      </c>
      <c r="O358" t="str">
        <f t="shared" si="15"/>
        <v>COMMENT ON COLUMN T_REPORT_USER_HIST.MODI_DT IS '수정 일시';</v>
      </c>
    </row>
    <row r="359" spans="1:15" x14ac:dyDescent="0.25">
      <c r="A359" s="79">
        <v>353</v>
      </c>
      <c r="B359" s="63" t="str">
        <f>VLOOKUP($C359,table!$B:$D,3,FALSE)</f>
        <v>공통</v>
      </c>
      <c r="C359" s="3" t="s">
        <v>69</v>
      </c>
      <c r="D359" s="19" t="str">
        <f>VLOOKUP($C359,table!$B:$D,2,FALSE)</f>
        <v>T_CODE</v>
      </c>
      <c r="E359" s="4">
        <v>1</v>
      </c>
      <c r="F359" s="3" t="s">
        <v>127</v>
      </c>
      <c r="G359" s="3" t="str">
        <f>VLOOKUP($F359,domain!$B:$D,2,FALSE)</f>
        <v>GROUP_ID</v>
      </c>
      <c r="H359" s="3" t="str">
        <f>VLOOKUP($F359,domain!$B:$D,3,FALSE)</f>
        <v>VARCHAR(32)</v>
      </c>
      <c r="I359" s="4" t="s">
        <v>66</v>
      </c>
      <c r="J359" s="3"/>
      <c r="K359" s="47">
        <v>1</v>
      </c>
      <c r="L359" s="3"/>
      <c r="M359" s="3"/>
      <c r="N359" t="str">
        <f t="shared" si="14"/>
        <v xml:space="preserve">    GROUP_ID VARCHAR(32) NOT NULL</v>
      </c>
      <c r="O359" t="str">
        <f t="shared" si="15"/>
        <v>COMMENT ON COLUMN T_CODE.GROUP_ID IS '그룹 ID';</v>
      </c>
    </row>
    <row r="360" spans="1:15" x14ac:dyDescent="0.25">
      <c r="A360" s="79">
        <v>354</v>
      </c>
      <c r="B360" s="20" t="str">
        <f>VLOOKUP($C360,table!$B:$D,3,FALSE)</f>
        <v>공통</v>
      </c>
      <c r="C360" s="3" t="s">
        <v>69</v>
      </c>
      <c r="D360" s="19" t="str">
        <f>VLOOKUP($C360,table!$B:$D,2,FALSE)</f>
        <v>T_CODE</v>
      </c>
      <c r="E360" s="4">
        <v>2</v>
      </c>
      <c r="F360" s="3" t="s">
        <v>201</v>
      </c>
      <c r="G360" s="3" t="str">
        <f>VLOOKUP($F360,domain!$B:$D,2,FALSE)</f>
        <v>CODE_ID</v>
      </c>
      <c r="H360" s="3" t="str">
        <f>VLOOKUP($F360,domain!$B:$D,3,FALSE)</f>
        <v>VARCHAR(32)</v>
      </c>
      <c r="I360" s="4" t="s">
        <v>66</v>
      </c>
      <c r="J360" s="3"/>
      <c r="K360" s="47">
        <v>2</v>
      </c>
      <c r="L360" s="3"/>
      <c r="M360" s="3"/>
      <c r="N360" t="str">
        <f t="shared" si="14"/>
        <v xml:space="preserve">  , CODE_ID VARCHAR(32) NOT NULL</v>
      </c>
      <c r="O360" t="str">
        <f t="shared" si="15"/>
        <v>COMMENT ON COLUMN T_CODE.CODE_ID IS '코드 ID';</v>
      </c>
    </row>
    <row r="361" spans="1:15" x14ac:dyDescent="0.25">
      <c r="A361" s="79">
        <v>355</v>
      </c>
      <c r="B361" s="20" t="str">
        <f>VLOOKUP($C361,table!$B:$D,3,FALSE)</f>
        <v>공통</v>
      </c>
      <c r="C361" s="3" t="s">
        <v>69</v>
      </c>
      <c r="D361" s="5" t="str">
        <f>VLOOKUP($C361,table!$B:$D,2,FALSE)</f>
        <v>T_CODE</v>
      </c>
      <c r="E361" s="34">
        <v>3</v>
      </c>
      <c r="F361" s="3" t="s">
        <v>203</v>
      </c>
      <c r="G361" s="3" t="str">
        <f>VLOOKUP($F361,domain!$B:$D,2,FALSE)</f>
        <v>CODE_NM</v>
      </c>
      <c r="H361" s="3" t="str">
        <f>VLOOKUP($F361,domain!$B:$D,3,FALSE)</f>
        <v>VARCHAR(100)</v>
      </c>
      <c r="I361" s="4" t="s">
        <v>65</v>
      </c>
      <c r="J361" s="3"/>
      <c r="K361" s="47"/>
      <c r="L361" s="3"/>
      <c r="M361" s="3"/>
      <c r="N361" t="str">
        <f t="shared" si="14"/>
        <v xml:space="preserve">  , CODE_NM VARCHAR(100)</v>
      </c>
      <c r="O361" t="str">
        <f t="shared" si="15"/>
        <v>COMMENT ON COLUMN T_CODE.CODE_NM IS '코드 명';</v>
      </c>
    </row>
    <row r="362" spans="1:15" x14ac:dyDescent="0.25">
      <c r="A362" s="79">
        <v>356</v>
      </c>
      <c r="B362" s="4" t="str">
        <f>VLOOKUP($C362,table!$B:$D,3,FALSE)</f>
        <v>공통</v>
      </c>
      <c r="C362" s="3" t="s">
        <v>69</v>
      </c>
      <c r="D362" s="5" t="str">
        <f>VLOOKUP($C362,table!$B:$D,2,FALSE)</f>
        <v>T_CODE</v>
      </c>
      <c r="E362" s="34">
        <v>4</v>
      </c>
      <c r="F362" s="3" t="s">
        <v>205</v>
      </c>
      <c r="G362" s="3" t="str">
        <f>VLOOKUP($F362,domain!$B:$D,2,FALSE)</f>
        <v>CODE_DSC</v>
      </c>
      <c r="H362" s="3" t="str">
        <f>VLOOKUP($F362,domain!$B:$D,3,FALSE)</f>
        <v>VARCHAR(1000)</v>
      </c>
      <c r="I362" s="4" t="s">
        <v>65</v>
      </c>
      <c r="J362" s="3"/>
      <c r="K362" s="47"/>
      <c r="L362" s="3"/>
      <c r="M362" s="3"/>
      <c r="N362" t="str">
        <f t="shared" si="14"/>
        <v xml:space="preserve">  , CODE_DSC VARCHAR(1000)</v>
      </c>
      <c r="O362" t="str">
        <f t="shared" si="15"/>
        <v>COMMENT ON COLUMN T_CODE.CODE_DSC IS '코드 설명';</v>
      </c>
    </row>
    <row r="363" spans="1:15" x14ac:dyDescent="0.25">
      <c r="A363" s="79">
        <v>357</v>
      </c>
      <c r="B363" s="34" t="str">
        <f>VLOOKUP($C363,table!$B:$D,3,FALSE)</f>
        <v>공통</v>
      </c>
      <c r="C363" s="3" t="s">
        <v>69</v>
      </c>
      <c r="D363" s="35" t="str">
        <f>VLOOKUP($C363,table!$B:$D,2,FALSE)</f>
        <v>T_CODE</v>
      </c>
      <c r="E363" s="34">
        <v>5</v>
      </c>
      <c r="F363" s="3" t="s">
        <v>686</v>
      </c>
      <c r="G363" s="3" t="str">
        <f>VLOOKUP($F363,domain!$B:$D,2,FALSE)</f>
        <v>ORD_SEQ</v>
      </c>
      <c r="H363" s="3" t="str">
        <f>VLOOKUP($F363,domain!$B:$D,3,FALSE)</f>
        <v>NUMERIC(5,0)</v>
      </c>
      <c r="I363" s="34" t="s">
        <v>65</v>
      </c>
      <c r="J363" s="3"/>
      <c r="K363" s="47"/>
      <c r="L363" s="3"/>
      <c r="M363" s="3"/>
      <c r="N363" t="str">
        <f t="shared" si="14"/>
        <v xml:space="preserve">  , ORD_SEQ NUMERIC(5,0)</v>
      </c>
      <c r="O363" t="str">
        <f t="shared" si="15"/>
        <v>COMMENT ON COLUMN T_CODE.ORD_SEQ IS '정렬 순서';</v>
      </c>
    </row>
    <row r="364" spans="1:15" x14ac:dyDescent="0.25">
      <c r="A364" s="79">
        <v>358</v>
      </c>
      <c r="B364" s="34" t="str">
        <f>VLOOKUP($C364,table!$B:$D,3,FALSE)</f>
        <v>공통</v>
      </c>
      <c r="C364" s="3" t="s">
        <v>69</v>
      </c>
      <c r="D364" s="35" t="str">
        <f>VLOOKUP($C364,table!$B:$D,2,FALSE)</f>
        <v>T_CODE</v>
      </c>
      <c r="E364" s="34">
        <v>6</v>
      </c>
      <c r="F364" s="3" t="s">
        <v>160</v>
      </c>
      <c r="G364" s="3" t="str">
        <f>VLOOKUP($F364,domain!$B:$D,2,FALSE)</f>
        <v>USE_YN</v>
      </c>
      <c r="H364" s="3" t="str">
        <f>VLOOKUP($F364,domain!$B:$D,3,FALSE)</f>
        <v>VARCHAR(1)</v>
      </c>
      <c r="I364" s="4" t="s">
        <v>65</v>
      </c>
      <c r="J364" s="3" t="s">
        <v>304</v>
      </c>
      <c r="K364" s="47"/>
      <c r="L364" s="3"/>
      <c r="M364" s="3"/>
      <c r="N364" t="str">
        <f t="shared" si="14"/>
        <v xml:space="preserve">  , USE_YN VARCHAR(1) DEFAULT 'N'</v>
      </c>
      <c r="O364" t="str">
        <f t="shared" si="15"/>
        <v>COMMENT ON COLUMN T_CODE.USE_YN IS '사용 여부';</v>
      </c>
    </row>
    <row r="365" spans="1:15" x14ac:dyDescent="0.25">
      <c r="A365" s="79">
        <v>359</v>
      </c>
      <c r="B365" s="34" t="str">
        <f>VLOOKUP($C365,table!$B:$D,3,FALSE)</f>
        <v>공통</v>
      </c>
      <c r="C365" s="3" t="s">
        <v>69</v>
      </c>
      <c r="D365" s="35" t="str">
        <f>VLOOKUP($C365,table!$B:$D,2,FALSE)</f>
        <v>T_CODE</v>
      </c>
      <c r="E365" s="34">
        <v>7</v>
      </c>
      <c r="F365" s="3" t="s">
        <v>132</v>
      </c>
      <c r="G365" s="3" t="str">
        <f>VLOOKUP($F365,domain!$B:$D,2,FALSE)</f>
        <v>RGST_ID</v>
      </c>
      <c r="H365" s="3" t="str">
        <f>VLOOKUP($F365,domain!$B:$D,3,FALSE)</f>
        <v>VARCHAR(32)</v>
      </c>
      <c r="I365" s="4" t="s">
        <v>66</v>
      </c>
      <c r="J365" s="3"/>
      <c r="K365" s="47"/>
      <c r="L365" s="3"/>
      <c r="M365" s="3"/>
      <c r="N365" t="str">
        <f t="shared" si="14"/>
        <v xml:space="preserve">  , RGST_ID VARCHAR(32) NOT NULL</v>
      </c>
      <c r="O365" t="str">
        <f t="shared" si="15"/>
        <v>COMMENT ON COLUMN T_CODE.RGST_ID IS '등록 ID';</v>
      </c>
    </row>
    <row r="366" spans="1:15" x14ac:dyDescent="0.25">
      <c r="A366" s="79">
        <v>360</v>
      </c>
      <c r="B366" s="4" t="str">
        <f>VLOOKUP($C366,table!$B:$D,3,FALSE)</f>
        <v>공통</v>
      </c>
      <c r="C366" s="3" t="s">
        <v>69</v>
      </c>
      <c r="D366" s="5" t="str">
        <f>VLOOKUP($C366,table!$B:$D,2,FALSE)</f>
        <v>T_CODE</v>
      </c>
      <c r="E366" s="34">
        <v>8</v>
      </c>
      <c r="F366" s="3" t="s">
        <v>840</v>
      </c>
      <c r="G366" s="3" t="str">
        <f>VLOOKUP($F366,domain!$B:$D,2,FALSE)</f>
        <v>RGST_DT</v>
      </c>
      <c r="H366" s="3" t="str">
        <f>VLOOKUP($F366,domain!$B:$D,3,FALSE)</f>
        <v>TIMESTAMP</v>
      </c>
      <c r="I366" s="4" t="s">
        <v>66</v>
      </c>
      <c r="J366" s="3" t="s">
        <v>307</v>
      </c>
      <c r="K366" s="47"/>
      <c r="L366" s="3"/>
      <c r="M366" s="3"/>
      <c r="N366" t="str">
        <f t="shared" si="14"/>
        <v xml:space="preserve">  , RGST_DT TIMESTAMP DEFAULT CURRENT_TIMESTAMP NOT NULL</v>
      </c>
      <c r="O366" t="str">
        <f t="shared" si="15"/>
        <v>COMMENT ON COLUMN T_CODE.RGST_DT IS '등록 일시';</v>
      </c>
    </row>
    <row r="367" spans="1:15" x14ac:dyDescent="0.25">
      <c r="A367" s="79">
        <v>361</v>
      </c>
      <c r="B367" s="4" t="str">
        <f>VLOOKUP($C367,table!$B:$D,3,FALSE)</f>
        <v>공통</v>
      </c>
      <c r="C367" s="3" t="s">
        <v>69</v>
      </c>
      <c r="D367" s="5" t="str">
        <f>VLOOKUP($C367,table!$B:$D,2,FALSE)</f>
        <v>T_CODE</v>
      </c>
      <c r="E367" s="34">
        <v>9</v>
      </c>
      <c r="F367" s="3" t="s">
        <v>169</v>
      </c>
      <c r="G367" s="3" t="str">
        <f>VLOOKUP($F367,domain!$B:$D,2,FALSE)</f>
        <v>MODI_ID</v>
      </c>
      <c r="H367" s="3" t="str">
        <f>VLOOKUP($F367,domain!$B:$D,3,FALSE)</f>
        <v>VARCHAR(32)</v>
      </c>
      <c r="I367" s="4" t="s">
        <v>66</v>
      </c>
      <c r="J367" s="3"/>
      <c r="K367" s="47"/>
      <c r="L367" s="3"/>
      <c r="M367" s="3"/>
      <c r="N367" t="str">
        <f t="shared" si="14"/>
        <v xml:space="preserve">  , MODI_ID VARCHAR(32) NOT NULL</v>
      </c>
      <c r="O367" t="str">
        <f t="shared" si="15"/>
        <v>COMMENT ON COLUMN T_CODE.MODI_ID IS '수정 ID';</v>
      </c>
    </row>
    <row r="368" spans="1:15" x14ac:dyDescent="0.25">
      <c r="A368" s="79">
        <v>362</v>
      </c>
      <c r="B368" s="4" t="str">
        <f>VLOOKUP($C368,table!$B:$D,3,FALSE)</f>
        <v>공통</v>
      </c>
      <c r="C368" s="3" t="s">
        <v>69</v>
      </c>
      <c r="D368" s="5" t="str">
        <f>VLOOKUP($C368,table!$B:$D,2,FALSE)</f>
        <v>T_CODE</v>
      </c>
      <c r="E368" s="34">
        <v>10</v>
      </c>
      <c r="F368" s="3" t="s">
        <v>173</v>
      </c>
      <c r="G368" s="3" t="str">
        <f>VLOOKUP($F368,domain!$B:$D,2,FALSE)</f>
        <v>MODI_DT</v>
      </c>
      <c r="H368" s="3" t="str">
        <f>VLOOKUP($F368,domain!$B:$D,3,FALSE)</f>
        <v>TIMESTAMP</v>
      </c>
      <c r="I368" s="4" t="s">
        <v>66</v>
      </c>
      <c r="J368" s="3" t="s">
        <v>307</v>
      </c>
      <c r="K368" s="47"/>
      <c r="L368" s="3"/>
      <c r="M368" s="3"/>
      <c r="N368" t="str">
        <f t="shared" si="14"/>
        <v xml:space="preserve">  , MODI_DT TIMESTAMP DEFAULT CURRENT_TIMESTAMP NOT NULL</v>
      </c>
      <c r="O368" t="str">
        <f t="shared" si="15"/>
        <v>COMMENT ON COLUMN T_CODE.MODI_DT IS '수정 일시';</v>
      </c>
    </row>
    <row r="369" spans="1:15" x14ac:dyDescent="0.25">
      <c r="A369" s="79">
        <v>363</v>
      </c>
      <c r="B369" s="4" t="str">
        <f>VLOOKUP($C369,table!$B:$D,3,FALSE)</f>
        <v>공통</v>
      </c>
      <c r="C369" s="3" t="s">
        <v>51</v>
      </c>
      <c r="D369" s="5" t="str">
        <f>VLOOKUP($C369,table!$B:$D,2,FALSE)</f>
        <v>T_DEPT</v>
      </c>
      <c r="E369" s="4">
        <v>1</v>
      </c>
      <c r="F369" s="3" t="s">
        <v>158</v>
      </c>
      <c r="G369" s="3" t="str">
        <f>VLOOKUP($F369,domain!$B:$D,2,FALSE)</f>
        <v>DEPT_CODE</v>
      </c>
      <c r="H369" s="3" t="str">
        <f>VLOOKUP($F369,domain!$B:$D,3,FALSE)</f>
        <v>VARCHAR(16)</v>
      </c>
      <c r="I369" s="4" t="s">
        <v>66</v>
      </c>
      <c r="J369" s="3"/>
      <c r="K369" s="47">
        <v>1</v>
      </c>
      <c r="L369" s="3"/>
      <c r="M369" s="3"/>
      <c r="N369" t="str">
        <f t="shared" si="14"/>
        <v xml:space="preserve">    DEPT_CODE VARCHAR(16) NOT NULL</v>
      </c>
      <c r="O369" t="str">
        <f t="shared" si="15"/>
        <v>COMMENT ON COLUMN T_DEPT.DEPT_CODE IS '부서 코드';</v>
      </c>
    </row>
    <row r="370" spans="1:15" x14ac:dyDescent="0.25">
      <c r="A370" s="79">
        <v>364</v>
      </c>
      <c r="B370" s="4" t="str">
        <f>VLOOKUP($C370,table!$B:$D,3,FALSE)</f>
        <v>공통</v>
      </c>
      <c r="C370" s="3" t="s">
        <v>51</v>
      </c>
      <c r="D370" s="5" t="str">
        <f>VLOOKUP($C370,table!$B:$D,2,FALSE)</f>
        <v>T_DEPT</v>
      </c>
      <c r="E370" s="4">
        <v>2</v>
      </c>
      <c r="F370" s="3" t="s">
        <v>156</v>
      </c>
      <c r="G370" s="3" t="str">
        <f>VLOOKUP($F370,domain!$B:$D,2,FALSE)</f>
        <v>DEPT_NM</v>
      </c>
      <c r="H370" s="3" t="str">
        <f>VLOOKUP($F370,domain!$B:$D,3,FALSE)</f>
        <v>VARCHAR(100)</v>
      </c>
      <c r="I370" s="4" t="s">
        <v>65</v>
      </c>
      <c r="J370" s="3"/>
      <c r="K370" s="47"/>
      <c r="L370" s="3"/>
      <c r="M370" s="3"/>
      <c r="N370" t="str">
        <f t="shared" si="14"/>
        <v xml:space="preserve">  , DEPT_NM VARCHAR(100)</v>
      </c>
      <c r="O370" t="str">
        <f t="shared" si="15"/>
        <v>COMMENT ON COLUMN T_DEPT.DEPT_NM IS '부서 명';</v>
      </c>
    </row>
    <row r="371" spans="1:15" x14ac:dyDescent="0.25">
      <c r="A371" s="79">
        <v>365</v>
      </c>
      <c r="B371" s="4" t="str">
        <f>VLOOKUP($C371,table!$B:$D,3,FALSE)</f>
        <v>공통</v>
      </c>
      <c r="C371" s="3" t="s">
        <v>51</v>
      </c>
      <c r="D371" s="5" t="str">
        <f>VLOOKUP($C371,table!$B:$D,2,FALSE)</f>
        <v>T_DEPT</v>
      </c>
      <c r="E371" s="4">
        <v>3</v>
      </c>
      <c r="F371" s="3" t="s">
        <v>154</v>
      </c>
      <c r="G371" s="3" t="str">
        <f>VLOOKUP($F371,domain!$B:$D,2,FALSE)</f>
        <v>HDEPT_CODE</v>
      </c>
      <c r="H371" s="3" t="str">
        <f>VLOOKUP($F371,domain!$B:$D,3,FALSE)</f>
        <v>VARCHAR(16)</v>
      </c>
      <c r="I371" s="4" t="s">
        <v>65</v>
      </c>
      <c r="J371" s="3"/>
      <c r="K371" s="47"/>
      <c r="L371" s="3"/>
      <c r="M371" s="3"/>
      <c r="N371" t="str">
        <f t="shared" si="14"/>
        <v xml:space="preserve">  , HDEPT_CODE VARCHAR(16)</v>
      </c>
      <c r="O371" t="str">
        <f t="shared" si="15"/>
        <v>COMMENT ON COLUMN T_DEPT.HDEPT_CODE IS '본부 코드';</v>
      </c>
    </row>
    <row r="372" spans="1:15" x14ac:dyDescent="0.25">
      <c r="A372" s="79">
        <v>366</v>
      </c>
      <c r="B372" s="4" t="str">
        <f>VLOOKUP($C372,table!$B:$D,3,FALSE)</f>
        <v>공통</v>
      </c>
      <c r="C372" s="3" t="s">
        <v>51</v>
      </c>
      <c r="D372" s="5" t="str">
        <f>VLOOKUP($C372,table!$B:$D,2,FALSE)</f>
        <v>T_DEPT</v>
      </c>
      <c r="E372" s="4">
        <v>4</v>
      </c>
      <c r="F372" s="3" t="s">
        <v>160</v>
      </c>
      <c r="G372" s="3" t="str">
        <f>VLOOKUP($F372,domain!$B:$D,2,FALSE)</f>
        <v>USE_YN</v>
      </c>
      <c r="H372" s="3" t="str">
        <f>VLOOKUP($F372,domain!$B:$D,3,FALSE)</f>
        <v>VARCHAR(1)</v>
      </c>
      <c r="I372" s="4" t="s">
        <v>65</v>
      </c>
      <c r="J372" s="3" t="s">
        <v>304</v>
      </c>
      <c r="K372" s="47"/>
      <c r="L372" s="3"/>
      <c r="M372" s="3"/>
      <c r="N372" t="str">
        <f t="shared" si="14"/>
        <v xml:space="preserve">  , USE_YN VARCHAR(1) DEFAULT 'N'</v>
      </c>
      <c r="O372" t="str">
        <f t="shared" si="15"/>
        <v>COMMENT ON COLUMN T_DEPT.USE_YN IS '사용 여부';</v>
      </c>
    </row>
    <row r="373" spans="1:15" x14ac:dyDescent="0.25">
      <c r="A373" s="79">
        <v>367</v>
      </c>
      <c r="B373" s="4" t="str">
        <f>VLOOKUP($C373,table!$B:$D,3,FALSE)</f>
        <v>공통</v>
      </c>
      <c r="C373" s="3" t="s">
        <v>51</v>
      </c>
      <c r="D373" s="5" t="str">
        <f>VLOOKUP($C373,table!$B:$D,2,FALSE)</f>
        <v>T_DEPT</v>
      </c>
      <c r="E373" s="4">
        <v>5</v>
      </c>
      <c r="F373" s="3" t="s">
        <v>171</v>
      </c>
      <c r="G373" s="3" t="str">
        <f>VLOOKUP($F373,domain!$B:$D,2,FALSE)</f>
        <v>MODI_SE</v>
      </c>
      <c r="H373" s="3" t="str">
        <f>VLOOKUP($F373,domain!$B:$D,3,FALSE)</f>
        <v>VARCHAR(32)</v>
      </c>
      <c r="I373" s="4" t="s">
        <v>65</v>
      </c>
      <c r="J373" s="3"/>
      <c r="K373" s="47"/>
      <c r="L373" s="3" t="s">
        <v>1114</v>
      </c>
      <c r="M373" s="3"/>
      <c r="N373" t="str">
        <f t="shared" si="14"/>
        <v xml:space="preserve">  , MODI_SE VARCHAR(32)</v>
      </c>
      <c r="O373" t="str">
        <f t="shared" si="15"/>
        <v>COMMENT ON COLUMN T_DEPT.MODI_SE IS '수정 구분[I: 등록 / U: 수정 / D: 삭제 / C: 완료 / R: 삭제완료]';</v>
      </c>
    </row>
    <row r="374" spans="1:15" x14ac:dyDescent="0.25">
      <c r="A374" s="79">
        <v>368</v>
      </c>
      <c r="B374" s="4" t="str">
        <f>VLOOKUP($C374,table!$B:$D,3,FALSE)</f>
        <v>공통</v>
      </c>
      <c r="C374" s="3" t="s">
        <v>51</v>
      </c>
      <c r="D374" s="5" t="str">
        <f>VLOOKUP($C374,table!$B:$D,2,FALSE)</f>
        <v>T_DEPT</v>
      </c>
      <c r="E374" s="4">
        <v>6</v>
      </c>
      <c r="F374" s="3" t="s">
        <v>132</v>
      </c>
      <c r="G374" s="3" t="str">
        <f>VLOOKUP($F374,domain!$B:$D,2,FALSE)</f>
        <v>RGST_ID</v>
      </c>
      <c r="H374" s="3" t="str">
        <f>VLOOKUP($F374,domain!$B:$D,3,FALSE)</f>
        <v>VARCHAR(32)</v>
      </c>
      <c r="I374" s="4" t="s">
        <v>66</v>
      </c>
      <c r="J374" s="3"/>
      <c r="K374" s="47"/>
      <c r="L374" s="3"/>
      <c r="M374" s="3"/>
      <c r="N374" t="str">
        <f t="shared" si="14"/>
        <v xml:space="preserve">  , RGST_ID VARCHAR(32) NOT NULL</v>
      </c>
      <c r="O374" t="str">
        <f t="shared" si="15"/>
        <v>COMMENT ON COLUMN T_DEPT.RGST_ID IS '등록 ID';</v>
      </c>
    </row>
    <row r="375" spans="1:15" x14ac:dyDescent="0.25">
      <c r="A375" s="79">
        <v>369</v>
      </c>
      <c r="B375" s="4" t="str">
        <f>VLOOKUP($C375,table!$B:$D,3,FALSE)</f>
        <v>공통</v>
      </c>
      <c r="C375" s="3" t="s">
        <v>51</v>
      </c>
      <c r="D375" s="5" t="str">
        <f>VLOOKUP($C375,table!$B:$D,2,FALSE)</f>
        <v>T_DEPT</v>
      </c>
      <c r="E375" s="4">
        <v>7</v>
      </c>
      <c r="F375" s="3" t="s">
        <v>840</v>
      </c>
      <c r="G375" s="3" t="str">
        <f>VLOOKUP($F375,domain!$B:$D,2,FALSE)</f>
        <v>RGST_DT</v>
      </c>
      <c r="H375" s="3" t="str">
        <f>VLOOKUP($F375,domain!$B:$D,3,FALSE)</f>
        <v>TIMESTAMP</v>
      </c>
      <c r="I375" s="4" t="s">
        <v>66</v>
      </c>
      <c r="J375" s="3" t="s">
        <v>307</v>
      </c>
      <c r="K375" s="47"/>
      <c r="L375" s="3"/>
      <c r="M375" s="3"/>
      <c r="N375" t="str">
        <f t="shared" si="14"/>
        <v xml:space="preserve">  , RGST_DT TIMESTAMP DEFAULT CURRENT_TIMESTAMP NOT NULL</v>
      </c>
      <c r="O375" t="str">
        <f t="shared" si="15"/>
        <v>COMMENT ON COLUMN T_DEPT.RGST_DT IS '등록 일시';</v>
      </c>
    </row>
    <row r="376" spans="1:15" x14ac:dyDescent="0.25">
      <c r="A376" s="79">
        <v>370</v>
      </c>
      <c r="B376" s="4" t="str">
        <f>VLOOKUP($C376,table!$B:$D,3,FALSE)</f>
        <v>공통</v>
      </c>
      <c r="C376" s="3" t="s">
        <v>51</v>
      </c>
      <c r="D376" s="5" t="str">
        <f>VLOOKUP($C376,table!$B:$D,2,FALSE)</f>
        <v>T_DEPT</v>
      </c>
      <c r="E376" s="4">
        <v>8</v>
      </c>
      <c r="F376" s="3" t="s">
        <v>169</v>
      </c>
      <c r="G376" s="3" t="str">
        <f>VLOOKUP($F376,domain!$B:$D,2,FALSE)</f>
        <v>MODI_ID</v>
      </c>
      <c r="H376" s="3" t="str">
        <f>VLOOKUP($F376,domain!$B:$D,3,FALSE)</f>
        <v>VARCHAR(32)</v>
      </c>
      <c r="I376" s="4" t="s">
        <v>66</v>
      </c>
      <c r="J376" s="3"/>
      <c r="K376" s="47"/>
      <c r="L376" s="3"/>
      <c r="M376" s="3"/>
      <c r="N376" t="str">
        <f t="shared" si="14"/>
        <v xml:space="preserve">  , MODI_ID VARCHAR(32) NOT NULL</v>
      </c>
      <c r="O376" t="str">
        <f t="shared" si="15"/>
        <v>COMMENT ON COLUMN T_DEPT.MODI_ID IS '수정 ID';</v>
      </c>
    </row>
    <row r="377" spans="1:15" x14ac:dyDescent="0.25">
      <c r="A377" s="79">
        <v>371</v>
      </c>
      <c r="B377" s="4" t="str">
        <f>VLOOKUP($C377,table!$B:$D,3,FALSE)</f>
        <v>공통</v>
      </c>
      <c r="C377" s="3" t="s">
        <v>51</v>
      </c>
      <c r="D377" s="5" t="str">
        <f>VLOOKUP($C377,table!$B:$D,2,FALSE)</f>
        <v>T_DEPT</v>
      </c>
      <c r="E377" s="4">
        <v>9</v>
      </c>
      <c r="F377" s="3" t="s">
        <v>173</v>
      </c>
      <c r="G377" s="3" t="str">
        <f>VLOOKUP($F377,domain!$B:$D,2,FALSE)</f>
        <v>MODI_DT</v>
      </c>
      <c r="H377" s="3" t="str">
        <f>VLOOKUP($F377,domain!$B:$D,3,FALSE)</f>
        <v>TIMESTAMP</v>
      </c>
      <c r="I377" s="4" t="s">
        <v>66</v>
      </c>
      <c r="J377" s="3" t="s">
        <v>307</v>
      </c>
      <c r="K377" s="47"/>
      <c r="L377" s="3"/>
      <c r="M377" s="3"/>
      <c r="N377" t="str">
        <f t="shared" si="14"/>
        <v xml:space="preserve">  , MODI_DT TIMESTAMP DEFAULT CURRENT_TIMESTAMP NOT NULL</v>
      </c>
      <c r="O377" t="str">
        <f t="shared" si="15"/>
        <v>COMMENT ON COLUMN T_DEPT.MODI_DT IS '수정 일시';</v>
      </c>
    </row>
    <row r="378" spans="1:15" x14ac:dyDescent="0.25">
      <c r="A378" s="79">
        <v>372</v>
      </c>
      <c r="B378" s="4" t="str">
        <f>VLOOKUP($C378,table!$B:$D,3,FALSE)</f>
        <v>공통</v>
      </c>
      <c r="C378" s="3" t="s">
        <v>70</v>
      </c>
      <c r="D378" s="5" t="str">
        <f>VLOOKUP($C378,table!$B:$D,2,FALSE)</f>
        <v>T_HDEPT</v>
      </c>
      <c r="E378" s="4">
        <v>1</v>
      </c>
      <c r="F378" s="3" t="s">
        <v>154</v>
      </c>
      <c r="G378" s="3" t="str">
        <f>VLOOKUP($F378,domain!$B:$D,2,FALSE)</f>
        <v>HDEPT_CODE</v>
      </c>
      <c r="H378" s="3" t="str">
        <f>VLOOKUP($F378,domain!$B:$D,3,FALSE)</f>
        <v>VARCHAR(16)</v>
      </c>
      <c r="I378" s="4" t="s">
        <v>66</v>
      </c>
      <c r="J378" s="3"/>
      <c r="K378" s="47">
        <v>1</v>
      </c>
      <c r="L378" s="3"/>
      <c r="M378" s="3"/>
      <c r="N378" t="str">
        <f t="shared" si="14"/>
        <v xml:space="preserve">    HDEPT_CODE VARCHAR(16) NOT NULL</v>
      </c>
      <c r="O378" t="str">
        <f t="shared" si="15"/>
        <v>COMMENT ON COLUMN T_HDEPT.HDEPT_CODE IS '본부 코드';</v>
      </c>
    </row>
    <row r="379" spans="1:15" x14ac:dyDescent="0.25">
      <c r="A379" s="79">
        <v>373</v>
      </c>
      <c r="B379" s="4" t="str">
        <f>VLOOKUP($C379,table!$B:$D,3,FALSE)</f>
        <v>공통</v>
      </c>
      <c r="C379" s="3" t="s">
        <v>70</v>
      </c>
      <c r="D379" s="5" t="str">
        <f>VLOOKUP($C379,table!$B:$D,2,FALSE)</f>
        <v>T_HDEPT</v>
      </c>
      <c r="E379" s="4">
        <v>2</v>
      </c>
      <c r="F379" s="3" t="s">
        <v>152</v>
      </c>
      <c r="G379" s="3" t="str">
        <f>VLOOKUP($F379,domain!$B:$D,2,FALSE)</f>
        <v>HDEPT_NM</v>
      </c>
      <c r="H379" s="3" t="str">
        <f>VLOOKUP($F379,domain!$B:$D,3,FALSE)</f>
        <v>VARCHAR(100)</v>
      </c>
      <c r="I379" s="4" t="s">
        <v>65</v>
      </c>
      <c r="J379" s="3"/>
      <c r="K379" s="47"/>
      <c r="L379" s="3"/>
      <c r="M379" s="3"/>
      <c r="N379" t="str">
        <f t="shared" si="14"/>
        <v xml:space="preserve">  , HDEPT_NM VARCHAR(100)</v>
      </c>
      <c r="O379" t="str">
        <f t="shared" si="15"/>
        <v>COMMENT ON COLUMN T_HDEPT.HDEPT_NM IS '본부 명';</v>
      </c>
    </row>
    <row r="380" spans="1:15" x14ac:dyDescent="0.25">
      <c r="A380" s="79">
        <v>374</v>
      </c>
      <c r="B380" s="4" t="str">
        <f>VLOOKUP($C380,table!$B:$D,3,FALSE)</f>
        <v>공통</v>
      </c>
      <c r="C380" s="3" t="s">
        <v>70</v>
      </c>
      <c r="D380" s="5" t="str">
        <f>VLOOKUP($C380,table!$B:$D,2,FALSE)</f>
        <v>T_HDEPT</v>
      </c>
      <c r="E380" s="4">
        <v>3</v>
      </c>
      <c r="F380" s="3" t="s">
        <v>160</v>
      </c>
      <c r="G380" s="3" t="str">
        <f>VLOOKUP($F380,domain!$B:$D,2,FALSE)</f>
        <v>USE_YN</v>
      </c>
      <c r="H380" s="3" t="str">
        <f>VLOOKUP($F380,domain!$B:$D,3,FALSE)</f>
        <v>VARCHAR(1)</v>
      </c>
      <c r="I380" s="4" t="s">
        <v>65</v>
      </c>
      <c r="J380" s="3" t="s">
        <v>304</v>
      </c>
      <c r="K380" s="47"/>
      <c r="L380" s="3"/>
      <c r="M380" s="3"/>
      <c r="N380" t="str">
        <f t="shared" si="14"/>
        <v xml:space="preserve">  , USE_YN VARCHAR(1) DEFAULT 'N'</v>
      </c>
      <c r="O380" t="str">
        <f t="shared" si="15"/>
        <v>COMMENT ON COLUMN T_HDEPT.USE_YN IS '사용 여부';</v>
      </c>
    </row>
    <row r="381" spans="1:15" x14ac:dyDescent="0.25">
      <c r="A381" s="79">
        <v>375</v>
      </c>
      <c r="B381" s="4" t="str">
        <f>VLOOKUP($C381,table!$B:$D,3,FALSE)</f>
        <v>공통</v>
      </c>
      <c r="C381" s="3" t="s">
        <v>70</v>
      </c>
      <c r="D381" s="5" t="str">
        <f>VLOOKUP($C381,table!$B:$D,2,FALSE)</f>
        <v>T_HDEPT</v>
      </c>
      <c r="E381" s="4">
        <v>4</v>
      </c>
      <c r="F381" s="3" t="s">
        <v>171</v>
      </c>
      <c r="G381" s="3" t="str">
        <f>VLOOKUP($F381,domain!$B:$D,2,FALSE)</f>
        <v>MODI_SE</v>
      </c>
      <c r="H381" s="3" t="str">
        <f>VLOOKUP($F381,domain!$B:$D,3,FALSE)</f>
        <v>VARCHAR(32)</v>
      </c>
      <c r="I381" s="4" t="s">
        <v>65</v>
      </c>
      <c r="J381" s="3"/>
      <c r="K381" s="47"/>
      <c r="L381" s="3" t="s">
        <v>1114</v>
      </c>
      <c r="M381" s="3"/>
      <c r="N381" t="str">
        <f t="shared" si="14"/>
        <v xml:space="preserve">  , MODI_SE VARCHAR(32)</v>
      </c>
      <c r="O381" t="str">
        <f t="shared" si="15"/>
        <v>COMMENT ON COLUMN T_HDEPT.MODI_SE IS '수정 구분[I: 등록 / U: 수정 / D: 삭제 / C: 완료 / R: 삭제완료]';</v>
      </c>
    </row>
    <row r="382" spans="1:15" x14ac:dyDescent="0.25">
      <c r="A382" s="79">
        <v>376</v>
      </c>
      <c r="B382" s="4" t="str">
        <f>VLOOKUP($C382,table!$B:$D,3,FALSE)</f>
        <v>공통</v>
      </c>
      <c r="C382" s="3" t="s">
        <v>70</v>
      </c>
      <c r="D382" s="5" t="str">
        <f>VLOOKUP($C382,table!$B:$D,2,FALSE)</f>
        <v>T_HDEPT</v>
      </c>
      <c r="E382" s="4">
        <v>5</v>
      </c>
      <c r="F382" s="3" t="s">
        <v>132</v>
      </c>
      <c r="G382" s="3" t="str">
        <f>VLOOKUP($F382,domain!$B:$D,2,FALSE)</f>
        <v>RGST_ID</v>
      </c>
      <c r="H382" s="3" t="str">
        <f>VLOOKUP($F382,domain!$B:$D,3,FALSE)</f>
        <v>VARCHAR(32)</v>
      </c>
      <c r="I382" s="4" t="s">
        <v>66</v>
      </c>
      <c r="J382" s="3"/>
      <c r="K382" s="47"/>
      <c r="L382" s="3"/>
      <c r="M382" s="3"/>
      <c r="N382" t="str">
        <f t="shared" si="14"/>
        <v xml:space="preserve">  , RGST_ID VARCHAR(32) NOT NULL</v>
      </c>
      <c r="O382" t="str">
        <f t="shared" si="15"/>
        <v>COMMENT ON COLUMN T_HDEPT.RGST_ID IS '등록 ID';</v>
      </c>
    </row>
    <row r="383" spans="1:15" x14ac:dyDescent="0.25">
      <c r="A383" s="79">
        <v>377</v>
      </c>
      <c r="B383" s="4" t="str">
        <f>VLOOKUP($C383,table!$B:$D,3,FALSE)</f>
        <v>공통</v>
      </c>
      <c r="C383" s="3" t="s">
        <v>70</v>
      </c>
      <c r="D383" s="5" t="str">
        <f>VLOOKUP($C383,table!$B:$D,2,FALSE)</f>
        <v>T_HDEPT</v>
      </c>
      <c r="E383" s="4">
        <v>6</v>
      </c>
      <c r="F383" s="3" t="s">
        <v>840</v>
      </c>
      <c r="G383" s="3" t="str">
        <f>VLOOKUP($F383,domain!$B:$D,2,FALSE)</f>
        <v>RGST_DT</v>
      </c>
      <c r="H383" s="3" t="str">
        <f>VLOOKUP($F383,domain!$B:$D,3,FALSE)</f>
        <v>TIMESTAMP</v>
      </c>
      <c r="I383" s="4" t="s">
        <v>66</v>
      </c>
      <c r="J383" s="3" t="s">
        <v>307</v>
      </c>
      <c r="K383" s="47"/>
      <c r="L383" s="3"/>
      <c r="M383" s="3"/>
      <c r="N383" t="str">
        <f t="shared" si="14"/>
        <v xml:space="preserve">  , RGST_DT TIMESTAMP DEFAULT CURRENT_TIMESTAMP NOT NULL</v>
      </c>
      <c r="O383" t="str">
        <f t="shared" si="15"/>
        <v>COMMENT ON COLUMN T_HDEPT.RGST_DT IS '등록 일시';</v>
      </c>
    </row>
    <row r="384" spans="1:15" x14ac:dyDescent="0.25">
      <c r="A384" s="79">
        <v>378</v>
      </c>
      <c r="B384" s="4" t="str">
        <f>VLOOKUP($C384,table!$B:$D,3,FALSE)</f>
        <v>공통</v>
      </c>
      <c r="C384" s="3" t="s">
        <v>70</v>
      </c>
      <c r="D384" s="5" t="str">
        <f>VLOOKUP($C384,table!$B:$D,2,FALSE)</f>
        <v>T_HDEPT</v>
      </c>
      <c r="E384" s="4">
        <v>7</v>
      </c>
      <c r="F384" s="3" t="s">
        <v>169</v>
      </c>
      <c r="G384" s="3" t="str">
        <f>VLOOKUP($F384,domain!$B:$D,2,FALSE)</f>
        <v>MODI_ID</v>
      </c>
      <c r="H384" s="3" t="str">
        <f>VLOOKUP($F384,domain!$B:$D,3,FALSE)</f>
        <v>VARCHAR(32)</v>
      </c>
      <c r="I384" s="4" t="s">
        <v>66</v>
      </c>
      <c r="J384" s="3"/>
      <c r="K384" s="47"/>
      <c r="L384" s="3"/>
      <c r="M384" s="3"/>
      <c r="N384" t="str">
        <f t="shared" si="14"/>
        <v xml:space="preserve">  , MODI_ID VARCHAR(32) NOT NULL</v>
      </c>
      <c r="O384" t="str">
        <f t="shared" si="15"/>
        <v>COMMENT ON COLUMN T_HDEPT.MODI_ID IS '수정 ID';</v>
      </c>
    </row>
    <row r="385" spans="1:15" x14ac:dyDescent="0.25">
      <c r="A385" s="79">
        <v>379</v>
      </c>
      <c r="B385" s="4" t="str">
        <f>VLOOKUP($C385,table!$B:$D,3,FALSE)</f>
        <v>공통</v>
      </c>
      <c r="C385" s="3" t="s">
        <v>70</v>
      </c>
      <c r="D385" s="5" t="str">
        <f>VLOOKUP($C385,table!$B:$D,2,FALSE)</f>
        <v>T_HDEPT</v>
      </c>
      <c r="E385" s="4">
        <v>8</v>
      </c>
      <c r="F385" s="3" t="s">
        <v>173</v>
      </c>
      <c r="G385" s="3" t="str">
        <f>VLOOKUP($F385,domain!$B:$D,2,FALSE)</f>
        <v>MODI_DT</v>
      </c>
      <c r="H385" s="3" t="str">
        <f>VLOOKUP($F385,domain!$B:$D,3,FALSE)</f>
        <v>TIMESTAMP</v>
      </c>
      <c r="I385" s="4" t="s">
        <v>66</v>
      </c>
      <c r="J385" s="3" t="s">
        <v>307</v>
      </c>
      <c r="K385" s="47"/>
      <c r="L385" s="3"/>
      <c r="M385" s="3"/>
      <c r="N385" t="str">
        <f t="shared" si="14"/>
        <v xml:space="preserve">  , MODI_DT TIMESTAMP DEFAULT CURRENT_TIMESTAMP NOT NULL</v>
      </c>
      <c r="O385" t="str">
        <f t="shared" si="15"/>
        <v>COMMENT ON COLUMN T_HDEPT.MODI_DT IS '수정 일시';</v>
      </c>
    </row>
    <row r="386" spans="1:15" x14ac:dyDescent="0.25">
      <c r="A386" s="79">
        <v>380</v>
      </c>
      <c r="B386" s="4" t="str">
        <f>VLOOKUP($C386,table!$B:$D,3,FALSE)</f>
        <v>공통</v>
      </c>
      <c r="C386" s="3" t="s">
        <v>53</v>
      </c>
      <c r="D386" s="5" t="str">
        <f>VLOOKUP($C386,table!$B:$D,2,FALSE)</f>
        <v>T_PSTN</v>
      </c>
      <c r="E386" s="4">
        <v>1</v>
      </c>
      <c r="F386" s="3" t="s">
        <v>197</v>
      </c>
      <c r="G386" s="3" t="str">
        <f>VLOOKUP($F386,domain!$B:$D,2,FALSE)</f>
        <v>PSTN_CODE</v>
      </c>
      <c r="H386" s="3" t="str">
        <f>VLOOKUP($F386,domain!$B:$D,3,FALSE)</f>
        <v>VARCHAR(16)</v>
      </c>
      <c r="I386" s="4" t="s">
        <v>66</v>
      </c>
      <c r="J386" s="3"/>
      <c r="K386" s="47">
        <v>1</v>
      </c>
      <c r="L386" s="3"/>
      <c r="M386" s="3"/>
      <c r="N386" t="str">
        <f t="shared" si="14"/>
        <v xml:space="preserve">    PSTN_CODE VARCHAR(16) NOT NULL</v>
      </c>
      <c r="O386" t="str">
        <f t="shared" si="15"/>
        <v>COMMENT ON COLUMN T_PSTN.PSTN_CODE IS '직위 코드';</v>
      </c>
    </row>
    <row r="387" spans="1:15" x14ac:dyDescent="0.25">
      <c r="A387" s="79">
        <v>381</v>
      </c>
      <c r="B387" s="4" t="str">
        <f>VLOOKUP($C387,table!$B:$D,3,FALSE)</f>
        <v>공통</v>
      </c>
      <c r="C387" s="3" t="s">
        <v>53</v>
      </c>
      <c r="D387" s="5" t="str">
        <f>VLOOKUP($C387,table!$B:$D,2,FALSE)</f>
        <v>T_PSTN</v>
      </c>
      <c r="E387" s="4">
        <v>2</v>
      </c>
      <c r="F387" s="3" t="s">
        <v>195</v>
      </c>
      <c r="G387" s="3" t="str">
        <f>VLOOKUP($F387,domain!$B:$D,2,FALSE)</f>
        <v>PSTN_NM</v>
      </c>
      <c r="H387" s="3" t="str">
        <f>VLOOKUP($F387,domain!$B:$D,3,FALSE)</f>
        <v>VARCHAR(100)</v>
      </c>
      <c r="I387" s="4" t="s">
        <v>65</v>
      </c>
      <c r="J387" s="3"/>
      <c r="K387" s="47"/>
      <c r="L387" s="3"/>
      <c r="M387" s="3"/>
      <c r="N387" t="str">
        <f t="shared" si="14"/>
        <v xml:space="preserve">  , PSTN_NM VARCHAR(100)</v>
      </c>
      <c r="O387" t="str">
        <f t="shared" si="15"/>
        <v>COMMENT ON COLUMN T_PSTN.PSTN_NM IS '직위 명';</v>
      </c>
    </row>
    <row r="388" spans="1:15" x14ac:dyDescent="0.25">
      <c r="A388" s="79">
        <v>382</v>
      </c>
      <c r="B388" s="4" t="str">
        <f>VLOOKUP($C388,table!$B:$D,3,FALSE)</f>
        <v>공통</v>
      </c>
      <c r="C388" s="3" t="s">
        <v>53</v>
      </c>
      <c r="D388" s="5" t="str">
        <f>VLOOKUP($C388,table!$B:$D,2,FALSE)</f>
        <v>T_PSTN</v>
      </c>
      <c r="E388" s="4">
        <v>3</v>
      </c>
      <c r="F388" s="3" t="s">
        <v>160</v>
      </c>
      <c r="G388" s="3" t="str">
        <f>VLOOKUP($F388,domain!$B:$D,2,FALSE)</f>
        <v>USE_YN</v>
      </c>
      <c r="H388" s="3" t="str">
        <f>VLOOKUP($F388,domain!$B:$D,3,FALSE)</f>
        <v>VARCHAR(1)</v>
      </c>
      <c r="I388" s="4" t="s">
        <v>65</v>
      </c>
      <c r="J388" s="3" t="s">
        <v>304</v>
      </c>
      <c r="K388" s="47"/>
      <c r="L388" s="3"/>
      <c r="M388" s="3"/>
      <c r="N388" t="str">
        <f t="shared" si="14"/>
        <v xml:space="preserve">  , USE_YN VARCHAR(1) DEFAULT 'N'</v>
      </c>
      <c r="O388" t="str">
        <f t="shared" si="15"/>
        <v>COMMENT ON COLUMN T_PSTN.USE_YN IS '사용 여부';</v>
      </c>
    </row>
    <row r="389" spans="1:15" x14ac:dyDescent="0.25">
      <c r="A389" s="79">
        <v>383</v>
      </c>
      <c r="B389" s="4" t="str">
        <f>VLOOKUP($C389,table!$B:$D,3,FALSE)</f>
        <v>공통</v>
      </c>
      <c r="C389" s="3" t="s">
        <v>53</v>
      </c>
      <c r="D389" s="5" t="str">
        <f>VLOOKUP($C389,table!$B:$D,2,FALSE)</f>
        <v>T_PSTN</v>
      </c>
      <c r="E389" s="4">
        <v>4</v>
      </c>
      <c r="F389" s="3" t="s">
        <v>171</v>
      </c>
      <c r="G389" s="3" t="str">
        <f>VLOOKUP($F389,domain!$B:$D,2,FALSE)</f>
        <v>MODI_SE</v>
      </c>
      <c r="H389" s="3" t="str">
        <f>VLOOKUP($F389,domain!$B:$D,3,FALSE)</f>
        <v>VARCHAR(32)</v>
      </c>
      <c r="I389" s="4" t="s">
        <v>65</v>
      </c>
      <c r="J389" s="3"/>
      <c r="K389" s="47"/>
      <c r="L389" s="3" t="s">
        <v>1114</v>
      </c>
      <c r="M389" s="3"/>
      <c r="N389" t="str">
        <f t="shared" si="14"/>
        <v xml:space="preserve">  , MODI_SE VARCHAR(32)</v>
      </c>
      <c r="O389" t="str">
        <f t="shared" si="15"/>
        <v>COMMENT ON COLUMN T_PSTN.MODI_SE IS '수정 구분[I: 등록 / U: 수정 / D: 삭제 / C: 완료 / R: 삭제완료]';</v>
      </c>
    </row>
    <row r="390" spans="1:15" x14ac:dyDescent="0.25">
      <c r="A390" s="79">
        <v>384</v>
      </c>
      <c r="B390" s="4" t="str">
        <f>VLOOKUP($C390,table!$B:$D,3,FALSE)</f>
        <v>공통</v>
      </c>
      <c r="C390" s="3" t="s">
        <v>53</v>
      </c>
      <c r="D390" s="5" t="str">
        <f>VLOOKUP($C390,table!$B:$D,2,FALSE)</f>
        <v>T_PSTN</v>
      </c>
      <c r="E390" s="4">
        <v>5</v>
      </c>
      <c r="F390" s="3" t="s">
        <v>132</v>
      </c>
      <c r="G390" s="3" t="str">
        <f>VLOOKUP($F390,domain!$B:$D,2,FALSE)</f>
        <v>RGST_ID</v>
      </c>
      <c r="H390" s="3" t="str">
        <f>VLOOKUP($F390,domain!$B:$D,3,FALSE)</f>
        <v>VARCHAR(32)</v>
      </c>
      <c r="I390" s="4" t="s">
        <v>66</v>
      </c>
      <c r="J390" s="3"/>
      <c r="K390" s="47"/>
      <c r="L390" s="3"/>
      <c r="M390" s="3"/>
      <c r="N390" t="str">
        <f t="shared" si="14"/>
        <v xml:space="preserve">  , RGST_ID VARCHAR(32) NOT NULL</v>
      </c>
      <c r="O390" t="str">
        <f t="shared" si="15"/>
        <v>COMMENT ON COLUMN T_PSTN.RGST_ID IS '등록 ID';</v>
      </c>
    </row>
    <row r="391" spans="1:15" x14ac:dyDescent="0.25">
      <c r="A391" s="79">
        <v>385</v>
      </c>
      <c r="B391" s="4" t="str">
        <f>VLOOKUP($C391,table!$B:$D,3,FALSE)</f>
        <v>공통</v>
      </c>
      <c r="C391" s="3" t="s">
        <v>53</v>
      </c>
      <c r="D391" s="5" t="str">
        <f>VLOOKUP($C391,table!$B:$D,2,FALSE)</f>
        <v>T_PSTN</v>
      </c>
      <c r="E391" s="4">
        <v>6</v>
      </c>
      <c r="F391" s="3" t="s">
        <v>840</v>
      </c>
      <c r="G391" s="3" t="str">
        <f>VLOOKUP($F391,domain!$B:$D,2,FALSE)</f>
        <v>RGST_DT</v>
      </c>
      <c r="H391" s="3" t="str">
        <f>VLOOKUP($F391,domain!$B:$D,3,FALSE)</f>
        <v>TIMESTAMP</v>
      </c>
      <c r="I391" s="4" t="s">
        <v>66</v>
      </c>
      <c r="J391" s="3" t="s">
        <v>307</v>
      </c>
      <c r="K391" s="47"/>
      <c r="L391" s="3"/>
      <c r="M391" s="3"/>
      <c r="N391" t="str">
        <f t="shared" si="14"/>
        <v xml:space="preserve">  , RGST_DT TIMESTAMP DEFAULT CURRENT_TIMESTAMP NOT NULL</v>
      </c>
      <c r="O391" t="str">
        <f t="shared" si="15"/>
        <v>COMMENT ON COLUMN T_PSTN.RGST_DT IS '등록 일시';</v>
      </c>
    </row>
    <row r="392" spans="1:15" x14ac:dyDescent="0.25">
      <c r="A392" s="79">
        <v>386</v>
      </c>
      <c r="B392" s="4" t="str">
        <f>VLOOKUP($C392,table!$B:$D,3,FALSE)</f>
        <v>공통</v>
      </c>
      <c r="C392" s="3" t="s">
        <v>53</v>
      </c>
      <c r="D392" s="5" t="str">
        <f>VLOOKUP($C392,table!$B:$D,2,FALSE)</f>
        <v>T_PSTN</v>
      </c>
      <c r="E392" s="4">
        <v>7</v>
      </c>
      <c r="F392" s="3" t="s">
        <v>169</v>
      </c>
      <c r="G392" s="3" t="str">
        <f>VLOOKUP($F392,domain!$B:$D,2,FALSE)</f>
        <v>MODI_ID</v>
      </c>
      <c r="H392" s="3" t="str">
        <f>VLOOKUP($F392,domain!$B:$D,3,FALSE)</f>
        <v>VARCHAR(32)</v>
      </c>
      <c r="I392" s="4" t="s">
        <v>66</v>
      </c>
      <c r="J392" s="3"/>
      <c r="K392" s="47"/>
      <c r="L392" s="3"/>
      <c r="M392" s="3"/>
      <c r="N392" t="str">
        <f t="shared" si="14"/>
        <v xml:space="preserve">  , MODI_ID VARCHAR(32) NOT NULL</v>
      </c>
      <c r="O392" t="str">
        <f t="shared" si="15"/>
        <v>COMMENT ON COLUMN T_PSTN.MODI_ID IS '수정 ID';</v>
      </c>
    </row>
    <row r="393" spans="1:15" x14ac:dyDescent="0.25">
      <c r="A393" s="79">
        <v>387</v>
      </c>
      <c r="B393" s="4" t="str">
        <f>VLOOKUP($C393,table!$B:$D,3,FALSE)</f>
        <v>공통</v>
      </c>
      <c r="C393" s="3" t="s">
        <v>53</v>
      </c>
      <c r="D393" s="5" t="str">
        <f>VLOOKUP($C393,table!$B:$D,2,FALSE)</f>
        <v>T_PSTN</v>
      </c>
      <c r="E393" s="4">
        <v>8</v>
      </c>
      <c r="F393" s="3" t="s">
        <v>173</v>
      </c>
      <c r="G393" s="3" t="str">
        <f>VLOOKUP($F393,domain!$B:$D,2,FALSE)</f>
        <v>MODI_DT</v>
      </c>
      <c r="H393" s="3" t="str">
        <f>VLOOKUP($F393,domain!$B:$D,3,FALSE)</f>
        <v>TIMESTAMP</v>
      </c>
      <c r="I393" s="4" t="s">
        <v>66</v>
      </c>
      <c r="J393" s="3" t="s">
        <v>307</v>
      </c>
      <c r="K393" s="47"/>
      <c r="L393" s="3"/>
      <c r="M393" s="3"/>
      <c r="N393" t="str">
        <f t="shared" si="14"/>
        <v xml:space="preserve">  , MODI_DT TIMESTAMP DEFAULT CURRENT_TIMESTAMP NOT NULL</v>
      </c>
      <c r="O393" t="str">
        <f t="shared" si="15"/>
        <v>COMMENT ON COLUMN T_PSTN.MODI_DT IS '수정 일시';</v>
      </c>
    </row>
    <row r="394" spans="1:15" x14ac:dyDescent="0.25">
      <c r="A394" s="79">
        <v>388</v>
      </c>
      <c r="B394" s="4" t="str">
        <f>VLOOKUP($C394,table!$B:$D,3,FALSE)</f>
        <v>공통</v>
      </c>
      <c r="C394" s="3" t="s">
        <v>40</v>
      </c>
      <c r="D394" s="5" t="str">
        <f>VLOOKUP($C394,table!$B:$D,2,FALSE)</f>
        <v>T_USER</v>
      </c>
      <c r="E394" s="4">
        <v>1</v>
      </c>
      <c r="F394" s="3" t="s">
        <v>163</v>
      </c>
      <c r="G394" s="3" t="str">
        <f>VLOOKUP($F394,domain!$B:$D,2,FALSE)</f>
        <v>USER_ID</v>
      </c>
      <c r="H394" s="3" t="str">
        <f>VLOOKUP($F394,domain!$B:$D,3,FALSE)</f>
        <v>VARCHAR(32)</v>
      </c>
      <c r="I394" s="4" t="s">
        <v>66</v>
      </c>
      <c r="J394" s="3"/>
      <c r="K394" s="47">
        <v>1</v>
      </c>
      <c r="L394" s="3"/>
      <c r="M394" s="3"/>
      <c r="N394" t="str">
        <f t="shared" si="14"/>
        <v xml:space="preserve">    USER_ID VARCHAR(32) NOT NULL</v>
      </c>
      <c r="O394" t="str">
        <f t="shared" si="15"/>
        <v>COMMENT ON COLUMN T_USER.USER_ID IS '사용자 ID';</v>
      </c>
    </row>
    <row r="395" spans="1:15" x14ac:dyDescent="0.25">
      <c r="A395" s="79">
        <v>389</v>
      </c>
      <c r="B395" s="4" t="str">
        <f>VLOOKUP($C395,table!$B:$D,3,FALSE)</f>
        <v>공통</v>
      </c>
      <c r="C395" s="3" t="s">
        <v>40</v>
      </c>
      <c r="D395" s="5" t="str">
        <f>VLOOKUP($C395,table!$B:$D,2,FALSE)</f>
        <v>T_USER</v>
      </c>
      <c r="E395" s="4">
        <v>2</v>
      </c>
      <c r="F395" s="3" t="s">
        <v>165</v>
      </c>
      <c r="G395" s="3" t="str">
        <f>VLOOKUP($F395,domain!$B:$D,2,FALSE)</f>
        <v>USER_NM</v>
      </c>
      <c r="H395" s="3" t="str">
        <f>VLOOKUP($F395,domain!$B:$D,3,FALSE)</f>
        <v>VARCHAR(100)</v>
      </c>
      <c r="I395" s="4" t="s">
        <v>65</v>
      </c>
      <c r="J395" s="3"/>
      <c r="K395" s="47"/>
      <c r="L395" s="3"/>
      <c r="M395" s="3"/>
      <c r="N395" t="str">
        <f t="shared" si="14"/>
        <v xml:space="preserve">  , USER_NM VARCHAR(100)</v>
      </c>
      <c r="O395" t="str">
        <f t="shared" si="15"/>
        <v>COMMENT ON COLUMN T_USER.USER_NM IS '사용자 명';</v>
      </c>
    </row>
    <row r="396" spans="1:15" x14ac:dyDescent="0.25">
      <c r="A396" s="79">
        <v>390</v>
      </c>
      <c r="B396" s="4" t="str">
        <f>VLOOKUP($C396,table!$B:$D,3,FALSE)</f>
        <v>공통</v>
      </c>
      <c r="C396" s="3" t="s">
        <v>40</v>
      </c>
      <c r="D396" s="5" t="str">
        <f>VLOOKUP($C396,table!$B:$D,2,FALSE)</f>
        <v>T_USER</v>
      </c>
      <c r="E396" s="57">
        <v>3</v>
      </c>
      <c r="F396" s="3" t="s">
        <v>197</v>
      </c>
      <c r="G396" s="3" t="str">
        <f>VLOOKUP($F396,domain!$B:$D,2,FALSE)</f>
        <v>PSTN_CODE</v>
      </c>
      <c r="H396" s="3" t="str">
        <f>VLOOKUP($F396,domain!$B:$D,3,FALSE)</f>
        <v>VARCHAR(16)</v>
      </c>
      <c r="I396" s="4" t="s">
        <v>65</v>
      </c>
      <c r="J396" s="3"/>
      <c r="K396" s="47"/>
      <c r="L396" s="3"/>
      <c r="M396" s="3"/>
      <c r="N396" t="str">
        <f t="shared" si="14"/>
        <v xml:space="preserve">  , PSTN_CODE VARCHAR(16)</v>
      </c>
      <c r="O396" t="str">
        <f t="shared" si="15"/>
        <v>COMMENT ON COLUMN T_USER.PSTN_CODE IS '직위 코드';</v>
      </c>
    </row>
    <row r="397" spans="1:15" x14ac:dyDescent="0.25">
      <c r="A397" s="79">
        <v>391</v>
      </c>
      <c r="B397" s="4" t="str">
        <f>VLOOKUP($C397,table!$B:$D,3,FALSE)</f>
        <v>공통</v>
      </c>
      <c r="C397" s="3" t="s">
        <v>40</v>
      </c>
      <c r="D397" s="5" t="str">
        <f>VLOOKUP($C397,table!$B:$D,2,FALSE)</f>
        <v>T_USER</v>
      </c>
      <c r="E397" s="57">
        <v>4</v>
      </c>
      <c r="F397" s="3" t="s">
        <v>158</v>
      </c>
      <c r="G397" s="3" t="str">
        <f>VLOOKUP($F397,domain!$B:$D,2,FALSE)</f>
        <v>DEPT_CODE</v>
      </c>
      <c r="H397" s="3" t="str">
        <f>VLOOKUP($F397,domain!$B:$D,3,FALSE)</f>
        <v>VARCHAR(16)</v>
      </c>
      <c r="I397" s="4" t="s">
        <v>65</v>
      </c>
      <c r="J397" s="3"/>
      <c r="K397" s="47"/>
      <c r="L397" s="3"/>
      <c r="M397" s="3"/>
      <c r="N397" t="str">
        <f t="shared" si="14"/>
        <v xml:space="preserve">  , DEPT_CODE VARCHAR(16)</v>
      </c>
      <c r="O397" t="str">
        <f t="shared" si="15"/>
        <v>COMMENT ON COLUMN T_USER.DEPT_CODE IS '부서 코드';</v>
      </c>
    </row>
    <row r="398" spans="1:15" x14ac:dyDescent="0.25">
      <c r="A398" s="79">
        <v>392</v>
      </c>
      <c r="B398" s="4" t="str">
        <f>VLOOKUP($C398,table!$B:$D,3,FALSE)</f>
        <v>공통</v>
      </c>
      <c r="C398" s="3" t="s">
        <v>40</v>
      </c>
      <c r="D398" s="5" t="str">
        <f>VLOOKUP($C398,table!$B:$D,2,FALSE)</f>
        <v>T_USER</v>
      </c>
      <c r="E398" s="57">
        <v>5</v>
      </c>
      <c r="F398" s="3" t="s">
        <v>154</v>
      </c>
      <c r="G398" s="3" t="str">
        <f>VLOOKUP($F398,domain!$B:$D,2,FALSE)</f>
        <v>HDEPT_CODE</v>
      </c>
      <c r="H398" s="3" t="str">
        <f>VLOOKUP($F398,domain!$B:$D,3,FALSE)</f>
        <v>VARCHAR(16)</v>
      </c>
      <c r="I398" s="4" t="s">
        <v>65</v>
      </c>
      <c r="J398" s="3"/>
      <c r="K398" s="47"/>
      <c r="L398" s="3"/>
      <c r="M398" s="3"/>
      <c r="N398" t="str">
        <f t="shared" si="14"/>
        <v xml:space="preserve">  , HDEPT_CODE VARCHAR(16)</v>
      </c>
      <c r="O398" t="str">
        <f t="shared" si="15"/>
        <v>COMMENT ON COLUMN T_USER.HDEPT_CODE IS '본부 코드';</v>
      </c>
    </row>
    <row r="399" spans="1:15" x14ac:dyDescent="0.25">
      <c r="A399" s="79">
        <v>393</v>
      </c>
      <c r="B399" s="4" t="str">
        <f>VLOOKUP($C399,table!$B:$D,3,FALSE)</f>
        <v>공통</v>
      </c>
      <c r="C399" s="3" t="s">
        <v>40</v>
      </c>
      <c r="D399" s="5" t="str">
        <f>VLOOKUP($C399,table!$B:$D,2,FALSE)</f>
        <v>T_USER</v>
      </c>
      <c r="E399" s="57">
        <v>6</v>
      </c>
      <c r="F399" s="3" t="s">
        <v>117</v>
      </c>
      <c r="G399" s="3" t="str">
        <f>VLOOKUP($F399,domain!$B:$D,2,FALSE)</f>
        <v>ADOF_DEPT_CODE</v>
      </c>
      <c r="H399" s="3" t="str">
        <f>VLOOKUP($F399,domain!$B:$D,3,FALSE)</f>
        <v>VARCHAR(16)</v>
      </c>
      <c r="I399" s="4" t="s">
        <v>65</v>
      </c>
      <c r="J399" s="3"/>
      <c r="K399" s="47"/>
      <c r="L399" s="3"/>
      <c r="M399" s="3"/>
      <c r="N399" t="str">
        <f t="shared" si="14"/>
        <v xml:space="preserve">  , ADOF_DEPT_CODE VARCHAR(16)</v>
      </c>
      <c r="O399" t="str">
        <f t="shared" si="15"/>
        <v>COMMENT ON COLUMN T_USER.ADOF_DEPT_CODE IS '겸직 부서 코드';</v>
      </c>
    </row>
    <row r="400" spans="1:15" x14ac:dyDescent="0.25">
      <c r="A400" s="79">
        <v>394</v>
      </c>
      <c r="B400" s="4" t="str">
        <f>VLOOKUP($C400,table!$B:$D,3,FALSE)</f>
        <v>공통</v>
      </c>
      <c r="C400" s="3" t="s">
        <v>40</v>
      </c>
      <c r="D400" s="5" t="str">
        <f>VLOOKUP($C400,table!$B:$D,2,FALSE)</f>
        <v>T_USER</v>
      </c>
      <c r="E400" s="57">
        <v>7</v>
      </c>
      <c r="F400" s="3" t="s">
        <v>217</v>
      </c>
      <c r="G400" s="3" t="str">
        <f>VLOOKUP($F400,domain!$B:$D,2,FALSE)</f>
        <v>COMPANY_CODE</v>
      </c>
      <c r="H400" s="3" t="str">
        <f>VLOOKUP($F400,domain!$B:$D,3,FALSE)</f>
        <v>VARCHAR(16)</v>
      </c>
      <c r="I400" s="4" t="s">
        <v>65</v>
      </c>
      <c r="J400" s="3"/>
      <c r="K400" s="47"/>
      <c r="L400" s="3"/>
      <c r="M400" s="3"/>
      <c r="N400" t="str">
        <f t="shared" si="14"/>
        <v xml:space="preserve">  , COMPANY_CODE VARCHAR(16)</v>
      </c>
      <c r="O400" t="str">
        <f t="shared" si="15"/>
        <v>COMMENT ON COLUMN T_USER.COMPANY_CODE IS '회사 코드';</v>
      </c>
    </row>
    <row r="401" spans="1:15" x14ac:dyDescent="0.25">
      <c r="A401" s="79">
        <v>395</v>
      </c>
      <c r="B401" s="8" t="str">
        <f>VLOOKUP($C401,table!$B:$D,3,FALSE)</f>
        <v>공통</v>
      </c>
      <c r="C401" s="3" t="s">
        <v>40</v>
      </c>
      <c r="D401" s="7" t="str">
        <f>VLOOKUP($C401,table!$B:$D,2,FALSE)</f>
        <v>T_USER</v>
      </c>
      <c r="E401" s="57">
        <v>8</v>
      </c>
      <c r="F401" s="3" t="s">
        <v>277</v>
      </c>
      <c r="G401" s="3" t="str">
        <f>VLOOKUP($F401,domain!$B:$D,2,FALSE)</f>
        <v>DUTY_SE</v>
      </c>
      <c r="H401" s="3" t="str">
        <f>VLOOKUP($F401,domain!$B:$D,3,FALSE)</f>
        <v>VARCHAR(32)</v>
      </c>
      <c r="I401" s="8" t="s">
        <v>65</v>
      </c>
      <c r="J401" s="3"/>
      <c r="K401" s="47"/>
      <c r="L401" s="3"/>
      <c r="M401" s="3"/>
      <c r="N401" t="str">
        <f t="shared" si="14"/>
        <v xml:space="preserve">  , DUTY_SE VARCHAR(32)</v>
      </c>
      <c r="O401" t="str">
        <f t="shared" si="15"/>
        <v>COMMENT ON COLUMN T_USER.DUTY_SE IS '직책 구분';</v>
      </c>
    </row>
    <row r="402" spans="1:15" x14ac:dyDescent="0.25">
      <c r="A402" s="79">
        <v>396</v>
      </c>
      <c r="B402" s="4" t="str">
        <f>VLOOKUP($C402,table!$B:$D,3,FALSE)</f>
        <v>공통</v>
      </c>
      <c r="C402" s="3" t="s">
        <v>40</v>
      </c>
      <c r="D402" s="5" t="str">
        <f>VLOOKUP($C402,table!$B:$D,2,FALSE)</f>
        <v>T_USER</v>
      </c>
      <c r="E402" s="57">
        <v>9</v>
      </c>
      <c r="F402" s="3" t="s">
        <v>281</v>
      </c>
      <c r="G402" s="3" t="str">
        <f>VLOOKUP($F402,domain!$B:$D,2,FALSE)</f>
        <v>LAST_LOG_DT</v>
      </c>
      <c r="H402" s="3" t="str">
        <f>VLOOKUP($F402,domain!$B:$D,3,FALSE)</f>
        <v>TIMESTAMP</v>
      </c>
      <c r="I402" s="4" t="s">
        <v>65</v>
      </c>
      <c r="J402" s="3"/>
      <c r="K402" s="47"/>
      <c r="L402" s="3"/>
      <c r="M402" s="3"/>
      <c r="N402" t="str">
        <f t="shared" si="14"/>
        <v xml:space="preserve">  , LAST_LOG_DT TIMESTAMP</v>
      </c>
      <c r="O402" t="str">
        <f t="shared" si="15"/>
        <v>COMMENT ON COLUMN T_USER.LAST_LOG_DT IS '마지막 로그 일시';</v>
      </c>
    </row>
    <row r="403" spans="1:15" x14ac:dyDescent="0.25">
      <c r="A403" s="79">
        <v>397</v>
      </c>
      <c r="B403" s="4" t="str">
        <f>VLOOKUP($C403,table!$B:$D,3,FALSE)</f>
        <v>공통</v>
      </c>
      <c r="C403" s="3" t="s">
        <v>40</v>
      </c>
      <c r="D403" s="5" t="str">
        <f>VLOOKUP($C403,table!$B:$D,2,FALSE)</f>
        <v>T_USER</v>
      </c>
      <c r="E403" s="57">
        <v>10</v>
      </c>
      <c r="F403" s="3" t="s">
        <v>175</v>
      </c>
      <c r="G403" s="3" t="str">
        <f>VLOOKUP($F403,domain!$B:$D,2,FALSE)</f>
        <v>START_DT</v>
      </c>
      <c r="H403" s="3" t="str">
        <f>VLOOKUP($F403,domain!$B:$D,3,FALSE)</f>
        <v>TIMESTAMP</v>
      </c>
      <c r="I403" s="4" t="s">
        <v>65</v>
      </c>
      <c r="J403" s="3"/>
      <c r="K403" s="47"/>
      <c r="L403" s="3"/>
      <c r="M403" s="3"/>
      <c r="N403" t="str">
        <f t="shared" ref="N403:N459" si="16">IF(E403=1,"    ","  , ")&amp;G403&amp;" "&amp;H403&amp;IF(J403="",""," "&amp;J403)&amp;IF(I403="N"," NOT NULL","")</f>
        <v xml:space="preserve">  , START_DT TIMESTAMP</v>
      </c>
      <c r="O403" t="str">
        <f t="shared" ref="O403:O459" si="17">"COMMENT ON COLUMN "&amp;D403&amp;"."&amp;G403&amp;" IS '"&amp;F403&amp;IF(L403="","","["&amp;L403&amp;"]")&amp;"';"</f>
        <v>COMMENT ON COLUMN T_USER.START_DT IS '시작 일시';</v>
      </c>
    </row>
    <row r="404" spans="1:15" x14ac:dyDescent="0.25">
      <c r="A404" s="79">
        <v>398</v>
      </c>
      <c r="B404" s="4" t="str">
        <f>VLOOKUP($C404,table!$B:$D,3,FALSE)</f>
        <v>공통</v>
      </c>
      <c r="C404" s="3" t="s">
        <v>40</v>
      </c>
      <c r="D404" s="5" t="str">
        <f>VLOOKUP($C404,table!$B:$D,2,FALSE)</f>
        <v>T_USER</v>
      </c>
      <c r="E404" s="57">
        <v>11</v>
      </c>
      <c r="F404" s="3" t="s">
        <v>193</v>
      </c>
      <c r="G404" s="3" t="str">
        <f>VLOOKUP($F404,domain!$B:$D,2,FALSE)</f>
        <v>END_DT</v>
      </c>
      <c r="H404" s="3" t="str">
        <f>VLOOKUP($F404,domain!$B:$D,3,FALSE)</f>
        <v>TIMESTAMP</v>
      </c>
      <c r="I404" s="4" t="s">
        <v>65</v>
      </c>
      <c r="J404" s="3"/>
      <c r="K404" s="47"/>
      <c r="L404" s="3"/>
      <c r="M404" s="3"/>
      <c r="N404" t="str">
        <f t="shared" si="16"/>
        <v xml:space="preserve">  , END_DT TIMESTAMP</v>
      </c>
      <c r="O404" t="str">
        <f t="shared" si="17"/>
        <v>COMMENT ON COLUMN T_USER.END_DT IS '종료 일시';</v>
      </c>
    </row>
    <row r="405" spans="1:15" x14ac:dyDescent="0.25">
      <c r="A405" s="79">
        <v>399</v>
      </c>
      <c r="B405" s="39" t="str">
        <f>VLOOKUP($C405,table!$B:$D,3,FALSE)</f>
        <v>공통</v>
      </c>
      <c r="C405" s="3" t="s">
        <v>40</v>
      </c>
      <c r="D405" s="40" t="str">
        <f>VLOOKUP($C405,table!$B:$D,2,FALSE)</f>
        <v>T_USER</v>
      </c>
      <c r="E405" s="57">
        <v>12</v>
      </c>
      <c r="F405" s="3" t="s">
        <v>1089</v>
      </c>
      <c r="G405" s="3" t="str">
        <f>VLOOKUP($F405,domain!$B:$D,2,FALSE)</f>
        <v>FILE_URL</v>
      </c>
      <c r="H405" s="3" t="str">
        <f>VLOOKUP($F405,domain!$B:$D,3,FALSE)</f>
        <v>VARCHAR(256)</v>
      </c>
      <c r="I405" s="39" t="s">
        <v>65</v>
      </c>
      <c r="J405" s="3"/>
      <c r="K405" s="47"/>
      <c r="L405" s="3" t="s">
        <v>719</v>
      </c>
      <c r="M405" s="3"/>
      <c r="N405" t="str">
        <f t="shared" si="16"/>
        <v xml:space="preserve">  , FILE_URL VARCHAR(256)</v>
      </c>
      <c r="O405" t="str">
        <f t="shared" si="17"/>
        <v>COMMENT ON COLUMN T_USER.FILE_URL IS '파일 URL[사진 파일]';</v>
      </c>
    </row>
    <row r="406" spans="1:15" x14ac:dyDescent="0.25">
      <c r="A406" s="79">
        <v>400</v>
      </c>
      <c r="B406" s="47" t="str">
        <f>VLOOKUP($C406,table!$B:$D,3,FALSE)</f>
        <v>공통</v>
      </c>
      <c r="C406" s="3" t="s">
        <v>40</v>
      </c>
      <c r="D406" s="48" t="str">
        <f>VLOOKUP($C406,table!$B:$D,2,FALSE)</f>
        <v>T_USER</v>
      </c>
      <c r="E406" s="57">
        <v>13</v>
      </c>
      <c r="F406" s="3" t="s">
        <v>1091</v>
      </c>
      <c r="G406" s="3" t="str">
        <f>VLOOKUP($F406,domain!$B:$D,2,FALSE)</f>
        <v>MGR_SYS_ENV</v>
      </c>
      <c r="H406" s="3" t="str">
        <f>VLOOKUP($F406,domain!$B:$D,3,FALSE)</f>
        <v>JSONB</v>
      </c>
      <c r="I406" s="47" t="s">
        <v>65</v>
      </c>
      <c r="J406" s="3"/>
      <c r="K406" s="47"/>
      <c r="L406" s="3"/>
      <c r="M406" s="3"/>
      <c r="N406" t="str">
        <f t="shared" si="16"/>
        <v xml:space="preserve">  , MGR_SYS_ENV JSONB</v>
      </c>
      <c r="O406" t="str">
        <f t="shared" si="17"/>
        <v>COMMENT ON COLUMN T_USER.MGR_SYS_ENV IS '관리자 시스템 환경';</v>
      </c>
    </row>
    <row r="407" spans="1:15" x14ac:dyDescent="0.25">
      <c r="A407" s="79">
        <v>401</v>
      </c>
      <c r="B407" s="54" t="str">
        <f>VLOOKUP($C407,table!$B:$D,3,FALSE)</f>
        <v>공통</v>
      </c>
      <c r="C407" s="3" t="s">
        <v>40</v>
      </c>
      <c r="D407" s="55" t="str">
        <f>VLOOKUP($C407,table!$B:$D,2,FALSE)</f>
        <v>T_USER</v>
      </c>
      <c r="E407" s="57">
        <v>14</v>
      </c>
      <c r="F407" s="3" t="s">
        <v>989</v>
      </c>
      <c r="G407" s="3" t="str">
        <f>VLOOKUP($F407,domain!$B:$D,2,FALSE)</f>
        <v>USER_SYS_HOME</v>
      </c>
      <c r="H407" s="3" t="str">
        <f>VLOOKUP($F407,domain!$B:$D,3,FALSE)</f>
        <v>VARCHAR(32)</v>
      </c>
      <c r="I407" s="54" t="s">
        <v>65</v>
      </c>
      <c r="J407" s="3"/>
      <c r="K407" s="54"/>
      <c r="L407" s="3"/>
      <c r="M407" s="3"/>
      <c r="N407" t="str">
        <f t="shared" si="16"/>
        <v xml:space="preserve">  , USER_SYS_HOME VARCHAR(32)</v>
      </c>
      <c r="O407" t="str">
        <f t="shared" si="17"/>
        <v>COMMENT ON COLUMN T_USER.USER_SYS_HOME IS '사용자 시스템 홈';</v>
      </c>
    </row>
    <row r="408" spans="1:15" x14ac:dyDescent="0.25">
      <c r="A408" s="79">
        <v>402</v>
      </c>
      <c r="B408" s="47" t="str">
        <f>VLOOKUP($C408,table!$B:$D,3,FALSE)</f>
        <v>공통</v>
      </c>
      <c r="C408" s="3" t="s">
        <v>40</v>
      </c>
      <c r="D408" s="48" t="str">
        <f>VLOOKUP($C408,table!$B:$D,2,FALSE)</f>
        <v>T_USER</v>
      </c>
      <c r="E408" s="57">
        <v>15</v>
      </c>
      <c r="F408" s="53" t="s">
        <v>990</v>
      </c>
      <c r="G408" s="3" t="str">
        <f>VLOOKUP($F408,domain!$B:$D,2,FALSE)</f>
        <v>USER_SYS_ENV</v>
      </c>
      <c r="H408" s="3" t="str">
        <f>VLOOKUP($F408,domain!$B:$D,3,FALSE)</f>
        <v>JSONB</v>
      </c>
      <c r="I408" s="47" t="s">
        <v>65</v>
      </c>
      <c r="J408" s="3"/>
      <c r="K408" s="47"/>
      <c r="L408" s="3"/>
      <c r="M408" s="3"/>
      <c r="N408" t="str">
        <f t="shared" si="16"/>
        <v xml:space="preserve">  , USER_SYS_ENV JSONB</v>
      </c>
      <c r="O408" t="str">
        <f t="shared" si="17"/>
        <v>COMMENT ON COLUMN T_USER.USER_SYS_ENV IS '사용자 시스템 환경';</v>
      </c>
    </row>
    <row r="409" spans="1:15" x14ac:dyDescent="0.25">
      <c r="A409" s="79">
        <v>403</v>
      </c>
      <c r="B409" s="54" t="str">
        <f>VLOOKUP($C409,table!$B:$D,3,FALSE)</f>
        <v>공통</v>
      </c>
      <c r="C409" s="3" t="s">
        <v>40</v>
      </c>
      <c r="D409" s="55" t="str">
        <f>VLOOKUP($C409,table!$B:$D,2,FALSE)</f>
        <v>T_USER</v>
      </c>
      <c r="E409" s="57">
        <v>16</v>
      </c>
      <c r="F409" s="3" t="s">
        <v>1019</v>
      </c>
      <c r="G409" s="3" t="str">
        <f>VLOOKUP($F409,domain!$B:$D,2,FALSE)</f>
        <v>BF_DEPT_CODE</v>
      </c>
      <c r="H409" s="3" t="str">
        <f>VLOOKUP($F409,domain!$B:$D,3,FALSE)</f>
        <v>VARCHAR(16)</v>
      </c>
      <c r="I409" s="54" t="s">
        <v>65</v>
      </c>
      <c r="J409" s="3"/>
      <c r="K409" s="54"/>
      <c r="L409" s="3"/>
      <c r="M409" s="3"/>
      <c r="N409" t="str">
        <f t="shared" si="16"/>
        <v xml:space="preserve">  , BF_DEPT_CODE VARCHAR(16)</v>
      </c>
      <c r="O409" t="str">
        <f t="shared" si="17"/>
        <v>COMMENT ON COLUMN T_USER.BF_DEPT_CODE IS '이전 부서 코드';</v>
      </c>
    </row>
    <row r="410" spans="1:15" x14ac:dyDescent="0.25">
      <c r="A410" s="79">
        <v>404</v>
      </c>
      <c r="B410" s="54" t="str">
        <f>VLOOKUP($C410,table!$B:$D,3,FALSE)</f>
        <v>공통</v>
      </c>
      <c r="C410" s="3" t="s">
        <v>40</v>
      </c>
      <c r="D410" s="55" t="str">
        <f>VLOOKUP($C410,table!$B:$D,2,FALSE)</f>
        <v>T_USER</v>
      </c>
      <c r="E410" s="57">
        <v>17</v>
      </c>
      <c r="F410" s="3" t="s">
        <v>980</v>
      </c>
      <c r="G410" s="3" t="str">
        <f>VLOOKUP($F410,domain!$B:$D,2,FALSE)</f>
        <v>DEPT_UPDT_DT</v>
      </c>
      <c r="H410" s="3" t="str">
        <f>VLOOKUP($F410,domain!$B:$D,3,FALSE)</f>
        <v>TIMESTAMP</v>
      </c>
      <c r="I410" s="54" t="s">
        <v>65</v>
      </c>
      <c r="J410" s="3"/>
      <c r="K410" s="54"/>
      <c r="L410" s="3"/>
      <c r="M410" s="3"/>
      <c r="N410" t="str">
        <f t="shared" si="16"/>
        <v xml:space="preserve">  , DEPT_UPDT_DT TIMESTAMP</v>
      </c>
      <c r="O410" t="str">
        <f t="shared" si="17"/>
        <v>COMMENT ON COLUMN T_USER.DEPT_UPDT_DT IS '부서 변경 일시';</v>
      </c>
    </row>
    <row r="411" spans="1:15" x14ac:dyDescent="0.25">
      <c r="A411" s="79">
        <v>405</v>
      </c>
      <c r="B411" s="47" t="str">
        <f>VLOOKUP($C411,table!$B:$D,3,FALSE)</f>
        <v>공통</v>
      </c>
      <c r="C411" s="3" t="s">
        <v>40</v>
      </c>
      <c r="D411" s="48" t="str">
        <f>VLOOKUP($C411,table!$B:$D,2,FALSE)</f>
        <v>T_USER</v>
      </c>
      <c r="E411" s="57">
        <v>18</v>
      </c>
      <c r="F411" s="3" t="s">
        <v>160</v>
      </c>
      <c r="G411" s="3" t="str">
        <f>VLOOKUP($F411,domain!$B:$D,2,FALSE)</f>
        <v>USE_YN</v>
      </c>
      <c r="H411" s="3" t="str">
        <f>VLOOKUP($F411,domain!$B:$D,3,FALSE)</f>
        <v>VARCHAR(1)</v>
      </c>
      <c r="I411" s="4" t="s">
        <v>65</v>
      </c>
      <c r="J411" s="3" t="s">
        <v>304</v>
      </c>
      <c r="K411" s="47"/>
      <c r="L411" s="3"/>
      <c r="M411" s="3"/>
      <c r="N411" t="str">
        <f t="shared" si="16"/>
        <v xml:space="preserve">  , USE_YN VARCHAR(1) DEFAULT 'N'</v>
      </c>
      <c r="O411" t="str">
        <f t="shared" si="17"/>
        <v>COMMENT ON COLUMN T_USER.USE_YN IS '사용 여부';</v>
      </c>
    </row>
    <row r="412" spans="1:15" x14ac:dyDescent="0.25">
      <c r="A412" s="79">
        <v>406</v>
      </c>
      <c r="B412" s="39" t="str">
        <f>VLOOKUP($C412,table!$B:$D,3,FALSE)</f>
        <v>공통</v>
      </c>
      <c r="C412" s="3" t="s">
        <v>40</v>
      </c>
      <c r="D412" s="40" t="str">
        <f>VLOOKUP($C412,table!$B:$D,2,FALSE)</f>
        <v>T_USER</v>
      </c>
      <c r="E412" s="57">
        <v>19</v>
      </c>
      <c r="F412" s="3" t="s">
        <v>171</v>
      </c>
      <c r="G412" s="3" t="str">
        <f>VLOOKUP($F412,domain!$B:$D,2,FALSE)</f>
        <v>MODI_SE</v>
      </c>
      <c r="H412" s="3" t="str">
        <f>VLOOKUP($F412,domain!$B:$D,3,FALSE)</f>
        <v>VARCHAR(32)</v>
      </c>
      <c r="I412" s="4" t="s">
        <v>65</v>
      </c>
      <c r="J412" s="3"/>
      <c r="K412" s="47"/>
      <c r="L412" s="3" t="s">
        <v>1114</v>
      </c>
      <c r="M412" s="3"/>
      <c r="N412" t="str">
        <f t="shared" si="16"/>
        <v xml:space="preserve">  , MODI_SE VARCHAR(32)</v>
      </c>
      <c r="O412" t="str">
        <f t="shared" si="17"/>
        <v>COMMENT ON COLUMN T_USER.MODI_SE IS '수정 구분[I: 등록 / U: 수정 / D: 삭제 / C: 완료 / R: 삭제완료]';</v>
      </c>
    </row>
    <row r="413" spans="1:15" x14ac:dyDescent="0.25">
      <c r="A413" s="79">
        <v>407</v>
      </c>
      <c r="B413" s="39" t="str">
        <f>VLOOKUP($C413,table!$B:$D,3,FALSE)</f>
        <v>공통</v>
      </c>
      <c r="C413" s="3" t="s">
        <v>40</v>
      </c>
      <c r="D413" s="40" t="str">
        <f>VLOOKUP($C413,table!$B:$D,2,FALSE)</f>
        <v>T_USER</v>
      </c>
      <c r="E413" s="57">
        <v>20</v>
      </c>
      <c r="F413" s="3" t="s">
        <v>132</v>
      </c>
      <c r="G413" s="3" t="str">
        <f>VLOOKUP($F413,domain!$B:$D,2,FALSE)</f>
        <v>RGST_ID</v>
      </c>
      <c r="H413" s="3" t="str">
        <f>VLOOKUP($F413,domain!$B:$D,3,FALSE)</f>
        <v>VARCHAR(32)</v>
      </c>
      <c r="I413" s="4" t="s">
        <v>66</v>
      </c>
      <c r="J413" s="3"/>
      <c r="K413" s="47"/>
      <c r="L413" s="3"/>
      <c r="M413" s="3"/>
      <c r="N413" t="str">
        <f t="shared" si="16"/>
        <v xml:space="preserve">  , RGST_ID VARCHAR(32) NOT NULL</v>
      </c>
      <c r="O413" t="str">
        <f t="shared" si="17"/>
        <v>COMMENT ON COLUMN T_USER.RGST_ID IS '등록 ID';</v>
      </c>
    </row>
    <row r="414" spans="1:15" x14ac:dyDescent="0.25">
      <c r="A414" s="79">
        <v>408</v>
      </c>
      <c r="B414" s="39" t="str">
        <f>VLOOKUP($C414,table!$B:$D,3,FALSE)</f>
        <v>공통</v>
      </c>
      <c r="C414" s="3" t="s">
        <v>40</v>
      </c>
      <c r="D414" s="40" t="str">
        <f>VLOOKUP($C414,table!$B:$D,2,FALSE)</f>
        <v>T_USER</v>
      </c>
      <c r="E414" s="57">
        <v>21</v>
      </c>
      <c r="F414" s="3" t="s">
        <v>840</v>
      </c>
      <c r="G414" s="3" t="str">
        <f>VLOOKUP($F414,domain!$B:$D,2,FALSE)</f>
        <v>RGST_DT</v>
      </c>
      <c r="H414" s="3" t="str">
        <f>VLOOKUP($F414,domain!$B:$D,3,FALSE)</f>
        <v>TIMESTAMP</v>
      </c>
      <c r="I414" s="4" t="s">
        <v>66</v>
      </c>
      <c r="J414" s="3" t="s">
        <v>307</v>
      </c>
      <c r="K414" s="47"/>
      <c r="L414" s="3"/>
      <c r="M414" s="3"/>
      <c r="N414" t="str">
        <f t="shared" si="16"/>
        <v xml:space="preserve">  , RGST_DT TIMESTAMP DEFAULT CURRENT_TIMESTAMP NOT NULL</v>
      </c>
      <c r="O414" t="str">
        <f t="shared" si="17"/>
        <v>COMMENT ON COLUMN T_USER.RGST_DT IS '등록 일시';</v>
      </c>
    </row>
    <row r="415" spans="1:15" x14ac:dyDescent="0.25">
      <c r="A415" s="79">
        <v>409</v>
      </c>
      <c r="B415" s="39" t="str">
        <f>VLOOKUP($C415,table!$B:$D,3,FALSE)</f>
        <v>공통</v>
      </c>
      <c r="C415" s="3" t="s">
        <v>40</v>
      </c>
      <c r="D415" s="40" t="str">
        <f>VLOOKUP($C415,table!$B:$D,2,FALSE)</f>
        <v>T_USER</v>
      </c>
      <c r="E415" s="57">
        <v>22</v>
      </c>
      <c r="F415" s="3" t="s">
        <v>169</v>
      </c>
      <c r="G415" s="3" t="str">
        <f>VLOOKUP($F415,domain!$B:$D,2,FALSE)</f>
        <v>MODI_ID</v>
      </c>
      <c r="H415" s="3" t="str">
        <f>VLOOKUP($F415,domain!$B:$D,3,FALSE)</f>
        <v>VARCHAR(32)</v>
      </c>
      <c r="I415" s="4" t="s">
        <v>66</v>
      </c>
      <c r="J415" s="3"/>
      <c r="K415" s="47"/>
      <c r="L415" s="3"/>
      <c r="M415" s="3"/>
      <c r="N415" t="str">
        <f t="shared" si="16"/>
        <v xml:space="preserve">  , MODI_ID VARCHAR(32) NOT NULL</v>
      </c>
      <c r="O415" t="str">
        <f t="shared" si="17"/>
        <v>COMMENT ON COLUMN T_USER.MODI_ID IS '수정 ID';</v>
      </c>
    </row>
    <row r="416" spans="1:15" x14ac:dyDescent="0.25">
      <c r="A416" s="79">
        <v>410</v>
      </c>
      <c r="B416" s="39" t="str">
        <f>VLOOKUP($C416,table!$B:$D,3,FALSE)</f>
        <v>공통</v>
      </c>
      <c r="C416" s="3" t="s">
        <v>40</v>
      </c>
      <c r="D416" s="40" t="str">
        <f>VLOOKUP($C416,table!$B:$D,2,FALSE)</f>
        <v>T_USER</v>
      </c>
      <c r="E416" s="57">
        <v>23</v>
      </c>
      <c r="F416" s="3" t="s">
        <v>173</v>
      </c>
      <c r="G416" s="3" t="str">
        <f>VLOOKUP($F416,domain!$B:$D,2,FALSE)</f>
        <v>MODI_DT</v>
      </c>
      <c r="H416" s="3" t="str">
        <f>VLOOKUP($F416,domain!$B:$D,3,FALSE)</f>
        <v>TIMESTAMP</v>
      </c>
      <c r="I416" s="4" t="s">
        <v>66</v>
      </c>
      <c r="J416" s="3" t="s">
        <v>307</v>
      </c>
      <c r="K416" s="47"/>
      <c r="L416" s="3"/>
      <c r="M416" s="3"/>
      <c r="N416" t="str">
        <f t="shared" si="16"/>
        <v xml:space="preserve">  , MODI_DT TIMESTAMP DEFAULT CURRENT_TIMESTAMP NOT NULL</v>
      </c>
      <c r="O416" t="str">
        <f t="shared" si="17"/>
        <v>COMMENT ON COLUMN T_USER.MODI_DT IS '수정 일시';</v>
      </c>
    </row>
    <row r="417" spans="1:15" x14ac:dyDescent="0.25">
      <c r="A417" s="79">
        <v>411</v>
      </c>
      <c r="B417" s="57" t="str">
        <f>VLOOKUP($C417,table!$B:$D,3,FALSE)</f>
        <v>공통</v>
      </c>
      <c r="C417" s="3" t="s">
        <v>1121</v>
      </c>
      <c r="D417" s="58" t="str">
        <f>VLOOKUP($C417,table!$B:$D,2,FALSE)</f>
        <v>T_USER_TEST</v>
      </c>
      <c r="E417" s="57">
        <v>1</v>
      </c>
      <c r="F417" s="3" t="s">
        <v>1122</v>
      </c>
      <c r="G417" s="3" t="str">
        <f>VLOOKUP($F417,domain!$B:$D,2,FALSE)</f>
        <v>USER_ID</v>
      </c>
      <c r="H417" s="3" t="str">
        <f>VLOOKUP($F417,domain!$B:$D,3,FALSE)</f>
        <v>VARCHAR(32)</v>
      </c>
      <c r="I417" s="57" t="s">
        <v>66</v>
      </c>
      <c r="J417" s="3"/>
      <c r="K417" s="57">
        <v>1</v>
      </c>
      <c r="L417" s="3"/>
      <c r="M417" s="3"/>
      <c r="N417" t="str">
        <f t="shared" si="16"/>
        <v xml:space="preserve">    USER_ID VARCHAR(32) NOT NULL</v>
      </c>
      <c r="O417" t="str">
        <f t="shared" si="17"/>
        <v>COMMENT ON COLUMN T_USER_TEST.USER_ID IS '사용자 ID';</v>
      </c>
    </row>
    <row r="418" spans="1:15" x14ac:dyDescent="0.25">
      <c r="A418" s="79">
        <v>412</v>
      </c>
      <c r="B418" s="57" t="str">
        <f>VLOOKUP($C418,table!$B:$D,3,FALSE)</f>
        <v>공통</v>
      </c>
      <c r="C418" s="3" t="s">
        <v>1121</v>
      </c>
      <c r="D418" s="58" t="str">
        <f>VLOOKUP($C418,table!$B:$D,2,FALSE)</f>
        <v>T_USER_TEST</v>
      </c>
      <c r="E418" s="57">
        <v>2</v>
      </c>
      <c r="F418" s="3" t="s">
        <v>1123</v>
      </c>
      <c r="G418" s="3" t="str">
        <f>VLOOKUP($F418,domain!$B:$D,2,FALSE)</f>
        <v>USER_NM</v>
      </c>
      <c r="H418" s="3" t="str">
        <f>VLOOKUP($F418,domain!$B:$D,3,FALSE)</f>
        <v>VARCHAR(100)</v>
      </c>
      <c r="I418" s="57" t="s">
        <v>65</v>
      </c>
      <c r="J418" s="3"/>
      <c r="K418" s="57"/>
      <c r="L418" s="3"/>
      <c r="M418" s="3"/>
      <c r="N418" t="str">
        <f t="shared" si="16"/>
        <v xml:space="preserve">  , USER_NM VARCHAR(100)</v>
      </c>
      <c r="O418" t="str">
        <f t="shared" si="17"/>
        <v>COMMENT ON COLUMN T_USER_TEST.USER_NM IS '사용자 명';</v>
      </c>
    </row>
    <row r="419" spans="1:15" x14ac:dyDescent="0.25">
      <c r="A419" s="79">
        <v>413</v>
      </c>
      <c r="B419" s="57" t="str">
        <f>VLOOKUP($C419,table!$B:$D,3,FALSE)</f>
        <v>공통</v>
      </c>
      <c r="C419" s="3" t="s">
        <v>1121</v>
      </c>
      <c r="D419" s="58" t="str">
        <f>VLOOKUP($C419,table!$B:$D,2,FALSE)</f>
        <v>T_USER_TEST</v>
      </c>
      <c r="E419" s="57">
        <v>3</v>
      </c>
      <c r="F419" s="3" t="s">
        <v>1124</v>
      </c>
      <c r="G419" s="3" t="str">
        <f>VLOOKUP($F419,domain!$B:$D,2,FALSE)</f>
        <v>RGST_ID</v>
      </c>
      <c r="H419" s="3" t="str">
        <f>VLOOKUP($F419,domain!$B:$D,3,FALSE)</f>
        <v>VARCHAR(32)</v>
      </c>
      <c r="I419" s="57" t="s">
        <v>65</v>
      </c>
      <c r="J419" s="3"/>
      <c r="K419" s="57"/>
      <c r="L419" s="3"/>
      <c r="M419" s="3"/>
      <c r="N419" t="str">
        <f t="shared" si="16"/>
        <v xml:space="preserve">  , RGST_ID VARCHAR(32)</v>
      </c>
      <c r="O419" t="str">
        <f t="shared" si="17"/>
        <v>COMMENT ON COLUMN T_USER_TEST.RGST_ID IS '등록 ID';</v>
      </c>
    </row>
    <row r="420" spans="1:15" x14ac:dyDescent="0.25">
      <c r="A420" s="79">
        <v>414</v>
      </c>
      <c r="B420" s="57" t="str">
        <f>VLOOKUP($C420,table!$B:$D,3,FALSE)</f>
        <v>공통</v>
      </c>
      <c r="C420" s="3" t="s">
        <v>1121</v>
      </c>
      <c r="D420" s="58" t="str">
        <f>VLOOKUP($C420,table!$B:$D,2,FALSE)</f>
        <v>T_USER_TEST</v>
      </c>
      <c r="E420" s="57">
        <v>4</v>
      </c>
      <c r="F420" s="3" t="s">
        <v>1125</v>
      </c>
      <c r="G420" s="3" t="str">
        <f>VLOOKUP($F420,domain!$B:$D,2,FALSE)</f>
        <v>RGST_DT</v>
      </c>
      <c r="H420" s="3" t="str">
        <f>VLOOKUP($F420,domain!$B:$D,3,FALSE)</f>
        <v>TIMESTAMP</v>
      </c>
      <c r="I420" s="57" t="s">
        <v>65</v>
      </c>
      <c r="J420" s="3"/>
      <c r="K420" s="57"/>
      <c r="L420" s="3"/>
      <c r="M420" s="3"/>
      <c r="N420" t="str">
        <f t="shared" si="16"/>
        <v xml:space="preserve">  , RGST_DT TIMESTAMP</v>
      </c>
      <c r="O420" t="str">
        <f t="shared" si="17"/>
        <v>COMMENT ON COLUMN T_USER_TEST.RGST_DT IS '등록 일시';</v>
      </c>
    </row>
    <row r="421" spans="1:15" x14ac:dyDescent="0.25">
      <c r="A421" s="79">
        <v>415</v>
      </c>
      <c r="B421" s="57" t="str">
        <f>VLOOKUP($C421,table!$B:$D,3,FALSE)</f>
        <v>공통</v>
      </c>
      <c r="C421" s="3" t="s">
        <v>625</v>
      </c>
      <c r="D421" s="33" t="str">
        <f>VLOOKUP($C421,table!$B:$D,2,FALSE)</f>
        <v>T_DEPT_CL</v>
      </c>
      <c r="E421" s="28">
        <v>1</v>
      </c>
      <c r="F421" s="3" t="s">
        <v>564</v>
      </c>
      <c r="G421" s="3" t="str">
        <f>VLOOKUP($F421,domain!$B:$D,2,FALSE)</f>
        <v>DEPT_CODE</v>
      </c>
      <c r="H421" s="3" t="str">
        <f>VLOOKUP($F421,domain!$B:$D,3,FALSE)</f>
        <v>VARCHAR(16)</v>
      </c>
      <c r="I421" s="28" t="s">
        <v>66</v>
      </c>
      <c r="J421" s="3"/>
      <c r="K421" s="47">
        <v>1</v>
      </c>
      <c r="L421" s="3"/>
      <c r="M421" s="3"/>
      <c r="N421" t="str">
        <f t="shared" si="16"/>
        <v xml:space="preserve">    DEPT_CODE VARCHAR(16) NOT NULL</v>
      </c>
      <c r="O421" t="str">
        <f t="shared" si="17"/>
        <v>COMMENT ON COLUMN T_DEPT_CL.DEPT_CODE IS '부서 코드';</v>
      </c>
    </row>
    <row r="422" spans="1:15" x14ac:dyDescent="0.25">
      <c r="A422" s="79">
        <v>416</v>
      </c>
      <c r="B422" s="28" t="str">
        <f>VLOOKUP($C422,table!$B:$D,3,FALSE)</f>
        <v>공통</v>
      </c>
      <c r="C422" s="3" t="s">
        <v>625</v>
      </c>
      <c r="D422" s="29" t="str">
        <f>VLOOKUP($C422,table!$B:$D,2,FALSE)</f>
        <v>T_DEPT_CL</v>
      </c>
      <c r="E422" s="28">
        <v>2</v>
      </c>
      <c r="F422" s="3" t="s">
        <v>626</v>
      </c>
      <c r="G422" s="3" t="str">
        <f>VLOOKUP($F422,domain!$B:$D,2,FALSE)</f>
        <v>UP_DEPT_CODE</v>
      </c>
      <c r="H422" s="3" t="str">
        <f>VLOOKUP($F422,domain!$B:$D,3,FALSE)</f>
        <v>VARCHAR(16)</v>
      </c>
      <c r="I422" s="28" t="s">
        <v>65</v>
      </c>
      <c r="J422" s="3"/>
      <c r="K422" s="47"/>
      <c r="L422" s="3"/>
      <c r="M422" s="3"/>
      <c r="N422" t="str">
        <f t="shared" si="16"/>
        <v xml:space="preserve">  , UP_DEPT_CODE VARCHAR(16)</v>
      </c>
      <c r="O422" t="str">
        <f t="shared" si="17"/>
        <v>COMMENT ON COLUMN T_DEPT_CL.UP_DEPT_CODE IS '상위 부서 코드';</v>
      </c>
    </row>
    <row r="423" spans="1:15" x14ac:dyDescent="0.25">
      <c r="A423" s="79">
        <v>417</v>
      </c>
      <c r="B423" s="28" t="str">
        <f>VLOOKUP($C423,table!$B:$D,3,FALSE)</f>
        <v>공통</v>
      </c>
      <c r="C423" s="3" t="s">
        <v>625</v>
      </c>
      <c r="D423" s="29" t="str">
        <f>VLOOKUP($C423,table!$B:$D,2,FALSE)</f>
        <v>T_DEPT_CL</v>
      </c>
      <c r="E423" s="43">
        <v>3</v>
      </c>
      <c r="F423" s="3" t="s">
        <v>565</v>
      </c>
      <c r="G423" s="3" t="str">
        <f>VLOOKUP($F423,domain!$B:$D,2,FALSE)</f>
        <v>DEPT_NM</v>
      </c>
      <c r="H423" s="3" t="str">
        <f>VLOOKUP($F423,domain!$B:$D,3,FALSE)</f>
        <v>VARCHAR(100)</v>
      </c>
      <c r="I423" s="28" t="s">
        <v>65</v>
      </c>
      <c r="J423" s="3"/>
      <c r="K423" s="47"/>
      <c r="L423" s="3"/>
      <c r="M423" s="3"/>
      <c r="N423" t="str">
        <f t="shared" si="16"/>
        <v xml:space="preserve">  , DEPT_NM VARCHAR(100)</v>
      </c>
      <c r="O423" t="str">
        <f t="shared" si="17"/>
        <v>COMMENT ON COLUMN T_DEPT_CL.DEPT_NM IS '부서 명';</v>
      </c>
    </row>
    <row r="424" spans="1:15" x14ac:dyDescent="0.25">
      <c r="A424" s="79">
        <v>418</v>
      </c>
      <c r="B424" s="28" t="str">
        <f>VLOOKUP($C424,table!$B:$D,3,FALSE)</f>
        <v>공통</v>
      </c>
      <c r="C424" s="3" t="s">
        <v>625</v>
      </c>
      <c r="D424" s="29" t="str">
        <f>VLOOKUP($C424,table!$B:$D,2,FALSE)</f>
        <v>T_DEPT_CL</v>
      </c>
      <c r="E424" s="43">
        <v>4</v>
      </c>
      <c r="F424" s="3" t="s">
        <v>624</v>
      </c>
      <c r="G424" s="3" t="str">
        <f>VLOOKUP($F424,domain!$B:$D,2,FALSE)</f>
        <v>ORD_SEQ</v>
      </c>
      <c r="H424" s="3" t="str">
        <f>VLOOKUP($F424,domain!$B:$D,3,FALSE)</f>
        <v>NUMERIC(5,0)</v>
      </c>
      <c r="I424" s="28" t="s">
        <v>65</v>
      </c>
      <c r="J424" s="3"/>
      <c r="K424" s="47"/>
      <c r="L424" s="3"/>
      <c r="M424" s="3"/>
      <c r="N424" t="str">
        <f t="shared" si="16"/>
        <v xml:space="preserve">  , ORD_SEQ NUMERIC(5,0)</v>
      </c>
      <c r="O424" t="str">
        <f t="shared" si="17"/>
        <v>COMMENT ON COLUMN T_DEPT_CL.ORD_SEQ IS '정렬 순서';</v>
      </c>
    </row>
    <row r="425" spans="1:15" x14ac:dyDescent="0.25">
      <c r="A425" s="79">
        <v>419</v>
      </c>
      <c r="B425" s="28" t="str">
        <f>VLOOKUP($C425,table!$B:$D,3,FALSE)</f>
        <v>공통</v>
      </c>
      <c r="C425" s="3" t="s">
        <v>625</v>
      </c>
      <c r="D425" s="29" t="str">
        <f>VLOOKUP($C425,table!$B:$D,2,FALSE)</f>
        <v>T_DEPT_CL</v>
      </c>
      <c r="E425" s="43">
        <v>5</v>
      </c>
      <c r="F425" s="3" t="s">
        <v>569</v>
      </c>
      <c r="G425" s="3" t="str">
        <f>VLOOKUP($F425,domain!$B:$D,2,FALSE)</f>
        <v>LV</v>
      </c>
      <c r="H425" s="3" t="str">
        <f>VLOOKUP($F425,domain!$B:$D,3,FALSE)</f>
        <v>NUMERIC(5,0)</v>
      </c>
      <c r="I425" s="28" t="s">
        <v>65</v>
      </c>
      <c r="J425" s="3"/>
      <c r="K425" s="47"/>
      <c r="L425" s="3"/>
      <c r="M425" s="3"/>
      <c r="N425" t="str">
        <f t="shared" si="16"/>
        <v xml:space="preserve">  , LV NUMERIC(5,0)</v>
      </c>
      <c r="O425" t="str">
        <f t="shared" si="17"/>
        <v>COMMENT ON COLUMN T_DEPT_CL.LV IS '레벨';</v>
      </c>
    </row>
    <row r="426" spans="1:15" x14ac:dyDescent="0.25">
      <c r="A426" s="79">
        <v>420</v>
      </c>
      <c r="B426" s="28" t="str">
        <f>VLOOKUP($C426,table!$B:$D,3,FALSE)</f>
        <v>공통</v>
      </c>
      <c r="C426" s="3" t="s">
        <v>625</v>
      </c>
      <c r="D426" s="29" t="str">
        <f>VLOOKUP($C426,table!$B:$D,2,FALSE)</f>
        <v>T_DEPT_CL</v>
      </c>
      <c r="E426" s="43">
        <v>6</v>
      </c>
      <c r="F426" s="3" t="s">
        <v>570</v>
      </c>
      <c r="G426" s="3" t="str">
        <f>VLOOKUP($F426,domain!$B:$D,2,FALSE)</f>
        <v>DEPT_PATH</v>
      </c>
      <c r="H426" s="3" t="str">
        <f>VLOOKUP($F426,domain!$B:$D,3,FALSE)</f>
        <v>VARCHAR(1000)</v>
      </c>
      <c r="I426" s="28" t="s">
        <v>65</v>
      </c>
      <c r="J426" s="3"/>
      <c r="K426" s="47"/>
      <c r="L426" s="3"/>
      <c r="M426" s="3"/>
      <c r="N426" t="str">
        <f t="shared" si="16"/>
        <v xml:space="preserve">  , DEPT_PATH VARCHAR(1000)</v>
      </c>
      <c r="O426" t="str">
        <f t="shared" si="17"/>
        <v>COMMENT ON COLUMN T_DEPT_CL.DEPT_PATH IS '부서 경로';</v>
      </c>
    </row>
    <row r="427" spans="1:15" x14ac:dyDescent="0.25">
      <c r="A427" s="79">
        <v>421</v>
      </c>
      <c r="B427" s="28" t="str">
        <f>VLOOKUP($C427,table!$B:$D,3,FALSE)</f>
        <v>공통</v>
      </c>
      <c r="C427" s="3" t="s">
        <v>625</v>
      </c>
      <c r="D427" s="29" t="str">
        <f>VLOOKUP($C427,table!$B:$D,2,FALSE)</f>
        <v>T_DEPT_CL</v>
      </c>
      <c r="E427" s="43">
        <v>7</v>
      </c>
      <c r="F427" s="3" t="s">
        <v>566</v>
      </c>
      <c r="G427" s="3" t="str">
        <f>VLOOKUP($F427,domain!$B:$D,2,FALSE)</f>
        <v>GROUP_CODE</v>
      </c>
      <c r="H427" s="3" t="str">
        <f>VLOOKUP($F427,domain!$B:$D,3,FALSE)</f>
        <v>VARCHAR(32)</v>
      </c>
      <c r="I427" s="28" t="s">
        <v>65</v>
      </c>
      <c r="J427" s="3"/>
      <c r="K427" s="47"/>
      <c r="L427" s="3"/>
      <c r="M427" s="3"/>
      <c r="N427" t="str">
        <f t="shared" si="16"/>
        <v xml:space="preserve">  , GROUP_CODE VARCHAR(32)</v>
      </c>
      <c r="O427" t="str">
        <f t="shared" si="17"/>
        <v>COMMENT ON COLUMN T_DEPT_CL.GROUP_CODE IS '그룹 코드';</v>
      </c>
    </row>
    <row r="428" spans="1:15" x14ac:dyDescent="0.25">
      <c r="A428" s="79">
        <v>422</v>
      </c>
      <c r="B428" s="28" t="str">
        <f>VLOOKUP($C428,table!$B:$D,3,FALSE)</f>
        <v>공통</v>
      </c>
      <c r="C428" s="3" t="s">
        <v>625</v>
      </c>
      <c r="D428" s="29" t="str">
        <f>VLOOKUP($C428,table!$B:$D,2,FALSE)</f>
        <v>T_DEPT_CL</v>
      </c>
      <c r="E428" s="43">
        <v>8</v>
      </c>
      <c r="F428" s="3" t="s">
        <v>567</v>
      </c>
      <c r="G428" s="3" t="str">
        <f>VLOOKUP($F428,domain!$B:$D,2,FALSE)</f>
        <v>UP_GROUP_CODE</v>
      </c>
      <c r="H428" s="3" t="str">
        <f>VLOOKUP($F428,domain!$B:$D,3,FALSE)</f>
        <v>VARCHAR(32)</v>
      </c>
      <c r="I428" s="28" t="s">
        <v>65</v>
      </c>
      <c r="J428" s="3"/>
      <c r="K428" s="47"/>
      <c r="L428" s="3"/>
      <c r="M428" s="3"/>
      <c r="N428" t="str">
        <f t="shared" si="16"/>
        <v xml:space="preserve">  , UP_GROUP_CODE VARCHAR(32)</v>
      </c>
      <c r="O428" t="str">
        <f t="shared" si="17"/>
        <v>COMMENT ON COLUMN T_DEPT_CL.UP_GROUP_CODE IS '상위 그룹 코드';</v>
      </c>
    </row>
    <row r="429" spans="1:15" x14ac:dyDescent="0.25">
      <c r="A429" s="79">
        <v>423</v>
      </c>
      <c r="B429" s="28" t="str">
        <f>VLOOKUP($C429,table!$B:$D,3,FALSE)</f>
        <v>공통</v>
      </c>
      <c r="C429" s="3" t="s">
        <v>625</v>
      </c>
      <c r="D429" s="29" t="str">
        <f>VLOOKUP($C429,table!$B:$D,2,FALSE)</f>
        <v>T_DEPT_CL</v>
      </c>
      <c r="E429" s="43">
        <v>9</v>
      </c>
      <c r="F429" s="3" t="s">
        <v>160</v>
      </c>
      <c r="G429" s="3" t="str">
        <f>VLOOKUP($F429,domain!$B:$D,2,FALSE)</f>
        <v>USE_YN</v>
      </c>
      <c r="H429" s="3" t="str">
        <f>VLOOKUP($F429,domain!$B:$D,3,FALSE)</f>
        <v>VARCHAR(1)</v>
      </c>
      <c r="I429" s="28" t="s">
        <v>65</v>
      </c>
      <c r="J429" s="3" t="s">
        <v>304</v>
      </c>
      <c r="K429" s="47"/>
      <c r="L429" s="3"/>
      <c r="M429" s="3"/>
      <c r="N429" t="str">
        <f t="shared" si="16"/>
        <v xml:space="preserve">  , USE_YN VARCHAR(1) DEFAULT 'N'</v>
      </c>
      <c r="O429" t="str">
        <f t="shared" si="17"/>
        <v>COMMENT ON COLUMN T_DEPT_CL.USE_YN IS '사용 여부';</v>
      </c>
    </row>
    <row r="430" spans="1:15" x14ac:dyDescent="0.25">
      <c r="A430" s="79">
        <v>424</v>
      </c>
      <c r="B430" s="43" t="str">
        <f>VLOOKUP($C430,table!$B:$D,3,FALSE)</f>
        <v>공통</v>
      </c>
      <c r="C430" s="3" t="s">
        <v>601</v>
      </c>
      <c r="D430" s="44" t="str">
        <f>VLOOKUP($C430,table!$B:$D,2,FALSE)</f>
        <v>T_DEPT_CL</v>
      </c>
      <c r="E430" s="43">
        <v>10</v>
      </c>
      <c r="F430" s="3" t="s">
        <v>171</v>
      </c>
      <c r="G430" s="3" t="str">
        <f>VLOOKUP($F430,domain!$B:$D,2,FALSE)</f>
        <v>MODI_SE</v>
      </c>
      <c r="H430" s="3" t="str">
        <f>VLOOKUP($F430,domain!$B:$D,3,FALSE)</f>
        <v>VARCHAR(32)</v>
      </c>
      <c r="I430" s="43" t="s">
        <v>65</v>
      </c>
      <c r="J430" s="3"/>
      <c r="K430" s="47"/>
      <c r="L430" s="3"/>
      <c r="M430" s="3"/>
      <c r="N430" t="str">
        <f t="shared" si="16"/>
        <v xml:space="preserve">  , MODI_SE VARCHAR(32)</v>
      </c>
      <c r="O430" t="str">
        <f t="shared" si="17"/>
        <v>COMMENT ON COLUMN T_DEPT_CL.MODI_SE IS '수정 구분';</v>
      </c>
    </row>
    <row r="431" spans="1:15" x14ac:dyDescent="0.25">
      <c r="A431" s="79">
        <v>425</v>
      </c>
      <c r="B431" s="43" t="str">
        <f>VLOOKUP($C431,table!$B:$D,3,FALSE)</f>
        <v>공통</v>
      </c>
      <c r="C431" s="3" t="s">
        <v>601</v>
      </c>
      <c r="D431" s="44" t="str">
        <f>VLOOKUP($C431,table!$B:$D,2,FALSE)</f>
        <v>T_DEPT_CL</v>
      </c>
      <c r="E431" s="43">
        <v>11</v>
      </c>
      <c r="F431" s="3" t="s">
        <v>132</v>
      </c>
      <c r="G431" s="3" t="str">
        <f>VLOOKUP($F431,domain!$B:$D,2,FALSE)</f>
        <v>RGST_ID</v>
      </c>
      <c r="H431" s="3" t="str">
        <f>VLOOKUP($F431,domain!$B:$D,3,FALSE)</f>
        <v>VARCHAR(32)</v>
      </c>
      <c r="I431" s="28" t="s">
        <v>66</v>
      </c>
      <c r="J431" s="3"/>
      <c r="K431" s="47"/>
      <c r="L431" s="3"/>
      <c r="M431" s="3"/>
      <c r="N431" t="str">
        <f t="shared" si="16"/>
        <v xml:space="preserve">  , RGST_ID VARCHAR(32) NOT NULL</v>
      </c>
      <c r="O431" t="str">
        <f t="shared" si="17"/>
        <v>COMMENT ON COLUMN T_DEPT_CL.RGST_ID IS '등록 ID';</v>
      </c>
    </row>
    <row r="432" spans="1:15" x14ac:dyDescent="0.25">
      <c r="A432" s="79">
        <v>426</v>
      </c>
      <c r="B432" s="28" t="str">
        <f>VLOOKUP($C432,table!$B:$D,3,FALSE)</f>
        <v>공통</v>
      </c>
      <c r="C432" s="3" t="s">
        <v>625</v>
      </c>
      <c r="D432" s="29" t="str">
        <f>VLOOKUP($C432,table!$B:$D,2,FALSE)</f>
        <v>T_DEPT_CL</v>
      </c>
      <c r="E432" s="43">
        <v>12</v>
      </c>
      <c r="F432" s="3" t="s">
        <v>840</v>
      </c>
      <c r="G432" s="3" t="str">
        <f>VLOOKUP($F432,domain!$B:$D,2,FALSE)</f>
        <v>RGST_DT</v>
      </c>
      <c r="H432" s="3" t="str">
        <f>VLOOKUP($F432,domain!$B:$D,3,FALSE)</f>
        <v>TIMESTAMP</v>
      </c>
      <c r="I432" s="28" t="s">
        <v>66</v>
      </c>
      <c r="J432" s="3" t="s">
        <v>307</v>
      </c>
      <c r="K432" s="47"/>
      <c r="L432" s="3"/>
      <c r="M432" s="3"/>
      <c r="N432" t="str">
        <f t="shared" si="16"/>
        <v xml:space="preserve">  , RGST_DT TIMESTAMP DEFAULT CURRENT_TIMESTAMP NOT NULL</v>
      </c>
      <c r="O432" t="str">
        <f t="shared" si="17"/>
        <v>COMMENT ON COLUMN T_DEPT_CL.RGST_DT IS '등록 일시';</v>
      </c>
    </row>
    <row r="433" spans="1:15" x14ac:dyDescent="0.25">
      <c r="A433" s="79">
        <v>427</v>
      </c>
      <c r="B433" s="28" t="str">
        <f>VLOOKUP($C433,table!$B:$D,3,FALSE)</f>
        <v>공통</v>
      </c>
      <c r="C433" s="3" t="s">
        <v>625</v>
      </c>
      <c r="D433" s="29" t="str">
        <f>VLOOKUP($C433,table!$B:$D,2,FALSE)</f>
        <v>T_DEPT_CL</v>
      </c>
      <c r="E433" s="43">
        <v>13</v>
      </c>
      <c r="F433" s="3" t="s">
        <v>169</v>
      </c>
      <c r="G433" s="3" t="str">
        <f>VLOOKUP($F433,domain!$B:$D,2,FALSE)</f>
        <v>MODI_ID</v>
      </c>
      <c r="H433" s="3" t="str">
        <f>VLOOKUP($F433,domain!$B:$D,3,FALSE)</f>
        <v>VARCHAR(32)</v>
      </c>
      <c r="I433" s="28" t="s">
        <v>66</v>
      </c>
      <c r="J433" s="3"/>
      <c r="K433" s="47"/>
      <c r="L433" s="3"/>
      <c r="M433" s="3"/>
      <c r="N433" t="str">
        <f t="shared" si="16"/>
        <v xml:space="preserve">  , MODI_ID VARCHAR(32) NOT NULL</v>
      </c>
      <c r="O433" t="str">
        <f t="shared" si="17"/>
        <v>COMMENT ON COLUMN T_DEPT_CL.MODI_ID IS '수정 ID';</v>
      </c>
    </row>
    <row r="434" spans="1:15" x14ac:dyDescent="0.25">
      <c r="A434" s="79">
        <v>428</v>
      </c>
      <c r="B434" s="28" t="str">
        <f>VLOOKUP($C434,table!$B:$D,3,FALSE)</f>
        <v>공통</v>
      </c>
      <c r="C434" s="3" t="s">
        <v>625</v>
      </c>
      <c r="D434" s="29" t="str">
        <f>VLOOKUP($C434,table!$B:$D,2,FALSE)</f>
        <v>T_DEPT_CL</v>
      </c>
      <c r="E434" s="43">
        <v>14</v>
      </c>
      <c r="F434" s="3" t="s">
        <v>173</v>
      </c>
      <c r="G434" s="3" t="str">
        <f>VLOOKUP($F434,domain!$B:$D,2,FALSE)</f>
        <v>MODI_DT</v>
      </c>
      <c r="H434" s="3" t="str">
        <f>VLOOKUP($F434,domain!$B:$D,3,FALSE)</f>
        <v>TIMESTAMP</v>
      </c>
      <c r="I434" s="28" t="s">
        <v>66</v>
      </c>
      <c r="J434" s="3" t="s">
        <v>307</v>
      </c>
      <c r="K434" s="47"/>
      <c r="L434" s="3"/>
      <c r="M434" s="3"/>
      <c r="N434" t="str">
        <f t="shared" si="16"/>
        <v xml:space="preserve">  , MODI_DT TIMESTAMP DEFAULT CURRENT_TIMESTAMP NOT NULL</v>
      </c>
      <c r="O434" t="str">
        <f t="shared" si="17"/>
        <v>COMMENT ON COLUMN T_DEPT_CL.MODI_DT IS '수정 일시';</v>
      </c>
    </row>
    <row r="435" spans="1:15" x14ac:dyDescent="0.25">
      <c r="A435" s="79">
        <v>429</v>
      </c>
      <c r="B435" s="28" t="str">
        <f>VLOOKUP($C435,table!$B:$D,3,FALSE)</f>
        <v>공통</v>
      </c>
      <c r="C435" s="3" t="s">
        <v>404</v>
      </c>
      <c r="D435" s="29" t="str">
        <f>VLOOKUP($C435,table!$B:$D,2,FALSE)</f>
        <v>T_ID_SN</v>
      </c>
      <c r="E435" s="21">
        <v>1</v>
      </c>
      <c r="F435" s="3" t="s">
        <v>402</v>
      </c>
      <c r="G435" s="3" t="str">
        <f>VLOOKUP($F435,domain!$B:$D,2,FALSE)</f>
        <v>ID_TY</v>
      </c>
      <c r="H435" s="3" t="str">
        <f>VLOOKUP($F435,domain!$B:$D,3,FALSE)</f>
        <v>VARCHAR(32)</v>
      </c>
      <c r="I435" s="20" t="s">
        <v>66</v>
      </c>
      <c r="J435" s="3"/>
      <c r="K435" s="21">
        <v>1</v>
      </c>
      <c r="L435" s="3"/>
      <c r="M435" s="3"/>
      <c r="N435" t="str">
        <f t="shared" si="16"/>
        <v xml:space="preserve">    ID_TY VARCHAR(32) NOT NULL</v>
      </c>
      <c r="O435" t="str">
        <f t="shared" si="17"/>
        <v>COMMENT ON COLUMN T_ID_SN.ID_TY IS 'ID 타입';</v>
      </c>
    </row>
    <row r="436" spans="1:15" x14ac:dyDescent="0.25">
      <c r="A436" s="79">
        <v>430</v>
      </c>
      <c r="B436" s="20" t="str">
        <f>VLOOKUP($C436,table!$B:$D,3,FALSE)</f>
        <v>공통</v>
      </c>
      <c r="C436" s="3" t="s">
        <v>404</v>
      </c>
      <c r="D436" s="29" t="str">
        <f>VLOOKUP($C436,table!$B:$D,2,FALSE)</f>
        <v>T_ID_SN</v>
      </c>
      <c r="E436" s="21">
        <v>2</v>
      </c>
      <c r="F436" s="3" t="s">
        <v>403</v>
      </c>
      <c r="G436" s="3" t="str">
        <f>VLOOKUP($F436,domain!$B:$D,2,FALSE)</f>
        <v>ID_SE</v>
      </c>
      <c r="H436" s="3" t="str">
        <f>VLOOKUP($F436,domain!$B:$D,3,FALSE)</f>
        <v>VARCHAR(32)</v>
      </c>
      <c r="I436" s="20" t="s">
        <v>66</v>
      </c>
      <c r="J436" s="3"/>
      <c r="K436" s="21">
        <v>2</v>
      </c>
      <c r="L436" s="3"/>
      <c r="M436" s="3"/>
      <c r="N436" t="str">
        <f t="shared" si="16"/>
        <v xml:space="preserve">  , ID_SE VARCHAR(32) NOT NULL</v>
      </c>
      <c r="O436" t="str">
        <f t="shared" si="17"/>
        <v>COMMENT ON COLUMN T_ID_SN.ID_SE IS 'ID 구분';</v>
      </c>
    </row>
    <row r="437" spans="1:15" x14ac:dyDescent="0.25">
      <c r="A437" s="79">
        <v>431</v>
      </c>
      <c r="B437" s="20" t="str">
        <f>VLOOKUP($C437,table!$B:$D,3,FALSE)</f>
        <v>공통</v>
      </c>
      <c r="C437" s="3" t="s">
        <v>404</v>
      </c>
      <c r="D437" s="19" t="str">
        <f>VLOOKUP($C437,table!$B:$D,2,FALSE)</f>
        <v>T_ID_SN</v>
      </c>
      <c r="E437" s="21">
        <v>3</v>
      </c>
      <c r="F437" s="3" t="s">
        <v>404</v>
      </c>
      <c r="G437" s="3" t="str">
        <f>VLOOKUP($F437,domain!$B:$D,2,FALSE)</f>
        <v>ID_SN</v>
      </c>
      <c r="H437" s="3" t="str">
        <f>VLOOKUP($F437,domain!$B:$D,3,FALSE)</f>
        <v>NUMERIC(9,0)</v>
      </c>
      <c r="I437" s="20" t="s">
        <v>66</v>
      </c>
      <c r="J437" s="3" t="s">
        <v>405</v>
      </c>
      <c r="K437" s="47"/>
      <c r="L437" s="3"/>
      <c r="M437" s="3"/>
      <c r="N437" t="str">
        <f t="shared" si="16"/>
        <v xml:space="preserve">  , ID_SN NUMERIC(9,0) DEFAULT 0 NOT NULL</v>
      </c>
      <c r="O437" t="str">
        <f t="shared" si="17"/>
        <v>COMMENT ON COLUMN T_ID_SN.ID_SN IS 'ID 순번';</v>
      </c>
    </row>
    <row r="438" spans="1:15" x14ac:dyDescent="0.25">
      <c r="A438" s="79">
        <v>432</v>
      </c>
      <c r="B438" s="20" t="str">
        <f>VLOOKUP($C438,table!$B:$D,3,FALSE)</f>
        <v>공통</v>
      </c>
      <c r="C438" s="3" t="s">
        <v>404</v>
      </c>
      <c r="D438" s="19" t="str">
        <f>VLOOKUP($C438,table!$B:$D,2,FALSE)</f>
        <v>T_ID_SN</v>
      </c>
      <c r="E438" s="21">
        <v>4</v>
      </c>
      <c r="F438" s="3" t="s">
        <v>173</v>
      </c>
      <c r="G438" s="3" t="str">
        <f>VLOOKUP($F438,domain!$B:$D,2,FALSE)</f>
        <v>MODI_DT</v>
      </c>
      <c r="H438" s="3" t="str">
        <f>VLOOKUP($F438,domain!$B:$D,3,FALSE)</f>
        <v>TIMESTAMP</v>
      </c>
      <c r="I438" s="20" t="s">
        <v>66</v>
      </c>
      <c r="J438" s="3" t="s">
        <v>307</v>
      </c>
      <c r="K438" s="47"/>
      <c r="L438" s="3"/>
      <c r="M438" s="3"/>
      <c r="N438" t="str">
        <f t="shared" si="16"/>
        <v xml:space="preserve">  , MODI_DT TIMESTAMP DEFAULT CURRENT_TIMESTAMP NOT NULL</v>
      </c>
      <c r="O438" t="str">
        <f t="shared" si="17"/>
        <v>COMMENT ON COLUMN T_ID_SN.MODI_DT IS '수정 일시';</v>
      </c>
    </row>
    <row r="439" spans="1:15" x14ac:dyDescent="0.25">
      <c r="A439" s="79">
        <v>433</v>
      </c>
      <c r="B439" s="20" t="str">
        <f>VLOOKUP($C439,table!$B:$D,3,FALSE)</f>
        <v>공통</v>
      </c>
      <c r="C439" s="3" t="s">
        <v>394</v>
      </c>
      <c r="D439" s="19" t="str">
        <f>VLOOKUP($C439,table!$B:$D,2,FALSE)</f>
        <v>T_FILE</v>
      </c>
      <c r="E439" s="21">
        <v>1</v>
      </c>
      <c r="F439" s="3" t="s">
        <v>393</v>
      </c>
      <c r="G439" s="3" t="str">
        <f>VLOOKUP($F439,domain!$B:$D,2,FALSE)</f>
        <v>FILE_ID</v>
      </c>
      <c r="H439" s="3" t="str">
        <f>VLOOKUP($F439,domain!$B:$D,3,FALSE)</f>
        <v>VARCHAR(32)</v>
      </c>
      <c r="I439" s="20" t="s">
        <v>66</v>
      </c>
      <c r="J439" s="3"/>
      <c r="K439" s="21">
        <v>1</v>
      </c>
      <c r="L439" s="3"/>
      <c r="M439" s="3"/>
      <c r="N439" t="str">
        <f t="shared" si="16"/>
        <v xml:space="preserve">    FILE_ID VARCHAR(32) NOT NULL</v>
      </c>
      <c r="O439" t="str">
        <f t="shared" si="17"/>
        <v>COMMENT ON COLUMN T_FILE.FILE_ID IS '파일 ID';</v>
      </c>
    </row>
    <row r="440" spans="1:15" x14ac:dyDescent="0.25">
      <c r="A440" s="79">
        <v>434</v>
      </c>
      <c r="B440" s="20" t="str">
        <f>VLOOKUP($C440,table!$B:$D,3,FALSE)</f>
        <v>공통</v>
      </c>
      <c r="C440" s="3" t="s">
        <v>394</v>
      </c>
      <c r="D440" s="19" t="str">
        <f>VLOOKUP($C440,table!$B:$D,2,FALSE)</f>
        <v>T_FILE</v>
      </c>
      <c r="E440" s="21">
        <v>2</v>
      </c>
      <c r="F440" s="3" t="s">
        <v>428</v>
      </c>
      <c r="G440" s="3" t="str">
        <f>VLOOKUP($F440,domain!$B:$D,2,FALSE)</f>
        <v>STORAGE_SE</v>
      </c>
      <c r="H440" s="3" t="str">
        <f>VLOOKUP($F440,domain!$B:$D,3,FALSE)</f>
        <v>VARCHAR(32)</v>
      </c>
      <c r="I440" s="20" t="s">
        <v>66</v>
      </c>
      <c r="J440" s="3"/>
      <c r="K440" s="21">
        <v>2</v>
      </c>
      <c r="L440" s="3"/>
      <c r="M440" s="3"/>
      <c r="N440" t="str">
        <f t="shared" si="16"/>
        <v xml:space="preserve">  , STORAGE_SE VARCHAR(32) NOT NULL</v>
      </c>
      <c r="O440" t="str">
        <f t="shared" si="17"/>
        <v>COMMENT ON COLUMN T_FILE.STORAGE_SE IS '저장소 구분';</v>
      </c>
    </row>
    <row r="441" spans="1:15" x14ac:dyDescent="0.25">
      <c r="A441" s="79">
        <v>435</v>
      </c>
      <c r="B441" s="20" t="str">
        <f>VLOOKUP($C441,table!$B:$D,3,FALSE)</f>
        <v>공통</v>
      </c>
      <c r="C441" s="3" t="s">
        <v>394</v>
      </c>
      <c r="D441" s="19" t="str">
        <f>VLOOKUP($C441,table!$B:$D,2,FALSE)</f>
        <v>T_FILE</v>
      </c>
      <c r="E441" s="21">
        <v>3</v>
      </c>
      <c r="F441" s="3" t="s">
        <v>713</v>
      </c>
      <c r="G441" s="3" t="str">
        <f>VLOOKUP($F441,domain!$B:$D,2,FALSE)</f>
        <v>BUCKET_NM</v>
      </c>
      <c r="H441" s="3" t="str">
        <f>VLOOKUP($F441,domain!$B:$D,3,FALSE)</f>
        <v>VARCHAR(256)</v>
      </c>
      <c r="I441" s="20" t="s">
        <v>65</v>
      </c>
      <c r="J441" s="3"/>
      <c r="K441" s="47"/>
      <c r="L441" s="3" t="s">
        <v>1093</v>
      </c>
      <c r="M441" s="3"/>
      <c r="N441" t="str">
        <f t="shared" si="16"/>
        <v xml:space="preserve">  , BUCKET_NM VARCHAR(256)</v>
      </c>
      <c r="O441" t="str">
        <f t="shared" si="17"/>
        <v>COMMENT ON COLUMN T_FILE.BUCKET_NM IS '버킷 명[S3 / NAS]';</v>
      </c>
    </row>
    <row r="442" spans="1:15" x14ac:dyDescent="0.25">
      <c r="A442" s="79">
        <v>436</v>
      </c>
      <c r="B442" s="39" t="str">
        <f>VLOOKUP($C442,table!$B:$D,3,FALSE)</f>
        <v>공통</v>
      </c>
      <c r="C442" s="3" t="s">
        <v>394</v>
      </c>
      <c r="D442" s="40" t="str">
        <f>VLOOKUP($C442,table!$B:$D,2,FALSE)</f>
        <v>T_FILE</v>
      </c>
      <c r="E442" s="21">
        <v>4</v>
      </c>
      <c r="F442" s="3" t="s">
        <v>395</v>
      </c>
      <c r="G442" s="3" t="str">
        <f>VLOOKUP($F442,domain!$B:$D,2,FALSE)</f>
        <v>SAVE_PATH</v>
      </c>
      <c r="H442" s="3" t="str">
        <f>VLOOKUP($F442,domain!$B:$D,3,FALSE)</f>
        <v>VARCHAR(256)</v>
      </c>
      <c r="I442" s="39" t="s">
        <v>65</v>
      </c>
      <c r="J442" s="3"/>
      <c r="K442" s="47"/>
      <c r="L442" s="3"/>
      <c r="M442" s="3"/>
      <c r="N442" t="str">
        <f t="shared" si="16"/>
        <v xml:space="preserve">  , SAVE_PATH VARCHAR(256)</v>
      </c>
      <c r="O442" t="str">
        <f t="shared" si="17"/>
        <v>COMMENT ON COLUMN T_FILE.SAVE_PATH IS '저장 경로';</v>
      </c>
    </row>
    <row r="443" spans="1:15" x14ac:dyDescent="0.25">
      <c r="A443" s="79">
        <v>437</v>
      </c>
      <c r="B443" s="39" t="str">
        <f>VLOOKUP($C443,table!$B:$D,3,FALSE)</f>
        <v>공통</v>
      </c>
      <c r="C443" s="3" t="s">
        <v>394</v>
      </c>
      <c r="D443" s="40" t="str">
        <f>VLOOKUP($C443,table!$B:$D,2,FALSE)</f>
        <v>T_FILE</v>
      </c>
      <c r="E443" s="21">
        <v>5</v>
      </c>
      <c r="F443" s="3" t="s">
        <v>396</v>
      </c>
      <c r="G443" s="3" t="str">
        <f>VLOOKUP($F443,domain!$B:$D,2,FALSE)</f>
        <v>SAVE_FILE_NM</v>
      </c>
      <c r="H443" s="3" t="str">
        <f>VLOOKUP($F443,domain!$B:$D,3,FALSE)</f>
        <v>VARCHAR(256)</v>
      </c>
      <c r="I443" s="20" t="s">
        <v>65</v>
      </c>
      <c r="J443" s="3"/>
      <c r="K443" s="47"/>
      <c r="L443" s="3"/>
      <c r="M443" s="3"/>
      <c r="N443" t="str">
        <f t="shared" si="16"/>
        <v xml:space="preserve">  , SAVE_FILE_NM VARCHAR(256)</v>
      </c>
      <c r="O443" t="str">
        <f t="shared" si="17"/>
        <v>COMMENT ON COLUMN T_FILE.SAVE_FILE_NM IS '저장 파일 명';</v>
      </c>
    </row>
    <row r="444" spans="1:15" x14ac:dyDescent="0.25">
      <c r="A444" s="79">
        <v>438</v>
      </c>
      <c r="B444" s="39" t="str">
        <f>VLOOKUP($C444,table!$B:$D,3,FALSE)</f>
        <v>공통</v>
      </c>
      <c r="C444" s="3" t="s">
        <v>394</v>
      </c>
      <c r="D444" s="40" t="str">
        <f>VLOOKUP($C444,table!$B:$D,2,FALSE)</f>
        <v>T_FILE</v>
      </c>
      <c r="E444" s="21">
        <v>6</v>
      </c>
      <c r="F444" s="3" t="s">
        <v>780</v>
      </c>
      <c r="G444" s="3" t="str">
        <f>VLOOKUP($F444,domain!$B:$D,2,FALSE)</f>
        <v>SAVE_FILE_VER</v>
      </c>
      <c r="H444" s="3" t="str">
        <f>VLOOKUP($F444,domain!$B:$D,3,FALSE)</f>
        <v>VARCHAR(100)</v>
      </c>
      <c r="I444" s="20" t="s">
        <v>65</v>
      </c>
      <c r="J444" s="3"/>
      <c r="K444" s="47"/>
      <c r="L444" s="3"/>
      <c r="M444" s="3"/>
      <c r="N444" t="str">
        <f t="shared" si="16"/>
        <v xml:space="preserve">  , SAVE_FILE_VER VARCHAR(100)</v>
      </c>
      <c r="O444" t="str">
        <f t="shared" si="17"/>
        <v>COMMENT ON COLUMN T_FILE.SAVE_FILE_VER IS '저장 파일 버전';</v>
      </c>
    </row>
    <row r="445" spans="1:15" x14ac:dyDescent="0.25">
      <c r="A445" s="79">
        <v>439</v>
      </c>
      <c r="B445" s="45" t="str">
        <f>VLOOKUP($C445,table!$B:$D,3,FALSE)</f>
        <v>공통</v>
      </c>
      <c r="C445" s="3" t="s">
        <v>394</v>
      </c>
      <c r="D445" s="46" t="str">
        <f>VLOOKUP($C445,table!$B:$D,2,FALSE)</f>
        <v>T_FILE</v>
      </c>
      <c r="E445" s="21">
        <v>7</v>
      </c>
      <c r="F445" s="3" t="s">
        <v>781</v>
      </c>
      <c r="G445" s="3" t="str">
        <f>VLOOKUP($F445,domain!$B:$D,2,FALSE)</f>
        <v>FILE_CL</v>
      </c>
      <c r="H445" s="3" t="str">
        <f>VLOOKUP($F445,domain!$B:$D,3,FALSE)</f>
        <v>VARCHAR(32)</v>
      </c>
      <c r="I445" s="45" t="s">
        <v>65</v>
      </c>
      <c r="J445" s="3"/>
      <c r="K445" s="47"/>
      <c r="L445" s="3"/>
      <c r="M445" s="3"/>
      <c r="N445" t="str">
        <f t="shared" si="16"/>
        <v xml:space="preserve">  , FILE_CL VARCHAR(32)</v>
      </c>
      <c r="O445" t="str">
        <f t="shared" si="17"/>
        <v>COMMENT ON COLUMN T_FILE.FILE_CL IS '파일 분류';</v>
      </c>
    </row>
    <row r="446" spans="1:15" x14ac:dyDescent="0.25">
      <c r="A446" s="79">
        <v>440</v>
      </c>
      <c r="B446" s="45" t="str">
        <f>VLOOKUP($C446,table!$B:$D,3,FALSE)</f>
        <v>공통</v>
      </c>
      <c r="C446" s="3" t="s">
        <v>394</v>
      </c>
      <c r="D446" s="46" t="str">
        <f>VLOOKUP($C446,table!$B:$D,2,FALSE)</f>
        <v>T_FILE</v>
      </c>
      <c r="E446" s="21">
        <v>8</v>
      </c>
      <c r="F446" s="3" t="s">
        <v>400</v>
      </c>
      <c r="G446" s="3" t="str">
        <f>VLOOKUP($F446,domain!$B:$D,2,FALSE)</f>
        <v>FILE_NM</v>
      </c>
      <c r="H446" s="3" t="str">
        <f>VLOOKUP($F446,domain!$B:$D,3,FALSE)</f>
        <v>VARCHAR(256)</v>
      </c>
      <c r="I446" s="45" t="s">
        <v>65</v>
      </c>
      <c r="J446" s="3"/>
      <c r="K446" s="47"/>
      <c r="L446" s="3"/>
      <c r="M446" s="3"/>
      <c r="N446" t="str">
        <f t="shared" si="16"/>
        <v xml:space="preserve">  , FILE_NM VARCHAR(256)</v>
      </c>
      <c r="O446" t="str">
        <f t="shared" si="17"/>
        <v>COMMENT ON COLUMN T_FILE.FILE_NM IS '파일 명';</v>
      </c>
    </row>
    <row r="447" spans="1:15" x14ac:dyDescent="0.25">
      <c r="A447" s="79">
        <v>441</v>
      </c>
      <c r="B447" s="45" t="str">
        <f>VLOOKUP($C447,table!$B:$D,3,FALSE)</f>
        <v>공통</v>
      </c>
      <c r="C447" s="3" t="s">
        <v>394</v>
      </c>
      <c r="D447" s="46" t="str">
        <f>VLOOKUP($C447,table!$B:$D,2,FALSE)</f>
        <v>T_FILE</v>
      </c>
      <c r="E447" s="21">
        <v>9</v>
      </c>
      <c r="F447" s="3" t="s">
        <v>401</v>
      </c>
      <c r="G447" s="3" t="str">
        <f>VLOOKUP($F447,domain!$B:$D,2,FALSE)</f>
        <v>FILE_EXTSN</v>
      </c>
      <c r="H447" s="3" t="str">
        <f>VLOOKUP($F447,domain!$B:$D,3,FALSE)</f>
        <v>VARCHAR(32)</v>
      </c>
      <c r="I447" s="20" t="s">
        <v>65</v>
      </c>
      <c r="J447" s="3"/>
      <c r="K447" s="47"/>
      <c r="L447" s="3"/>
      <c r="M447" s="3"/>
      <c r="N447" t="str">
        <f t="shared" si="16"/>
        <v xml:space="preserve">  , FILE_EXTSN VARCHAR(32)</v>
      </c>
      <c r="O447" t="str">
        <f t="shared" si="17"/>
        <v>COMMENT ON COLUMN T_FILE.FILE_EXTSN IS '파일 확장자';</v>
      </c>
    </row>
    <row r="448" spans="1:15" x14ac:dyDescent="0.25">
      <c r="A448" s="79">
        <v>442</v>
      </c>
      <c r="B448" s="39" t="str">
        <f>VLOOKUP($C448,table!$B:$D,3,FALSE)</f>
        <v>공통</v>
      </c>
      <c r="C448" s="3" t="s">
        <v>394</v>
      </c>
      <c r="D448" s="40" t="str">
        <f>VLOOKUP($C448,table!$B:$D,2,FALSE)</f>
        <v>T_FILE</v>
      </c>
      <c r="E448" s="21">
        <v>10</v>
      </c>
      <c r="F448" s="3" t="s">
        <v>425</v>
      </c>
      <c r="G448" s="3" t="str">
        <f>VLOOKUP($F448,domain!$B:$D,2,FALSE)</f>
        <v>FILE_SIZE</v>
      </c>
      <c r="H448" s="3" t="str">
        <f>VLOOKUP($F448,domain!$B:$D,3,FALSE)</f>
        <v>NUMERIC(19,0)</v>
      </c>
      <c r="I448" s="20" t="s">
        <v>65</v>
      </c>
      <c r="J448" s="3"/>
      <c r="K448" s="47"/>
      <c r="L448" s="3"/>
      <c r="M448" s="3"/>
      <c r="N448" t="str">
        <f t="shared" si="16"/>
        <v xml:space="preserve">  , FILE_SIZE NUMERIC(19,0)</v>
      </c>
      <c r="O448" t="str">
        <f t="shared" si="17"/>
        <v>COMMENT ON COLUMN T_FILE.FILE_SIZE IS '파일 사이즈';</v>
      </c>
    </row>
    <row r="449" spans="1:15" x14ac:dyDescent="0.25">
      <c r="A449" s="79">
        <v>443</v>
      </c>
      <c r="B449" s="39" t="str">
        <f>VLOOKUP($C449,table!$B:$D,3,FALSE)</f>
        <v>공통</v>
      </c>
      <c r="C449" s="3" t="s">
        <v>394</v>
      </c>
      <c r="D449" s="40" t="str">
        <f>VLOOKUP($C449,table!$B:$D,2,FALSE)</f>
        <v>T_FILE</v>
      </c>
      <c r="E449" s="21">
        <v>11</v>
      </c>
      <c r="F449" s="3" t="s">
        <v>714</v>
      </c>
      <c r="G449" s="3" t="str">
        <f>VLOOKUP($F449,domain!$B:$D,2,FALSE)</f>
        <v>FILE_URL</v>
      </c>
      <c r="H449" s="3" t="str">
        <f>VLOOKUP($F449,domain!$B:$D,3,FALSE)</f>
        <v>VARCHAR(256)</v>
      </c>
      <c r="I449" s="20" t="s">
        <v>65</v>
      </c>
      <c r="J449" s="3"/>
      <c r="K449" s="47"/>
      <c r="L449" s="3"/>
      <c r="M449" s="3"/>
      <c r="N449" t="str">
        <f t="shared" si="16"/>
        <v xml:space="preserve">  , FILE_URL VARCHAR(256)</v>
      </c>
      <c r="O449" t="str">
        <f t="shared" si="17"/>
        <v>COMMENT ON COLUMN T_FILE.FILE_URL IS '파일 URL';</v>
      </c>
    </row>
    <row r="450" spans="1:15" x14ac:dyDescent="0.25">
      <c r="A450" s="79">
        <v>444</v>
      </c>
      <c r="B450" s="39" t="str">
        <f>VLOOKUP($C450,table!$B:$D,3,FALSE)</f>
        <v>공통</v>
      </c>
      <c r="C450" s="3" t="s">
        <v>394</v>
      </c>
      <c r="D450" s="40" t="str">
        <f>VLOOKUP($C450,table!$B:$D,2,FALSE)</f>
        <v>T_FILE</v>
      </c>
      <c r="E450" s="21">
        <v>12</v>
      </c>
      <c r="F450" s="3" t="s">
        <v>837</v>
      </c>
      <c r="G450" s="3" t="str">
        <f>VLOOKUP($F450,domain!$B:$D,2,FALSE)</f>
        <v>REF_ID</v>
      </c>
      <c r="H450" s="3" t="str">
        <f>VLOOKUP($F450,domain!$B:$D,3,FALSE)</f>
        <v>VARCHAR(64)</v>
      </c>
      <c r="I450" s="39" t="s">
        <v>65</v>
      </c>
      <c r="J450" s="3"/>
      <c r="K450" s="47"/>
      <c r="L450" s="3"/>
      <c r="M450" s="3"/>
      <c r="N450" t="str">
        <f t="shared" si="16"/>
        <v xml:space="preserve">  , REF_ID VARCHAR(64)</v>
      </c>
      <c r="O450" t="str">
        <f t="shared" si="17"/>
        <v>COMMENT ON COLUMN T_FILE.REF_ID IS '참조 ID';</v>
      </c>
    </row>
    <row r="451" spans="1:15" x14ac:dyDescent="0.25">
      <c r="A451" s="79">
        <v>445</v>
      </c>
      <c r="B451" s="49" t="str">
        <f>VLOOKUP($C451,table!$B:$D,3,FALSE)</f>
        <v>공통</v>
      </c>
      <c r="C451" s="3" t="s">
        <v>394</v>
      </c>
      <c r="D451" s="50" t="str">
        <f>VLOOKUP($C451,table!$B:$D,2,FALSE)</f>
        <v>T_FILE</v>
      </c>
      <c r="E451" s="21">
        <v>13</v>
      </c>
      <c r="F451" s="3" t="s">
        <v>1092</v>
      </c>
      <c r="G451" s="3" t="str">
        <f>VLOOKUP($F451,domain!$B:$D,2,FALSE)</f>
        <v>REF_VER</v>
      </c>
      <c r="H451" s="3" t="str">
        <f>VLOOKUP($F451,domain!$B:$D,3,FALSE)</f>
        <v>NUMERIC(9,3)</v>
      </c>
      <c r="I451" s="49" t="s">
        <v>65</v>
      </c>
      <c r="J451" s="3"/>
      <c r="K451" s="49"/>
      <c r="L451" s="3"/>
      <c r="M451" s="3"/>
      <c r="N451" t="str">
        <f t="shared" si="16"/>
        <v xml:space="preserve">  , REF_VER NUMERIC(9,3)</v>
      </c>
      <c r="O451" t="str">
        <f t="shared" si="17"/>
        <v>COMMENT ON COLUMN T_FILE.REF_VER IS '참조 버전';</v>
      </c>
    </row>
    <row r="452" spans="1:15" s="73" customFormat="1" x14ac:dyDescent="0.25">
      <c r="A452" s="79">
        <v>446</v>
      </c>
      <c r="B452" s="70" t="str">
        <f>VLOOKUP($C452,table!$B:$D,3,FALSE)</f>
        <v>공통</v>
      </c>
      <c r="C452" s="3" t="s">
        <v>394</v>
      </c>
      <c r="D452" s="69" t="str">
        <f>VLOOKUP($C452,table!$B:$D,2,FALSE)</f>
        <v>T_FILE</v>
      </c>
      <c r="E452" s="21">
        <v>14</v>
      </c>
      <c r="F452" s="3" t="s">
        <v>1749</v>
      </c>
      <c r="G452" s="3" t="str">
        <f>VLOOKUP($F452,domain!$B:$D,2,FALSE)</f>
        <v>ATMC_DEL_YN</v>
      </c>
      <c r="H452" s="3" t="str">
        <f>VLOOKUP($F452,domain!$B:$D,3,FALSE)</f>
        <v>VARCHAR(1)</v>
      </c>
      <c r="I452" s="70" t="s">
        <v>65</v>
      </c>
      <c r="J452" s="3"/>
      <c r="K452" s="70"/>
      <c r="L452" s="3"/>
      <c r="M452" s="3"/>
      <c r="N452" s="73" t="str">
        <f>IF(E452=1,"    ","  , ")&amp;G452&amp;" "&amp;H452&amp;IF(J452="",""," "&amp;J452)&amp;IF(I452="N"," NOT NULL","")</f>
        <v xml:space="preserve">  , ATMC_DEL_YN VARCHAR(1)</v>
      </c>
      <c r="O452" s="73" t="str">
        <f>"COMMENT ON COLUMN "&amp;D452&amp;"."&amp;G452&amp;" IS '"&amp;F452&amp;IF(L452="","","["&amp;L452&amp;"]")&amp;"';"</f>
        <v>COMMENT ON COLUMN T_FILE.ATMC_DEL_YN IS '자동 삭제 여부';</v>
      </c>
    </row>
    <row r="453" spans="1:15" s="73" customFormat="1" x14ac:dyDescent="0.25">
      <c r="A453" s="79">
        <v>447</v>
      </c>
      <c r="B453" s="70" t="str">
        <f>VLOOKUP($C453,table!$B:$D,3,FALSE)</f>
        <v>공통</v>
      </c>
      <c r="C453" s="3" t="s">
        <v>394</v>
      </c>
      <c r="D453" s="69" t="str">
        <f>VLOOKUP($C453,table!$B:$D,2,FALSE)</f>
        <v>T_FILE</v>
      </c>
      <c r="E453" s="21">
        <v>15</v>
      </c>
      <c r="F453" s="3" t="s">
        <v>1750</v>
      </c>
      <c r="G453" s="3" t="str">
        <f>VLOOKUP($F453,domain!$B:$D,2,FALSE)</f>
        <v>ATMC_DEL_DT</v>
      </c>
      <c r="H453" s="3" t="str">
        <f>VLOOKUP($F453,domain!$B:$D,3,FALSE)</f>
        <v>TIMESTAMP</v>
      </c>
      <c r="I453" s="70" t="s">
        <v>65</v>
      </c>
      <c r="J453" s="3"/>
      <c r="K453" s="70"/>
      <c r="L453" s="3"/>
      <c r="M453" s="3"/>
      <c r="N453" s="73" t="str">
        <f>IF(E453=1,"    ","  , ")&amp;G453&amp;" "&amp;H453&amp;IF(J453="",""," "&amp;J453)&amp;IF(I453="N"," NOT NULL","")</f>
        <v xml:space="preserve">  , ATMC_DEL_DT TIMESTAMP</v>
      </c>
      <c r="O453" s="73" t="str">
        <f>"COMMENT ON COLUMN "&amp;D453&amp;"."&amp;G453&amp;" IS '"&amp;F453&amp;IF(L453="","","["&amp;L453&amp;"]")&amp;"';"</f>
        <v>COMMENT ON COLUMN T_FILE.ATMC_DEL_DT IS '자동 삭제 일시';</v>
      </c>
    </row>
    <row r="454" spans="1:15" s="73" customFormat="1" x14ac:dyDescent="0.25">
      <c r="A454" s="79">
        <v>448</v>
      </c>
      <c r="B454" s="70" t="str">
        <f>VLOOKUP($C454,table!$B:$D,3,FALSE)</f>
        <v>공통</v>
      </c>
      <c r="C454" s="3" t="s">
        <v>394</v>
      </c>
      <c r="D454" s="69" t="str">
        <f>VLOOKUP($C454,table!$B:$D,2,FALSE)</f>
        <v>T_FILE</v>
      </c>
      <c r="E454" s="21">
        <v>16</v>
      </c>
      <c r="F454" s="3" t="s">
        <v>1751</v>
      </c>
      <c r="G454" s="3" t="str">
        <f>VLOOKUP($F454,domain!$B:$D,2,FALSE)</f>
        <v>DEL_YN</v>
      </c>
      <c r="H454" s="3" t="str">
        <f>VLOOKUP($F454,domain!$B:$D,3,FALSE)</f>
        <v>VARCHAR(1)</v>
      </c>
      <c r="I454" s="70" t="s">
        <v>65</v>
      </c>
      <c r="J454" s="3" t="s">
        <v>304</v>
      </c>
      <c r="K454" s="70"/>
      <c r="L454" s="3"/>
      <c r="M454" s="3"/>
      <c r="N454" s="73" t="str">
        <f>IF(E454=1,"    ","  , ")&amp;G454&amp;" "&amp;H454&amp;IF(J454="",""," "&amp;J454)&amp;IF(I454="N"," NOT NULL","")</f>
        <v xml:space="preserve">  , DEL_YN VARCHAR(1) DEFAULT 'N'</v>
      </c>
      <c r="O454" s="73" t="str">
        <f>"COMMENT ON COLUMN "&amp;D454&amp;"."&amp;G454&amp;" IS '"&amp;F454&amp;IF(L454="","","["&amp;L454&amp;"]")&amp;"';"</f>
        <v>COMMENT ON COLUMN T_FILE.DEL_YN IS '삭제 여부';</v>
      </c>
    </row>
    <row r="455" spans="1:15" x14ac:dyDescent="0.25">
      <c r="A455" s="79">
        <v>449</v>
      </c>
      <c r="B455" s="49" t="str">
        <f>VLOOKUP($C455,table!$B:$D,3,FALSE)</f>
        <v>공통</v>
      </c>
      <c r="C455" s="3" t="s">
        <v>394</v>
      </c>
      <c r="D455" s="50" t="str">
        <f>VLOOKUP($C455,table!$B:$D,2,FALSE)</f>
        <v>T_FILE</v>
      </c>
      <c r="E455" s="21">
        <v>17</v>
      </c>
      <c r="F455" s="3" t="s">
        <v>160</v>
      </c>
      <c r="G455" s="3" t="str">
        <f>VLOOKUP($F455,domain!$B:$D,2,FALSE)</f>
        <v>USE_YN</v>
      </c>
      <c r="H455" s="3" t="str">
        <f>VLOOKUP($F455,domain!$B:$D,3,FALSE)</f>
        <v>VARCHAR(1)</v>
      </c>
      <c r="I455" s="70" t="s">
        <v>65</v>
      </c>
      <c r="J455" s="3" t="s">
        <v>304</v>
      </c>
      <c r="K455" s="47"/>
      <c r="L455" s="3"/>
      <c r="M455" s="3"/>
      <c r="N455" s="73" t="str">
        <f>IF(E455=1,"    ","  , ")&amp;G455&amp;" "&amp;H455&amp;IF(J455="",""," "&amp;J455)&amp;IF(I455="N"," NOT NULL","")</f>
        <v xml:space="preserve">  , USE_YN VARCHAR(1) DEFAULT 'N'</v>
      </c>
      <c r="O455" s="73" t="str">
        <f>"COMMENT ON COLUMN "&amp;D455&amp;"."&amp;G455&amp;" IS '"&amp;F455&amp;IF(L455="","","["&amp;L455&amp;"]")&amp;"';"</f>
        <v>COMMENT ON COLUMN T_FILE.USE_YN IS '사용 여부';</v>
      </c>
    </row>
    <row r="456" spans="1:15" x14ac:dyDescent="0.25">
      <c r="A456" s="79">
        <v>450</v>
      </c>
      <c r="B456" s="49" t="str">
        <f>VLOOKUP($C456,table!$B:$D,3,FALSE)</f>
        <v>공통</v>
      </c>
      <c r="C456" s="3" t="s">
        <v>394</v>
      </c>
      <c r="D456" s="50" t="str">
        <f>VLOOKUP($C456,table!$B:$D,2,FALSE)</f>
        <v>T_FILE</v>
      </c>
      <c r="E456" s="21">
        <v>18</v>
      </c>
      <c r="F456" s="3" t="s">
        <v>132</v>
      </c>
      <c r="G456" s="3" t="str">
        <f>VLOOKUP($F456,domain!$B:$D,2,FALSE)</f>
        <v>RGST_ID</v>
      </c>
      <c r="H456" s="3" t="str">
        <f>VLOOKUP($F456,domain!$B:$D,3,FALSE)</f>
        <v>VARCHAR(32)</v>
      </c>
      <c r="I456" s="20" t="s">
        <v>66</v>
      </c>
      <c r="J456" s="3"/>
      <c r="K456" s="47"/>
      <c r="L456" s="3"/>
      <c r="M456" s="3"/>
      <c r="N456" s="73" t="str">
        <f>IF(E456=1,"    ","  , ")&amp;G456&amp;" "&amp;H456&amp;IF(J456="",""," "&amp;J456)&amp;IF(I456="N"," NOT NULL","")</f>
        <v xml:space="preserve">  , RGST_ID VARCHAR(32) NOT NULL</v>
      </c>
      <c r="O456" s="73" t="str">
        <f>"COMMENT ON COLUMN "&amp;D456&amp;"."&amp;G456&amp;" IS '"&amp;F456&amp;IF(L456="","","["&amp;L456&amp;"]")&amp;"';"</f>
        <v>COMMENT ON COLUMN T_FILE.RGST_ID IS '등록 ID';</v>
      </c>
    </row>
    <row r="457" spans="1:15" x14ac:dyDescent="0.25">
      <c r="A457" s="79">
        <v>451</v>
      </c>
      <c r="B457" s="49" t="str">
        <f>VLOOKUP($C457,table!$B:$D,3,FALSE)</f>
        <v>공통</v>
      </c>
      <c r="C457" s="3" t="s">
        <v>394</v>
      </c>
      <c r="D457" s="50" t="str">
        <f>VLOOKUP($C457,table!$B:$D,2,FALSE)</f>
        <v>T_FILE</v>
      </c>
      <c r="E457" s="21">
        <v>19</v>
      </c>
      <c r="F457" s="3" t="s">
        <v>840</v>
      </c>
      <c r="G457" s="3" t="str">
        <f>VLOOKUP($F457,domain!$B:$D,2,FALSE)</f>
        <v>RGST_DT</v>
      </c>
      <c r="H457" s="3" t="str">
        <f>VLOOKUP($F457,domain!$B:$D,3,FALSE)</f>
        <v>TIMESTAMP</v>
      </c>
      <c r="I457" s="20" t="s">
        <v>66</v>
      </c>
      <c r="J457" s="3" t="s">
        <v>307</v>
      </c>
      <c r="K457" s="47"/>
      <c r="L457" s="3"/>
      <c r="M457" s="3"/>
      <c r="N457" t="str">
        <f t="shared" si="16"/>
        <v xml:space="preserve">  , RGST_DT TIMESTAMP DEFAULT CURRENT_TIMESTAMP NOT NULL</v>
      </c>
      <c r="O457" t="str">
        <f t="shared" si="17"/>
        <v>COMMENT ON COLUMN T_FILE.RGST_DT IS '등록 일시';</v>
      </c>
    </row>
    <row r="458" spans="1:15" x14ac:dyDescent="0.25">
      <c r="A458" s="79">
        <v>452</v>
      </c>
      <c r="B458" s="49" t="str">
        <f>VLOOKUP($C458,table!$B:$D,3,FALSE)</f>
        <v>공통</v>
      </c>
      <c r="C458" s="3" t="s">
        <v>394</v>
      </c>
      <c r="D458" s="50" t="str">
        <f>VLOOKUP($C458,table!$B:$D,2,FALSE)</f>
        <v>T_FILE</v>
      </c>
      <c r="E458" s="21">
        <v>20</v>
      </c>
      <c r="F458" s="3" t="s">
        <v>169</v>
      </c>
      <c r="G458" s="3" t="str">
        <f>VLOOKUP($F458,domain!$B:$D,2,FALSE)</f>
        <v>MODI_ID</v>
      </c>
      <c r="H458" s="3" t="str">
        <f>VLOOKUP($F458,domain!$B:$D,3,FALSE)</f>
        <v>VARCHAR(32)</v>
      </c>
      <c r="I458" s="20" t="s">
        <v>66</v>
      </c>
      <c r="J458" s="3"/>
      <c r="K458" s="47"/>
      <c r="L458" s="3"/>
      <c r="M458" s="3"/>
      <c r="N458" t="str">
        <f t="shared" si="16"/>
        <v xml:space="preserve">  , MODI_ID VARCHAR(32) NOT NULL</v>
      </c>
      <c r="O458" t="str">
        <f t="shared" si="17"/>
        <v>COMMENT ON COLUMN T_FILE.MODI_ID IS '수정 ID';</v>
      </c>
    </row>
    <row r="459" spans="1:15" x14ac:dyDescent="0.25">
      <c r="A459" s="79">
        <v>453</v>
      </c>
      <c r="B459" s="49" t="str">
        <f>VLOOKUP($C459,table!$B:$D,3,FALSE)</f>
        <v>공통</v>
      </c>
      <c r="C459" s="3" t="s">
        <v>394</v>
      </c>
      <c r="D459" s="50" t="str">
        <f>VLOOKUP($C459,table!$B:$D,2,FALSE)</f>
        <v>T_FILE</v>
      </c>
      <c r="E459" s="21">
        <v>21</v>
      </c>
      <c r="F459" s="3" t="s">
        <v>173</v>
      </c>
      <c r="G459" s="3" t="str">
        <f>VLOOKUP($F459,domain!$B:$D,2,FALSE)</f>
        <v>MODI_DT</v>
      </c>
      <c r="H459" s="3" t="str">
        <f>VLOOKUP($F459,domain!$B:$D,3,FALSE)</f>
        <v>TIMESTAMP</v>
      </c>
      <c r="I459" s="20" t="s">
        <v>66</v>
      </c>
      <c r="J459" s="3" t="s">
        <v>307</v>
      </c>
      <c r="K459" s="47"/>
      <c r="L459" s="3"/>
      <c r="M459" s="3"/>
      <c r="N459" t="str">
        <f t="shared" si="16"/>
        <v xml:space="preserve">  , MODI_DT TIMESTAMP DEFAULT CURRENT_TIMESTAMP NOT NULL</v>
      </c>
      <c r="O459" t="str">
        <f t="shared" si="17"/>
        <v>COMMENT ON COLUMN T_FILE.MODI_DT IS '수정 일시';</v>
      </c>
    </row>
    <row r="460" spans="1:15" x14ac:dyDescent="0.25">
      <c r="A460" s="79">
        <v>454</v>
      </c>
      <c r="B460" s="54" t="str">
        <f>VLOOKUP($C460,table!$B:$D,3,FALSE)</f>
        <v>공통</v>
      </c>
      <c r="C460" s="3" t="s">
        <v>445</v>
      </c>
      <c r="D460" s="19" t="str">
        <f>VLOOKUP($C460,table!$B:$D,2,FALSE)</f>
        <v>T_BBS_NOTICE</v>
      </c>
      <c r="E460" s="21">
        <v>1</v>
      </c>
      <c r="F460" s="3" t="s">
        <v>912</v>
      </c>
      <c r="G460" s="3" t="str">
        <f>VLOOKUP($F460,domain!$B:$D,2,FALSE)</f>
        <v>NOTICE_ID</v>
      </c>
      <c r="H460" s="3" t="str">
        <f>VLOOKUP($F460,domain!$B:$D,3,FALSE)</f>
        <v>VARCHAR(32)</v>
      </c>
      <c r="I460" s="20" t="s">
        <v>66</v>
      </c>
      <c r="J460" s="3"/>
      <c r="K460" s="47">
        <v>1</v>
      </c>
      <c r="L460" s="3"/>
      <c r="M460" s="3"/>
      <c r="N460" t="str">
        <f t="shared" ref="N460:N475" si="18">IF(E460=1,"    ","  , ")&amp;G460&amp;" "&amp;H460&amp;IF(J460="",""," "&amp;J460)&amp;IF(I460="N"," NOT NULL","")</f>
        <v xml:space="preserve">    NOTICE_ID VARCHAR(32) NOT NULL</v>
      </c>
      <c r="O460" t="str">
        <f t="shared" ref="O460:O475" si="19">"COMMENT ON COLUMN "&amp;D460&amp;"."&amp;G460&amp;" IS '"&amp;F460&amp;IF(L460="","","["&amp;L460&amp;"]")&amp;"';"</f>
        <v>COMMENT ON COLUMN T_BBS_NOTICE.NOTICE_ID IS '공지사항 ID';</v>
      </c>
    </row>
    <row r="461" spans="1:15" x14ac:dyDescent="0.25">
      <c r="A461" s="79">
        <v>455</v>
      </c>
      <c r="B461" s="20" t="str">
        <f>VLOOKUP($C461,table!$B:$D,3,FALSE)</f>
        <v>공통</v>
      </c>
      <c r="C461" s="3" t="s">
        <v>445</v>
      </c>
      <c r="D461" s="19" t="str">
        <f>VLOOKUP($C461,table!$B:$D,2,FALSE)</f>
        <v>T_BBS_NOTICE</v>
      </c>
      <c r="E461" s="21">
        <v>2</v>
      </c>
      <c r="F461" s="3" t="s">
        <v>449</v>
      </c>
      <c r="G461" s="3" t="str">
        <f>VLOOKUP($F461,domain!$B:$D,2,FALSE)</f>
        <v>SJ</v>
      </c>
      <c r="H461" s="3" t="str">
        <f>VLOOKUP($F461,domain!$B:$D,3,FALSE)</f>
        <v>VARCHAR(100)</v>
      </c>
      <c r="I461" s="20" t="s">
        <v>65</v>
      </c>
      <c r="J461" s="3"/>
      <c r="K461" s="47"/>
      <c r="L461" s="3"/>
      <c r="M461" s="3"/>
      <c r="N461" t="str">
        <f t="shared" si="18"/>
        <v xml:space="preserve">  , SJ VARCHAR(100)</v>
      </c>
      <c r="O461" t="str">
        <f t="shared" si="19"/>
        <v>COMMENT ON COLUMN T_BBS_NOTICE.SJ IS '제목';</v>
      </c>
    </row>
    <row r="462" spans="1:15" x14ac:dyDescent="0.25">
      <c r="A462" s="79">
        <v>456</v>
      </c>
      <c r="B462" s="20" t="str">
        <f>VLOOKUP($C462,table!$B:$D,3,FALSE)</f>
        <v>공통</v>
      </c>
      <c r="C462" s="3" t="s">
        <v>445</v>
      </c>
      <c r="D462" s="19" t="str">
        <f>VLOOKUP($C462,table!$B:$D,2,FALSE)</f>
        <v>T_BBS_NOTICE</v>
      </c>
      <c r="E462" s="21">
        <v>3</v>
      </c>
      <c r="F462" s="3" t="s">
        <v>451</v>
      </c>
      <c r="G462" s="3" t="str">
        <f>VLOOKUP($F462,domain!$B:$D,2,FALSE)</f>
        <v>CN</v>
      </c>
      <c r="H462" s="3" t="str">
        <f>VLOOKUP($F462,domain!$B:$D,3,FALSE)</f>
        <v>TEXT</v>
      </c>
      <c r="I462" s="20" t="s">
        <v>65</v>
      </c>
      <c r="J462" s="3"/>
      <c r="K462" s="47"/>
      <c r="L462" s="3"/>
      <c r="M462" s="3"/>
      <c r="N462" t="str">
        <f t="shared" si="18"/>
        <v xml:space="preserve">  , CN TEXT</v>
      </c>
      <c r="O462" t="str">
        <f t="shared" si="19"/>
        <v>COMMENT ON COLUMN T_BBS_NOTICE.CN IS '내용';</v>
      </c>
    </row>
    <row r="463" spans="1:15" x14ac:dyDescent="0.25">
      <c r="A463" s="79">
        <v>457</v>
      </c>
      <c r="B463" s="20" t="str">
        <f>VLOOKUP($C463,table!$B:$D,3,FALSE)</f>
        <v>공통</v>
      </c>
      <c r="C463" s="3" t="s">
        <v>445</v>
      </c>
      <c r="D463" s="19" t="str">
        <f>VLOOKUP($C463,table!$B:$D,2,FALSE)</f>
        <v>T_BBS_NOTICE</v>
      </c>
      <c r="E463" s="21">
        <v>4</v>
      </c>
      <c r="F463" s="3" t="s">
        <v>453</v>
      </c>
      <c r="G463" s="3" t="str">
        <f>VLOOKUP($F463,domain!$B:$D,2,FALSE)</f>
        <v>IMPORTANT_YN</v>
      </c>
      <c r="H463" s="3" t="str">
        <f>VLOOKUP($F463,domain!$B:$D,3,FALSE)</f>
        <v>VARCHAR(1)</v>
      </c>
      <c r="I463" s="20" t="s">
        <v>65</v>
      </c>
      <c r="J463" s="3" t="s">
        <v>304</v>
      </c>
      <c r="K463" s="47"/>
      <c r="L463" s="3"/>
      <c r="M463" s="3"/>
      <c r="N463" t="str">
        <f t="shared" si="18"/>
        <v xml:space="preserve">  , IMPORTANT_YN VARCHAR(1) DEFAULT 'N'</v>
      </c>
      <c r="O463" t="str">
        <f t="shared" si="19"/>
        <v>COMMENT ON COLUMN T_BBS_NOTICE.IMPORTANT_YN IS '중요 여부';</v>
      </c>
    </row>
    <row r="464" spans="1:15" x14ac:dyDescent="0.25">
      <c r="A464" s="79">
        <v>458</v>
      </c>
      <c r="B464" s="20" t="str">
        <f>VLOOKUP($C464,table!$B:$D,3,FALSE)</f>
        <v>공통</v>
      </c>
      <c r="C464" s="3" t="s">
        <v>445</v>
      </c>
      <c r="D464" s="19" t="str">
        <f>VLOOKUP($C464,table!$B:$D,2,FALSE)</f>
        <v>T_BBS_NOTICE</v>
      </c>
      <c r="E464" s="21">
        <v>5</v>
      </c>
      <c r="F464" s="3" t="s">
        <v>459</v>
      </c>
      <c r="G464" s="3" t="str">
        <f>VLOOKUP($F464,domain!$B:$D,2,FALSE)</f>
        <v>ORD_SEQ</v>
      </c>
      <c r="H464" s="3" t="str">
        <f>VLOOKUP($F464,domain!$B:$D,3,FALSE)</f>
        <v>NUMERIC(5,0)</v>
      </c>
      <c r="I464" s="20" t="s">
        <v>65</v>
      </c>
      <c r="J464" s="3" t="s">
        <v>476</v>
      </c>
      <c r="K464" s="47"/>
      <c r="L464" s="3"/>
      <c r="M464" s="3"/>
      <c r="N464" t="str">
        <f t="shared" si="18"/>
        <v xml:space="preserve">  , ORD_SEQ NUMERIC(5,0) DEFAULT 0</v>
      </c>
      <c r="O464" t="str">
        <f t="shared" si="19"/>
        <v>COMMENT ON COLUMN T_BBS_NOTICE.ORD_SEQ IS '정렬 순서';</v>
      </c>
    </row>
    <row r="465" spans="1:15" x14ac:dyDescent="0.25">
      <c r="A465" s="79">
        <v>459</v>
      </c>
      <c r="B465" s="20" t="str">
        <f>VLOOKUP($C465,table!$B:$D,3,FALSE)</f>
        <v>공통</v>
      </c>
      <c r="C465" s="3" t="s">
        <v>445</v>
      </c>
      <c r="D465" s="19" t="str">
        <f>VLOOKUP($C465,table!$B:$D,2,FALSE)</f>
        <v>T_BBS_NOTICE</v>
      </c>
      <c r="E465" s="21">
        <v>6</v>
      </c>
      <c r="F465" s="3" t="s">
        <v>454</v>
      </c>
      <c r="G465" s="3" t="str">
        <f>VLOOKUP($F465,domain!$B:$D,2,FALSE)</f>
        <v>FILE_ID</v>
      </c>
      <c r="H465" s="3" t="str">
        <f>VLOOKUP($F465,domain!$B:$D,3,FALSE)</f>
        <v>VARCHAR(32)</v>
      </c>
      <c r="I465" s="20" t="s">
        <v>65</v>
      </c>
      <c r="J465" s="3"/>
      <c r="K465" s="47"/>
      <c r="L465" s="3"/>
      <c r="M465" s="3"/>
      <c r="N465" t="str">
        <f t="shared" si="18"/>
        <v xml:space="preserve">  , FILE_ID VARCHAR(32)</v>
      </c>
      <c r="O465" t="str">
        <f t="shared" si="19"/>
        <v>COMMENT ON COLUMN T_BBS_NOTICE.FILE_ID IS '파일 ID';</v>
      </c>
    </row>
    <row r="466" spans="1:15" x14ac:dyDescent="0.25">
      <c r="A466" s="79">
        <v>460</v>
      </c>
      <c r="B466" s="54" t="str">
        <f>VLOOKUP($C466,table!$B:$D,3,FALSE)</f>
        <v>공통</v>
      </c>
      <c r="C466" s="3" t="s">
        <v>445</v>
      </c>
      <c r="D466" s="55" t="str">
        <f>VLOOKUP($C466,table!$B:$D,2,FALSE)</f>
        <v>T_BBS_NOTICE</v>
      </c>
      <c r="E466" s="21">
        <v>7</v>
      </c>
      <c r="F466" s="3" t="s">
        <v>979</v>
      </c>
      <c r="G466" s="3" t="str">
        <f>VLOOKUP($F466,domain!$B:$D,2,FALSE)</f>
        <v>VIEW_CNT</v>
      </c>
      <c r="H466" s="3" t="str">
        <f>VLOOKUP($F466,domain!$B:$D,3,FALSE)</f>
        <v>NUMERIC(9,0)</v>
      </c>
      <c r="I466" s="57" t="s">
        <v>65</v>
      </c>
      <c r="J466" s="3"/>
      <c r="K466" s="54"/>
      <c r="L466" s="3"/>
      <c r="M466" s="3"/>
      <c r="N466" t="str">
        <f t="shared" si="18"/>
        <v xml:space="preserve">  , VIEW_CNT NUMERIC(9,0)</v>
      </c>
      <c r="O466" t="str">
        <f t="shared" si="19"/>
        <v>COMMENT ON COLUMN T_BBS_NOTICE.VIEW_CNT IS '뷰 건수';</v>
      </c>
    </row>
    <row r="467" spans="1:15" x14ac:dyDescent="0.25">
      <c r="A467" s="79">
        <v>461</v>
      </c>
      <c r="B467" s="54" t="str">
        <f>VLOOKUP($C467,table!$B:$D,3,FALSE)</f>
        <v>공통</v>
      </c>
      <c r="C467" s="3" t="s">
        <v>445</v>
      </c>
      <c r="D467" s="55" t="str">
        <f>VLOOKUP($C467,table!$B:$D,2,FALSE)</f>
        <v>T_BBS_NOTICE</v>
      </c>
      <c r="E467" s="21">
        <v>8</v>
      </c>
      <c r="F467" s="3" t="s">
        <v>1031</v>
      </c>
      <c r="G467" s="3" t="str">
        <f>VLOOKUP($F467,domain!$B:$D,2,FALSE)</f>
        <v>POPUP_YN</v>
      </c>
      <c r="H467" s="3" t="str">
        <f>VLOOKUP($F467,domain!$B:$D,3,FALSE)</f>
        <v>VARCHAR(1)</v>
      </c>
      <c r="I467" s="57" t="s">
        <v>65</v>
      </c>
      <c r="J467" s="3"/>
      <c r="K467" s="54"/>
      <c r="L467" s="3"/>
      <c r="M467" s="3"/>
      <c r="N467" t="str">
        <f t="shared" si="18"/>
        <v xml:space="preserve">  , POPUP_YN VARCHAR(1)</v>
      </c>
      <c r="O467" t="str">
        <f t="shared" si="19"/>
        <v>COMMENT ON COLUMN T_BBS_NOTICE.POPUP_YN IS '팝업 여부';</v>
      </c>
    </row>
    <row r="468" spans="1:15" x14ac:dyDescent="0.25">
      <c r="A468" s="79">
        <v>462</v>
      </c>
      <c r="B468" s="54" t="str">
        <f>VLOOKUP($C468,table!$B:$D,3,FALSE)</f>
        <v>공통</v>
      </c>
      <c r="C468" s="3" t="s">
        <v>445</v>
      </c>
      <c r="D468" s="55" t="str">
        <f>VLOOKUP($C468,table!$B:$D,2,FALSE)</f>
        <v>T_BBS_NOTICE</v>
      </c>
      <c r="E468" s="21">
        <v>9</v>
      </c>
      <c r="F468" s="3" t="s">
        <v>1097</v>
      </c>
      <c r="G468" s="3" t="str">
        <f>VLOOKUP($F468,domain!$B:$D,2,FALSE)</f>
        <v>START_DT</v>
      </c>
      <c r="H468" s="3" t="str">
        <f>VLOOKUP($F468,domain!$B:$D,3,FALSE)</f>
        <v>TIMESTAMP</v>
      </c>
      <c r="I468" s="57" t="s">
        <v>65</v>
      </c>
      <c r="J468" s="3"/>
      <c r="K468" s="54"/>
      <c r="L468" s="3" t="s">
        <v>1099</v>
      </c>
      <c r="M468" s="3"/>
      <c r="N468" t="str">
        <f t="shared" si="18"/>
        <v xml:space="preserve">  , START_DT TIMESTAMP</v>
      </c>
      <c r="O468" t="str">
        <f t="shared" si="19"/>
        <v>COMMENT ON COLUMN T_BBS_NOTICE.START_DT IS '시작 일시[게시 및 팝업 노출 시작 일시]';</v>
      </c>
    </row>
    <row r="469" spans="1:15" x14ac:dyDescent="0.25">
      <c r="A469" s="79">
        <v>463</v>
      </c>
      <c r="B469" s="54" t="str">
        <f>VLOOKUP($C469,table!$B:$D,3,FALSE)</f>
        <v>공통</v>
      </c>
      <c r="C469" s="3" t="s">
        <v>445</v>
      </c>
      <c r="D469" s="55" t="str">
        <f>VLOOKUP($C469,table!$B:$D,2,FALSE)</f>
        <v>T_BBS_NOTICE</v>
      </c>
      <c r="E469" s="21">
        <v>10</v>
      </c>
      <c r="F469" s="3" t="s">
        <v>1098</v>
      </c>
      <c r="G469" s="3" t="str">
        <f>VLOOKUP($F469,domain!$B:$D,2,FALSE)</f>
        <v>END_DT</v>
      </c>
      <c r="H469" s="3" t="str">
        <f>VLOOKUP($F469,domain!$B:$D,3,FALSE)</f>
        <v>TIMESTAMP</v>
      </c>
      <c r="I469" s="57" t="s">
        <v>65</v>
      </c>
      <c r="J469" s="3"/>
      <c r="K469" s="54"/>
      <c r="L469" s="3" t="s">
        <v>1100</v>
      </c>
      <c r="M469" s="3"/>
      <c r="N469" t="str">
        <f t="shared" si="18"/>
        <v xml:space="preserve">  , END_DT TIMESTAMP</v>
      </c>
      <c r="O469" t="str">
        <f t="shared" si="19"/>
        <v>COMMENT ON COLUMN T_BBS_NOTICE.END_DT IS '종료 일시[게시 및 팝업 노출 종료 일시]';</v>
      </c>
    </row>
    <row r="470" spans="1:15" x14ac:dyDescent="0.25">
      <c r="A470" s="79">
        <v>464</v>
      </c>
      <c r="B470" s="20" t="str">
        <f>VLOOKUP($C470,table!$B:$D,3,FALSE)</f>
        <v>공통</v>
      </c>
      <c r="C470" s="3" t="s">
        <v>445</v>
      </c>
      <c r="D470" s="19" t="str">
        <f>VLOOKUP($C470,table!$B:$D,2,FALSE)</f>
        <v>T_BBS_NOTICE</v>
      </c>
      <c r="E470" s="21">
        <v>11</v>
      </c>
      <c r="F470" s="3" t="s">
        <v>160</v>
      </c>
      <c r="G470" s="3" t="str">
        <f>VLOOKUP($F470,domain!$B:$D,2,FALSE)</f>
        <v>USE_YN</v>
      </c>
      <c r="H470" s="3" t="str">
        <f>VLOOKUP($F470,domain!$B:$D,3,FALSE)</f>
        <v>VARCHAR(1)</v>
      </c>
      <c r="I470" s="57" t="s">
        <v>65</v>
      </c>
      <c r="J470" s="3" t="s">
        <v>304</v>
      </c>
      <c r="K470" s="47"/>
      <c r="L470" s="3"/>
      <c r="M470" s="3"/>
      <c r="N470" t="str">
        <f t="shared" si="18"/>
        <v xml:space="preserve">  , USE_YN VARCHAR(1) DEFAULT 'N'</v>
      </c>
      <c r="O470" t="str">
        <f t="shared" si="19"/>
        <v>COMMENT ON COLUMN T_BBS_NOTICE.USE_YN IS '사용 여부';</v>
      </c>
    </row>
    <row r="471" spans="1:15" x14ac:dyDescent="0.25">
      <c r="A471" s="79">
        <v>465</v>
      </c>
      <c r="B471" s="20" t="str">
        <f>VLOOKUP($C471,table!$B:$D,3,FALSE)</f>
        <v>공통</v>
      </c>
      <c r="C471" s="3" t="s">
        <v>445</v>
      </c>
      <c r="D471" s="19" t="str">
        <f>VLOOKUP($C471,table!$B:$D,2,FALSE)</f>
        <v>T_BBS_NOTICE</v>
      </c>
      <c r="E471" s="21">
        <v>12</v>
      </c>
      <c r="F471" s="3" t="s">
        <v>132</v>
      </c>
      <c r="G471" s="3" t="str">
        <f>VLOOKUP($F471,domain!$B:$D,2,FALSE)</f>
        <v>RGST_ID</v>
      </c>
      <c r="H471" s="3" t="str">
        <f>VLOOKUP($F471,domain!$B:$D,3,FALSE)</f>
        <v>VARCHAR(32)</v>
      </c>
      <c r="I471" s="20" t="s">
        <v>66</v>
      </c>
      <c r="J471" s="3"/>
      <c r="K471" s="47"/>
      <c r="L471" s="3"/>
      <c r="M471" s="3"/>
      <c r="N471" t="str">
        <f t="shared" si="18"/>
        <v xml:space="preserve">  , RGST_ID VARCHAR(32) NOT NULL</v>
      </c>
      <c r="O471" t="str">
        <f t="shared" si="19"/>
        <v>COMMENT ON COLUMN T_BBS_NOTICE.RGST_ID IS '등록 ID';</v>
      </c>
    </row>
    <row r="472" spans="1:15" x14ac:dyDescent="0.25">
      <c r="A472" s="79">
        <v>466</v>
      </c>
      <c r="B472" s="20" t="str">
        <f>VLOOKUP($C472,table!$B:$D,3,FALSE)</f>
        <v>공통</v>
      </c>
      <c r="C472" s="3" t="s">
        <v>445</v>
      </c>
      <c r="D472" s="19" t="str">
        <f>VLOOKUP($C472,table!$B:$D,2,FALSE)</f>
        <v>T_BBS_NOTICE</v>
      </c>
      <c r="E472" s="21">
        <v>13</v>
      </c>
      <c r="F472" s="3" t="s">
        <v>840</v>
      </c>
      <c r="G472" s="3" t="str">
        <f>VLOOKUP($F472,domain!$B:$D,2,FALSE)</f>
        <v>RGST_DT</v>
      </c>
      <c r="H472" s="3" t="str">
        <f>VLOOKUP($F472,domain!$B:$D,3,FALSE)</f>
        <v>TIMESTAMP</v>
      </c>
      <c r="I472" s="20" t="s">
        <v>66</v>
      </c>
      <c r="J472" s="3" t="s">
        <v>307</v>
      </c>
      <c r="K472" s="47"/>
      <c r="L472" s="3"/>
      <c r="M472" s="3"/>
      <c r="N472" t="str">
        <f t="shared" si="18"/>
        <v xml:space="preserve">  , RGST_DT TIMESTAMP DEFAULT CURRENT_TIMESTAMP NOT NULL</v>
      </c>
      <c r="O472" t="str">
        <f t="shared" si="19"/>
        <v>COMMENT ON COLUMN T_BBS_NOTICE.RGST_DT IS '등록 일시';</v>
      </c>
    </row>
    <row r="473" spans="1:15" x14ac:dyDescent="0.25">
      <c r="A473" s="79">
        <v>467</v>
      </c>
      <c r="B473" s="20" t="str">
        <f>VLOOKUP($C473,table!$B:$D,3,FALSE)</f>
        <v>공통</v>
      </c>
      <c r="C473" s="3" t="s">
        <v>445</v>
      </c>
      <c r="D473" s="19" t="str">
        <f>VLOOKUP($C473,table!$B:$D,2,FALSE)</f>
        <v>T_BBS_NOTICE</v>
      </c>
      <c r="E473" s="21">
        <v>14</v>
      </c>
      <c r="F473" s="3" t="s">
        <v>169</v>
      </c>
      <c r="G473" s="3" t="str">
        <f>VLOOKUP($F473,domain!$B:$D,2,FALSE)</f>
        <v>MODI_ID</v>
      </c>
      <c r="H473" s="3" t="str">
        <f>VLOOKUP($F473,domain!$B:$D,3,FALSE)</f>
        <v>VARCHAR(32)</v>
      </c>
      <c r="I473" s="20" t="s">
        <v>66</v>
      </c>
      <c r="J473" s="3"/>
      <c r="K473" s="47"/>
      <c r="L473" s="3"/>
      <c r="M473" s="3"/>
      <c r="N473" t="str">
        <f t="shared" si="18"/>
        <v xml:space="preserve">  , MODI_ID VARCHAR(32) NOT NULL</v>
      </c>
      <c r="O473" t="str">
        <f t="shared" si="19"/>
        <v>COMMENT ON COLUMN T_BBS_NOTICE.MODI_ID IS '수정 ID';</v>
      </c>
    </row>
    <row r="474" spans="1:15" x14ac:dyDescent="0.25">
      <c r="A474" s="79">
        <v>468</v>
      </c>
      <c r="B474" s="20" t="str">
        <f>VLOOKUP($C474,table!$B:$D,3,FALSE)</f>
        <v>공통</v>
      </c>
      <c r="C474" s="3" t="s">
        <v>445</v>
      </c>
      <c r="D474" s="19" t="str">
        <f>VLOOKUP($C474,table!$B:$D,2,FALSE)</f>
        <v>T_BBS_NOTICE</v>
      </c>
      <c r="E474" s="21">
        <v>15</v>
      </c>
      <c r="F474" s="3" t="s">
        <v>173</v>
      </c>
      <c r="G474" s="3" t="str">
        <f>VLOOKUP($F474,domain!$B:$D,2,FALSE)</f>
        <v>MODI_DT</v>
      </c>
      <c r="H474" s="3" t="str">
        <f>VLOOKUP($F474,domain!$B:$D,3,FALSE)</f>
        <v>TIMESTAMP</v>
      </c>
      <c r="I474" s="47" t="s">
        <v>66</v>
      </c>
      <c r="J474" s="3" t="s">
        <v>307</v>
      </c>
      <c r="K474" s="47"/>
      <c r="L474" s="3"/>
      <c r="M474" s="3"/>
      <c r="N474" t="str">
        <f t="shared" si="18"/>
        <v xml:space="preserve">  , MODI_DT TIMESTAMP DEFAULT CURRENT_TIMESTAMP NOT NULL</v>
      </c>
      <c r="O474" t="str">
        <f t="shared" si="19"/>
        <v>COMMENT ON COLUMN T_BBS_NOTICE.MODI_DT IS '수정 일시';</v>
      </c>
    </row>
    <row r="475" spans="1:15" x14ac:dyDescent="0.25">
      <c r="A475" s="79">
        <v>469</v>
      </c>
      <c r="B475" s="20" t="str">
        <f>VLOOKUP($C475,table!$B:$D,3,FALSE)</f>
        <v>공통</v>
      </c>
      <c r="C475" s="3" t="s">
        <v>444</v>
      </c>
      <c r="D475" s="19" t="str">
        <f>VLOOKUP($C475,table!$B:$D,2,FALSE)</f>
        <v>T_BBS_FAQ</v>
      </c>
      <c r="E475" s="21">
        <v>1</v>
      </c>
      <c r="F475" s="3" t="s">
        <v>1101</v>
      </c>
      <c r="G475" s="3" t="str">
        <f>VLOOKUP($F475,domain!$B:$D,2,FALSE)</f>
        <v>FAQ_ID</v>
      </c>
      <c r="H475" s="3" t="str">
        <f>VLOOKUP($F475,domain!$B:$D,3,FALSE)</f>
        <v>VARCHAR(32)</v>
      </c>
      <c r="I475" s="20" t="s">
        <v>66</v>
      </c>
      <c r="J475" s="3"/>
      <c r="K475" s="47">
        <v>1</v>
      </c>
      <c r="L475" s="3"/>
      <c r="M475" s="3"/>
      <c r="N475" t="str">
        <f t="shared" si="18"/>
        <v xml:space="preserve">    FAQ_ID VARCHAR(32) NOT NULL</v>
      </c>
      <c r="O475" t="str">
        <f t="shared" si="19"/>
        <v>COMMENT ON COLUMN T_BBS_FAQ.FAQ_ID IS 'FAQ ID';</v>
      </c>
    </row>
    <row r="476" spans="1:15" x14ac:dyDescent="0.25">
      <c r="A476" s="79">
        <v>470</v>
      </c>
      <c r="B476" s="20" t="str">
        <f>VLOOKUP($C476,table!$B:$D,3,FALSE)</f>
        <v>공통</v>
      </c>
      <c r="C476" s="3" t="s">
        <v>444</v>
      </c>
      <c r="D476" s="19" t="str">
        <f>VLOOKUP($C476,table!$B:$D,2,FALSE)</f>
        <v>T_BBS_FAQ</v>
      </c>
      <c r="E476" s="21">
        <v>2</v>
      </c>
      <c r="F476" s="3" t="s">
        <v>471</v>
      </c>
      <c r="G476" s="3" t="str">
        <f>VLOOKUP($F476,domain!$B:$D,2,FALSE)</f>
        <v>CL_CODE</v>
      </c>
      <c r="H476" s="3" t="str">
        <f>VLOOKUP($F476,domain!$B:$D,3,FALSE)</f>
        <v>VARCHAR(32)</v>
      </c>
      <c r="I476" s="20" t="s">
        <v>65</v>
      </c>
      <c r="J476" s="3"/>
      <c r="K476" s="47"/>
      <c r="L476" s="3" t="s">
        <v>674</v>
      </c>
      <c r="M476" s="3"/>
      <c r="N476" t="str">
        <f t="shared" ref="N476:N546" si="20">IF(E476=1,"    ","  , ")&amp;G476&amp;" "&amp;H476&amp;IF(J476="",""," "&amp;J476)&amp;IF(I476="N"," NOT NULL","")</f>
        <v xml:space="preserve">  , CL_CODE VARCHAR(32)</v>
      </c>
      <c r="O476" t="str">
        <f t="shared" ref="O476:O546" si="21">"COMMENT ON COLUMN "&amp;D476&amp;"."&amp;G476&amp;" IS '"&amp;F476&amp;IF(L476="","","["&amp;L476&amp;"]")&amp;"';"</f>
        <v>COMMENT ON COLUMN T_BBS_FAQ.CL_CODE IS '분류 코드[CODE GROUP_ID: FAQ_CL_CODE]';</v>
      </c>
    </row>
    <row r="477" spans="1:15" x14ac:dyDescent="0.25">
      <c r="A477" s="79">
        <v>471</v>
      </c>
      <c r="B477" s="20" t="str">
        <f>VLOOKUP($C477,table!$B:$D,3,FALSE)</f>
        <v>공통</v>
      </c>
      <c r="C477" s="3" t="s">
        <v>444</v>
      </c>
      <c r="D477" s="19" t="str">
        <f>VLOOKUP($C477,table!$B:$D,2,FALSE)</f>
        <v>T_BBS_FAQ</v>
      </c>
      <c r="E477" s="21">
        <v>3</v>
      </c>
      <c r="F477" s="3" t="s">
        <v>456</v>
      </c>
      <c r="G477" s="3" t="str">
        <f>VLOOKUP($F477,domain!$B:$D,2,FALSE)</f>
        <v>QSTN</v>
      </c>
      <c r="H477" s="3" t="str">
        <f>VLOOKUP($F477,domain!$B:$D,3,FALSE)</f>
        <v>VARCHAR(1000)</v>
      </c>
      <c r="I477" s="20" t="s">
        <v>65</v>
      </c>
      <c r="J477" s="3"/>
      <c r="K477" s="47"/>
      <c r="L477" s="3"/>
      <c r="M477" s="3"/>
      <c r="N477" t="str">
        <f t="shared" si="20"/>
        <v xml:space="preserve">  , QSTN VARCHAR(1000)</v>
      </c>
      <c r="O477" t="str">
        <f t="shared" si="21"/>
        <v>COMMENT ON COLUMN T_BBS_FAQ.QSTN IS '질문';</v>
      </c>
    </row>
    <row r="478" spans="1:15" x14ac:dyDescent="0.25">
      <c r="A478" s="79">
        <v>472</v>
      </c>
      <c r="B478" s="20" t="str">
        <f>VLOOKUP($C478,table!$B:$D,3,FALSE)</f>
        <v>공통</v>
      </c>
      <c r="C478" s="3" t="s">
        <v>444</v>
      </c>
      <c r="D478" s="19" t="str">
        <f>VLOOKUP($C478,table!$B:$D,2,FALSE)</f>
        <v>T_BBS_FAQ</v>
      </c>
      <c r="E478" s="21">
        <v>4</v>
      </c>
      <c r="F478" s="3" t="s">
        <v>458</v>
      </c>
      <c r="G478" s="3" t="str">
        <f>VLOOKUP($F478,domain!$B:$D,2,FALSE)</f>
        <v>ANSW</v>
      </c>
      <c r="H478" s="3" t="str">
        <f>VLOOKUP($F478,domain!$B:$D,3,FALSE)</f>
        <v>TEXT</v>
      </c>
      <c r="I478" s="20" t="s">
        <v>65</v>
      </c>
      <c r="J478" s="3"/>
      <c r="K478" s="47"/>
      <c r="L478" s="3"/>
      <c r="M478" s="3"/>
      <c r="N478" t="str">
        <f t="shared" si="20"/>
        <v xml:space="preserve">  , ANSW TEXT</v>
      </c>
      <c r="O478" t="str">
        <f t="shared" si="21"/>
        <v>COMMENT ON COLUMN T_BBS_FAQ.ANSW IS '답변';</v>
      </c>
    </row>
    <row r="479" spans="1:15" x14ac:dyDescent="0.25">
      <c r="A479" s="79">
        <v>473</v>
      </c>
      <c r="B479" s="20" t="str">
        <f>VLOOKUP($C479,table!$B:$D,3,FALSE)</f>
        <v>공통</v>
      </c>
      <c r="C479" s="3" t="s">
        <v>444</v>
      </c>
      <c r="D479" s="19" t="str">
        <f>VLOOKUP($C479,table!$B:$D,2,FALSE)</f>
        <v>T_BBS_FAQ</v>
      </c>
      <c r="E479" s="21">
        <v>5</v>
      </c>
      <c r="F479" s="3" t="s">
        <v>459</v>
      </c>
      <c r="G479" s="3" t="str">
        <f>VLOOKUP($F479,domain!$B:$D,2,FALSE)</f>
        <v>ORD_SEQ</v>
      </c>
      <c r="H479" s="3" t="str">
        <f>VLOOKUP($F479,domain!$B:$D,3,FALSE)</f>
        <v>NUMERIC(5,0)</v>
      </c>
      <c r="I479" s="20" t="s">
        <v>65</v>
      </c>
      <c r="J479" s="3" t="s">
        <v>405</v>
      </c>
      <c r="K479" s="47"/>
      <c r="L479" s="3"/>
      <c r="M479" s="3"/>
      <c r="N479" t="str">
        <f t="shared" si="20"/>
        <v xml:space="preserve">  , ORD_SEQ NUMERIC(5,0) DEFAULT 0</v>
      </c>
      <c r="O479" t="str">
        <f t="shared" si="21"/>
        <v>COMMENT ON COLUMN T_BBS_FAQ.ORD_SEQ IS '정렬 순서';</v>
      </c>
    </row>
    <row r="480" spans="1:15" x14ac:dyDescent="0.25">
      <c r="A480" s="79">
        <v>474</v>
      </c>
      <c r="B480" s="20" t="str">
        <f>VLOOKUP($C480,table!$B:$D,3,FALSE)</f>
        <v>공통</v>
      </c>
      <c r="C480" s="3" t="s">
        <v>444</v>
      </c>
      <c r="D480" s="19" t="str">
        <f>VLOOKUP($C480,table!$B:$D,2,FALSE)</f>
        <v>T_BBS_FAQ</v>
      </c>
      <c r="E480" s="21">
        <v>6</v>
      </c>
      <c r="F480" s="3" t="s">
        <v>454</v>
      </c>
      <c r="G480" s="3" t="str">
        <f>VLOOKUP($F480,domain!$B:$D,2,FALSE)</f>
        <v>FILE_ID</v>
      </c>
      <c r="H480" s="3" t="str">
        <f>VLOOKUP($F480,domain!$B:$D,3,FALSE)</f>
        <v>VARCHAR(32)</v>
      </c>
      <c r="I480" s="20" t="s">
        <v>65</v>
      </c>
      <c r="J480" s="3"/>
      <c r="K480" s="47"/>
      <c r="L480" s="3"/>
      <c r="M480" s="3"/>
      <c r="N480" t="str">
        <f t="shared" si="20"/>
        <v xml:space="preserve">  , FILE_ID VARCHAR(32)</v>
      </c>
      <c r="O480" t="str">
        <f t="shared" si="21"/>
        <v>COMMENT ON COLUMN T_BBS_FAQ.FILE_ID IS '파일 ID';</v>
      </c>
    </row>
    <row r="481" spans="1:15" x14ac:dyDescent="0.25">
      <c r="A481" s="79">
        <v>475</v>
      </c>
      <c r="B481" s="54" t="str">
        <f>VLOOKUP($C481,table!$B:$D,3,FALSE)</f>
        <v>공통</v>
      </c>
      <c r="C481" s="3" t="s">
        <v>444</v>
      </c>
      <c r="D481" s="55" t="str">
        <f>VLOOKUP($C481,table!$B:$D,2,FALSE)</f>
        <v>T_BBS_FAQ</v>
      </c>
      <c r="E481" s="21">
        <v>7</v>
      </c>
      <c r="F481" s="3" t="s">
        <v>979</v>
      </c>
      <c r="G481" s="3" t="str">
        <f>VLOOKUP($F481,domain!$B:$D,2,FALSE)</f>
        <v>VIEW_CNT</v>
      </c>
      <c r="H481" s="3" t="str">
        <f>VLOOKUP($F481,domain!$B:$D,3,FALSE)</f>
        <v>NUMERIC(9,0)</v>
      </c>
      <c r="I481" s="57" t="s">
        <v>65</v>
      </c>
      <c r="J481" s="3"/>
      <c r="K481" s="54"/>
      <c r="L481" s="3"/>
      <c r="M481" s="3"/>
      <c r="N481" t="str">
        <f t="shared" si="20"/>
        <v xml:space="preserve">  , VIEW_CNT NUMERIC(9,0)</v>
      </c>
      <c r="O481" t="str">
        <f t="shared" si="21"/>
        <v>COMMENT ON COLUMN T_BBS_FAQ.VIEW_CNT IS '뷰 건수';</v>
      </c>
    </row>
    <row r="482" spans="1:15" x14ac:dyDescent="0.25">
      <c r="A482" s="79">
        <v>476</v>
      </c>
      <c r="B482" s="20" t="str">
        <f>VLOOKUP($C482,table!$B:$D,3,FALSE)</f>
        <v>공통</v>
      </c>
      <c r="C482" s="3" t="s">
        <v>444</v>
      </c>
      <c r="D482" s="19" t="str">
        <f>VLOOKUP($C482,table!$B:$D,2,FALSE)</f>
        <v>T_BBS_FAQ</v>
      </c>
      <c r="E482" s="21">
        <v>8</v>
      </c>
      <c r="F482" s="3" t="s">
        <v>160</v>
      </c>
      <c r="G482" s="3" t="str">
        <f>VLOOKUP($F482,domain!$B:$D,2,FALSE)</f>
        <v>USE_YN</v>
      </c>
      <c r="H482" s="3" t="str">
        <f>VLOOKUP($F482,domain!$B:$D,3,FALSE)</f>
        <v>VARCHAR(1)</v>
      </c>
      <c r="I482" s="57" t="s">
        <v>65</v>
      </c>
      <c r="J482" s="3" t="s">
        <v>304</v>
      </c>
      <c r="K482" s="47"/>
      <c r="L482" s="3"/>
      <c r="M482" s="3"/>
      <c r="N482" t="str">
        <f t="shared" si="20"/>
        <v xml:space="preserve">  , USE_YN VARCHAR(1) DEFAULT 'N'</v>
      </c>
      <c r="O482" t="str">
        <f t="shared" si="21"/>
        <v>COMMENT ON COLUMN T_BBS_FAQ.USE_YN IS '사용 여부';</v>
      </c>
    </row>
    <row r="483" spans="1:15" x14ac:dyDescent="0.25">
      <c r="A483" s="79">
        <v>477</v>
      </c>
      <c r="B483" s="20" t="str">
        <f>VLOOKUP($C483,table!$B:$D,3,FALSE)</f>
        <v>공통</v>
      </c>
      <c r="C483" s="3" t="s">
        <v>444</v>
      </c>
      <c r="D483" s="19" t="str">
        <f>VLOOKUP($C483,table!$B:$D,2,FALSE)</f>
        <v>T_BBS_FAQ</v>
      </c>
      <c r="E483" s="21">
        <v>9</v>
      </c>
      <c r="F483" s="3" t="s">
        <v>132</v>
      </c>
      <c r="G483" s="3" t="str">
        <f>VLOOKUP($F483,domain!$B:$D,2,FALSE)</f>
        <v>RGST_ID</v>
      </c>
      <c r="H483" s="3" t="str">
        <f>VLOOKUP($F483,domain!$B:$D,3,FALSE)</f>
        <v>VARCHAR(32)</v>
      </c>
      <c r="I483" s="20" t="s">
        <v>66</v>
      </c>
      <c r="J483" s="3"/>
      <c r="K483" s="47"/>
      <c r="L483" s="3"/>
      <c r="M483" s="3"/>
      <c r="N483" t="str">
        <f t="shared" si="20"/>
        <v xml:space="preserve">  , RGST_ID VARCHAR(32) NOT NULL</v>
      </c>
      <c r="O483" t="str">
        <f t="shared" si="21"/>
        <v>COMMENT ON COLUMN T_BBS_FAQ.RGST_ID IS '등록 ID';</v>
      </c>
    </row>
    <row r="484" spans="1:15" x14ac:dyDescent="0.25">
      <c r="A484" s="79">
        <v>478</v>
      </c>
      <c r="B484" s="20" t="str">
        <f>VLOOKUP($C484,table!$B:$D,3,FALSE)</f>
        <v>공통</v>
      </c>
      <c r="C484" s="3" t="s">
        <v>444</v>
      </c>
      <c r="D484" s="19" t="str">
        <f>VLOOKUP($C484,table!$B:$D,2,FALSE)</f>
        <v>T_BBS_FAQ</v>
      </c>
      <c r="E484" s="21">
        <v>10</v>
      </c>
      <c r="F484" s="3" t="s">
        <v>840</v>
      </c>
      <c r="G484" s="3" t="str">
        <f>VLOOKUP($F484,domain!$B:$D,2,FALSE)</f>
        <v>RGST_DT</v>
      </c>
      <c r="H484" s="3" t="str">
        <f>VLOOKUP($F484,domain!$B:$D,3,FALSE)</f>
        <v>TIMESTAMP</v>
      </c>
      <c r="I484" s="20" t="s">
        <v>66</v>
      </c>
      <c r="J484" s="3" t="s">
        <v>307</v>
      </c>
      <c r="K484" s="47"/>
      <c r="L484" s="3"/>
      <c r="M484" s="3"/>
      <c r="N484" t="str">
        <f t="shared" si="20"/>
        <v xml:space="preserve">  , RGST_DT TIMESTAMP DEFAULT CURRENT_TIMESTAMP NOT NULL</v>
      </c>
      <c r="O484" t="str">
        <f t="shared" si="21"/>
        <v>COMMENT ON COLUMN T_BBS_FAQ.RGST_DT IS '등록 일시';</v>
      </c>
    </row>
    <row r="485" spans="1:15" x14ac:dyDescent="0.25">
      <c r="A485" s="79">
        <v>479</v>
      </c>
      <c r="B485" s="20" t="str">
        <f>VLOOKUP($C485,table!$B:$D,3,FALSE)</f>
        <v>공통</v>
      </c>
      <c r="C485" s="3" t="s">
        <v>444</v>
      </c>
      <c r="D485" s="19" t="str">
        <f>VLOOKUP($C485,table!$B:$D,2,FALSE)</f>
        <v>T_BBS_FAQ</v>
      </c>
      <c r="E485" s="21">
        <v>11</v>
      </c>
      <c r="F485" s="3" t="s">
        <v>169</v>
      </c>
      <c r="G485" s="3" t="str">
        <f>VLOOKUP($F485,domain!$B:$D,2,FALSE)</f>
        <v>MODI_ID</v>
      </c>
      <c r="H485" s="3" t="str">
        <f>VLOOKUP($F485,domain!$B:$D,3,FALSE)</f>
        <v>VARCHAR(32)</v>
      </c>
      <c r="I485" s="20" t="s">
        <v>66</v>
      </c>
      <c r="J485" s="3"/>
      <c r="K485" s="47"/>
      <c r="L485" s="3"/>
      <c r="M485" s="3"/>
      <c r="N485" t="str">
        <f t="shared" si="20"/>
        <v xml:space="preserve">  , MODI_ID VARCHAR(32) NOT NULL</v>
      </c>
      <c r="O485" t="str">
        <f t="shared" si="21"/>
        <v>COMMENT ON COLUMN T_BBS_FAQ.MODI_ID IS '수정 ID';</v>
      </c>
    </row>
    <row r="486" spans="1:15" x14ac:dyDescent="0.25">
      <c r="A486" s="79">
        <v>480</v>
      </c>
      <c r="B486" s="20" t="str">
        <f>VLOOKUP($C486,table!$B:$D,3,FALSE)</f>
        <v>공통</v>
      </c>
      <c r="C486" s="3" t="s">
        <v>444</v>
      </c>
      <c r="D486" s="19" t="str">
        <f>VLOOKUP($C486,table!$B:$D,2,FALSE)</f>
        <v>T_BBS_FAQ</v>
      </c>
      <c r="E486" s="21">
        <v>12</v>
      </c>
      <c r="F486" s="3" t="s">
        <v>173</v>
      </c>
      <c r="G486" s="3" t="str">
        <f>VLOOKUP($F486,domain!$B:$D,2,FALSE)</f>
        <v>MODI_DT</v>
      </c>
      <c r="H486" s="3" t="str">
        <f>VLOOKUP($F486,domain!$B:$D,3,FALSE)</f>
        <v>TIMESTAMP</v>
      </c>
      <c r="I486" s="47" t="s">
        <v>66</v>
      </c>
      <c r="J486" s="3" t="s">
        <v>307</v>
      </c>
      <c r="K486" s="47"/>
      <c r="L486" s="3"/>
      <c r="M486" s="3"/>
      <c r="N486" t="str">
        <f t="shared" si="20"/>
        <v xml:space="preserve">  , MODI_DT TIMESTAMP DEFAULT CURRENT_TIMESTAMP NOT NULL</v>
      </c>
      <c r="O486" t="str">
        <f t="shared" si="21"/>
        <v>COMMENT ON COLUMN T_BBS_FAQ.MODI_DT IS '수정 일시';</v>
      </c>
    </row>
    <row r="487" spans="1:15" x14ac:dyDescent="0.25">
      <c r="A487" s="79">
        <v>481</v>
      </c>
      <c r="B487" s="49" t="str">
        <f>VLOOKUP($C487,table!$B:$D,3,FALSE)</f>
        <v>공통</v>
      </c>
      <c r="C487" s="3" t="s">
        <v>842</v>
      </c>
      <c r="D487" s="50" t="str">
        <f>VLOOKUP($C487,table!$B:$D,2,FALSE)</f>
        <v>T_BBS_QNA</v>
      </c>
      <c r="E487" s="21">
        <v>1</v>
      </c>
      <c r="F487" s="3" t="s">
        <v>913</v>
      </c>
      <c r="G487" s="3" t="str">
        <f>VLOOKUP($F487,domain!$B:$D,2,FALSE)</f>
        <v>QNA_ID</v>
      </c>
      <c r="H487" s="3" t="str">
        <f>VLOOKUP($F487,domain!$B:$D,3,FALSE)</f>
        <v>VARCHAR(32)</v>
      </c>
      <c r="I487" s="49" t="s">
        <v>66</v>
      </c>
      <c r="J487" s="3"/>
      <c r="K487" s="49">
        <v>1</v>
      </c>
      <c r="L487" s="3"/>
      <c r="M487" s="3"/>
      <c r="N487" t="str">
        <f t="shared" si="20"/>
        <v xml:space="preserve">    QNA_ID VARCHAR(32) NOT NULL</v>
      </c>
      <c r="O487" t="str">
        <f t="shared" si="21"/>
        <v>COMMENT ON COLUMN T_BBS_QNA.QNA_ID IS 'QNA ID';</v>
      </c>
    </row>
    <row r="488" spans="1:15" x14ac:dyDescent="0.25">
      <c r="A488" s="79">
        <v>482</v>
      </c>
      <c r="B488" s="49" t="str">
        <f>VLOOKUP($C488,table!$B:$D,3,FALSE)</f>
        <v>공통</v>
      </c>
      <c r="C488" s="3" t="s">
        <v>842</v>
      </c>
      <c r="D488" s="50" t="str">
        <f>VLOOKUP($C488,table!$B:$D,2,FALSE)</f>
        <v>T_BBS_QNA</v>
      </c>
      <c r="E488" s="21">
        <v>2</v>
      </c>
      <c r="F488" s="3" t="s">
        <v>471</v>
      </c>
      <c r="G488" s="3" t="str">
        <f>VLOOKUP($F488,domain!$B:$D,2,FALSE)</f>
        <v>CL_CODE</v>
      </c>
      <c r="H488" s="3" t="str">
        <f>VLOOKUP($F488,domain!$B:$D,3,FALSE)</f>
        <v>VARCHAR(32)</v>
      </c>
      <c r="I488" s="49" t="s">
        <v>65</v>
      </c>
      <c r="J488" s="3"/>
      <c r="K488" s="49"/>
      <c r="L488" s="3"/>
      <c r="M488" s="3"/>
      <c r="N488" t="str">
        <f t="shared" si="20"/>
        <v xml:space="preserve">  , CL_CODE VARCHAR(32)</v>
      </c>
      <c r="O488" t="str">
        <f t="shared" si="21"/>
        <v>COMMENT ON COLUMN T_BBS_QNA.CL_CODE IS '분류 코드';</v>
      </c>
    </row>
    <row r="489" spans="1:15" x14ac:dyDescent="0.25">
      <c r="A489" s="79">
        <v>483</v>
      </c>
      <c r="B489" s="49" t="str">
        <f>VLOOKUP($C489,table!$B:$D,3,FALSE)</f>
        <v>공통</v>
      </c>
      <c r="C489" s="3" t="s">
        <v>842</v>
      </c>
      <c r="D489" s="50" t="str">
        <f>VLOOKUP($C489,table!$B:$D,2,FALSE)</f>
        <v>T_BBS_QNA</v>
      </c>
      <c r="E489" s="21">
        <v>3</v>
      </c>
      <c r="F489" s="3" t="s">
        <v>449</v>
      </c>
      <c r="G489" s="3" t="str">
        <f>VLOOKUP($F489,domain!$B:$D,2,FALSE)</f>
        <v>SJ</v>
      </c>
      <c r="H489" s="3" t="str">
        <f>VLOOKUP($F489,domain!$B:$D,3,FALSE)</f>
        <v>VARCHAR(100)</v>
      </c>
      <c r="I489" s="49" t="s">
        <v>65</v>
      </c>
      <c r="J489" s="3"/>
      <c r="K489" s="49"/>
      <c r="L489" s="3"/>
      <c r="M489" s="3"/>
      <c r="N489" t="str">
        <f t="shared" si="20"/>
        <v xml:space="preserve">  , SJ VARCHAR(100)</v>
      </c>
      <c r="O489" t="str">
        <f t="shared" si="21"/>
        <v>COMMENT ON COLUMN T_BBS_QNA.SJ IS '제목';</v>
      </c>
    </row>
    <row r="490" spans="1:15" x14ac:dyDescent="0.25">
      <c r="A490" s="79">
        <v>484</v>
      </c>
      <c r="B490" s="49" t="str">
        <f>VLOOKUP($C490,table!$B:$D,3,FALSE)</f>
        <v>공통</v>
      </c>
      <c r="C490" s="3" t="s">
        <v>842</v>
      </c>
      <c r="D490" s="50" t="str">
        <f>VLOOKUP($C490,table!$B:$D,2,FALSE)</f>
        <v>T_BBS_QNA</v>
      </c>
      <c r="E490" s="21">
        <v>4</v>
      </c>
      <c r="F490" s="3" t="s">
        <v>451</v>
      </c>
      <c r="G490" s="3" t="str">
        <f>VLOOKUP($F490,domain!$B:$D,2,FALSE)</f>
        <v>CN</v>
      </c>
      <c r="H490" s="3" t="str">
        <f>VLOOKUP($F490,domain!$B:$D,3,FALSE)</f>
        <v>TEXT</v>
      </c>
      <c r="I490" s="49" t="s">
        <v>65</v>
      </c>
      <c r="J490" s="3"/>
      <c r="K490" s="49"/>
      <c r="L490" s="3"/>
      <c r="M490" s="3"/>
      <c r="N490" t="str">
        <f t="shared" si="20"/>
        <v xml:space="preserve">  , CN TEXT</v>
      </c>
      <c r="O490" t="str">
        <f t="shared" si="21"/>
        <v>COMMENT ON COLUMN T_BBS_QNA.CN IS '내용';</v>
      </c>
    </row>
    <row r="491" spans="1:15" x14ac:dyDescent="0.25">
      <c r="A491" s="79">
        <v>485</v>
      </c>
      <c r="B491" s="49" t="str">
        <f>VLOOKUP($C491,table!$B:$D,3,FALSE)</f>
        <v>공통</v>
      </c>
      <c r="C491" s="3" t="s">
        <v>842</v>
      </c>
      <c r="D491" s="50" t="str">
        <f>VLOOKUP($C491,table!$B:$D,2,FALSE)</f>
        <v>T_BBS_QNA</v>
      </c>
      <c r="E491" s="21">
        <v>5</v>
      </c>
      <c r="F491" s="3" t="s">
        <v>853</v>
      </c>
      <c r="G491" s="3" t="str">
        <f>VLOOKUP($F491,domain!$B:$D,2,FALSE)</f>
        <v>FILE_ID</v>
      </c>
      <c r="H491" s="3" t="str">
        <f>VLOOKUP($F491,domain!$B:$D,3,FALSE)</f>
        <v>VARCHAR(32)</v>
      </c>
      <c r="I491" s="49" t="s">
        <v>65</v>
      </c>
      <c r="J491" s="3"/>
      <c r="K491" s="49"/>
      <c r="L491" s="3"/>
      <c r="M491" s="3"/>
      <c r="N491" t="str">
        <f t="shared" si="20"/>
        <v xml:space="preserve">  , FILE_ID VARCHAR(32)</v>
      </c>
      <c r="O491" t="str">
        <f t="shared" si="21"/>
        <v>COMMENT ON COLUMN T_BBS_QNA.FILE_ID IS '파일 ID';</v>
      </c>
    </row>
    <row r="492" spans="1:15" x14ac:dyDescent="0.25">
      <c r="A492" s="79">
        <v>486</v>
      </c>
      <c r="B492" s="49" t="str">
        <f>VLOOKUP($C492,table!$B:$D,3,FALSE)</f>
        <v>공통</v>
      </c>
      <c r="C492" s="3" t="s">
        <v>842</v>
      </c>
      <c r="D492" s="50" t="str">
        <f>VLOOKUP($C492,table!$B:$D,2,FALSE)</f>
        <v>T_BBS_QNA</v>
      </c>
      <c r="E492" s="21">
        <v>6</v>
      </c>
      <c r="F492" s="3" t="s">
        <v>458</v>
      </c>
      <c r="G492" s="3" t="str">
        <f>VLOOKUP($F492,domain!$B:$D,2,FALSE)</f>
        <v>ANSW</v>
      </c>
      <c r="H492" s="3" t="str">
        <f>VLOOKUP($F492,domain!$B:$D,3,FALSE)</f>
        <v>TEXT</v>
      </c>
      <c r="I492" s="49" t="s">
        <v>65</v>
      </c>
      <c r="J492" s="3"/>
      <c r="K492" s="49"/>
      <c r="L492" s="3"/>
      <c r="M492" s="3"/>
      <c r="N492" t="str">
        <f t="shared" si="20"/>
        <v xml:space="preserve">  , ANSW TEXT</v>
      </c>
      <c r="O492" t="str">
        <f t="shared" si="21"/>
        <v>COMMENT ON COLUMN T_BBS_QNA.ANSW IS '답변';</v>
      </c>
    </row>
    <row r="493" spans="1:15" x14ac:dyDescent="0.25">
      <c r="A493" s="79">
        <v>487</v>
      </c>
      <c r="B493" s="49" t="str">
        <f>VLOOKUP($C493,table!$B:$D,3,FALSE)</f>
        <v>공통</v>
      </c>
      <c r="C493" s="3" t="s">
        <v>842</v>
      </c>
      <c r="D493" s="50" t="str">
        <f>VLOOKUP($C493,table!$B:$D,2,FALSE)</f>
        <v>T_BBS_QNA</v>
      </c>
      <c r="E493" s="21">
        <v>7</v>
      </c>
      <c r="F493" s="3" t="s">
        <v>854</v>
      </c>
      <c r="G493" s="3" t="str">
        <f>VLOOKUP($F493,domain!$B:$D,2,FALSE)</f>
        <v>ANSW_FILE_ID</v>
      </c>
      <c r="H493" s="3" t="str">
        <f>VLOOKUP($F493,domain!$B:$D,3,FALSE)</f>
        <v>VARCHAR(32)</v>
      </c>
      <c r="I493" s="49" t="s">
        <v>65</v>
      </c>
      <c r="J493" s="3"/>
      <c r="K493" s="49"/>
      <c r="L493" s="3"/>
      <c r="M493" s="3"/>
      <c r="N493" t="str">
        <f t="shared" si="20"/>
        <v xml:space="preserve">  , ANSW_FILE_ID VARCHAR(32)</v>
      </c>
      <c r="O493" t="str">
        <f t="shared" si="21"/>
        <v>COMMENT ON COLUMN T_BBS_QNA.ANSW_FILE_ID IS '답변 파일 ID';</v>
      </c>
    </row>
    <row r="494" spans="1:15" x14ac:dyDescent="0.25">
      <c r="A494" s="79">
        <v>488</v>
      </c>
      <c r="B494" s="49" t="str">
        <f>VLOOKUP($C494,table!$B:$D,3,FALSE)</f>
        <v>공통</v>
      </c>
      <c r="C494" s="3" t="s">
        <v>842</v>
      </c>
      <c r="D494" s="50" t="str">
        <f>VLOOKUP($C494,table!$B:$D,2,FALSE)</f>
        <v>T_BBS_QNA</v>
      </c>
      <c r="E494" s="21">
        <v>8</v>
      </c>
      <c r="F494" s="3" t="s">
        <v>956</v>
      </c>
      <c r="G494" s="3" t="str">
        <f>VLOOKUP($F494,domain!$B:$D,2,FALSE)</f>
        <v>ANSW_RGST_ID</v>
      </c>
      <c r="H494" s="3" t="str">
        <f>VLOOKUP($F494,domain!$B:$D,3,FALSE)</f>
        <v>VARCHAR(32)</v>
      </c>
      <c r="I494" s="49" t="s">
        <v>65</v>
      </c>
      <c r="J494" s="3"/>
      <c r="K494" s="49"/>
      <c r="L494" s="3"/>
      <c r="M494" s="3"/>
      <c r="N494" t="str">
        <f t="shared" si="20"/>
        <v xml:space="preserve">  , ANSW_RGST_ID VARCHAR(32)</v>
      </c>
      <c r="O494" t="str">
        <f t="shared" si="21"/>
        <v>COMMENT ON COLUMN T_BBS_QNA.ANSW_RGST_ID IS '답변 등록 ID';</v>
      </c>
    </row>
    <row r="495" spans="1:15" x14ac:dyDescent="0.25">
      <c r="A495" s="79">
        <v>489</v>
      </c>
      <c r="B495" s="49" t="str">
        <f>VLOOKUP($C495,table!$B:$D,3,FALSE)</f>
        <v>공통</v>
      </c>
      <c r="C495" s="3" t="s">
        <v>842</v>
      </c>
      <c r="D495" s="50" t="str">
        <f>VLOOKUP($C495,table!$B:$D,2,FALSE)</f>
        <v>T_BBS_QNA</v>
      </c>
      <c r="E495" s="21">
        <v>9</v>
      </c>
      <c r="F495" s="3" t="s">
        <v>1102</v>
      </c>
      <c r="G495" s="3" t="str">
        <f>VLOOKUP($F495,domain!$B:$D,2,FALSE)</f>
        <v>ANSW_RGST_DT</v>
      </c>
      <c r="H495" s="3" t="str">
        <f>VLOOKUP($F495,domain!$B:$D,3,FALSE)</f>
        <v>TIMESTAMP</v>
      </c>
      <c r="I495" s="49" t="s">
        <v>65</v>
      </c>
      <c r="J495" s="3"/>
      <c r="K495" s="49"/>
      <c r="L495" s="3"/>
      <c r="M495" s="3"/>
      <c r="N495" t="str">
        <f t="shared" si="20"/>
        <v xml:space="preserve">  , ANSW_RGST_DT TIMESTAMP</v>
      </c>
      <c r="O495" t="str">
        <f t="shared" si="21"/>
        <v>COMMENT ON COLUMN T_BBS_QNA.ANSW_RGST_DT IS '답변 등록 일시';</v>
      </c>
    </row>
    <row r="496" spans="1:15" x14ac:dyDescent="0.25">
      <c r="A496" s="79">
        <v>490</v>
      </c>
      <c r="B496" s="49" t="str">
        <f>VLOOKUP($C496,table!$B:$D,3,FALSE)</f>
        <v>공통</v>
      </c>
      <c r="C496" s="3" t="s">
        <v>842</v>
      </c>
      <c r="D496" s="50" t="str">
        <f>VLOOKUP($C496,table!$B:$D,2,FALSE)</f>
        <v>T_BBS_QNA</v>
      </c>
      <c r="E496" s="21">
        <v>10</v>
      </c>
      <c r="F496" s="3" t="s">
        <v>855</v>
      </c>
      <c r="G496" s="3" t="str">
        <f>VLOOKUP($F496,domain!$B:$D,2,FALSE)</f>
        <v>OPEN_YN</v>
      </c>
      <c r="H496" s="3" t="str">
        <f>VLOOKUP($F496,domain!$B:$D,3,FALSE)</f>
        <v>VARCHAR(1)</v>
      </c>
      <c r="I496" s="49" t="s">
        <v>65</v>
      </c>
      <c r="J496" s="3"/>
      <c r="K496" s="49"/>
      <c r="L496" s="3"/>
      <c r="M496" s="3"/>
      <c r="N496" t="str">
        <f t="shared" si="20"/>
        <v xml:space="preserve">  , OPEN_YN VARCHAR(1)</v>
      </c>
      <c r="O496" t="str">
        <f t="shared" si="21"/>
        <v>COMMENT ON COLUMN T_BBS_QNA.OPEN_YN IS '공개 여부';</v>
      </c>
    </row>
    <row r="497" spans="1:15" x14ac:dyDescent="0.25">
      <c r="A497" s="79">
        <v>491</v>
      </c>
      <c r="B497" s="49" t="str">
        <f>VLOOKUP($C497,table!$B:$D,3,FALSE)</f>
        <v>공통</v>
      </c>
      <c r="C497" s="3" t="s">
        <v>842</v>
      </c>
      <c r="D497" s="50" t="str">
        <f>VLOOKUP($C497,table!$B:$D,2,FALSE)</f>
        <v>T_BBS_QNA</v>
      </c>
      <c r="E497" s="21">
        <v>11</v>
      </c>
      <c r="F497" s="3" t="s">
        <v>856</v>
      </c>
      <c r="G497" s="3" t="str">
        <f>VLOOKUP($F497,domain!$B:$D,2,FALSE)</f>
        <v>QNA_STAT</v>
      </c>
      <c r="H497" s="3" t="str">
        <f>VLOOKUP($F497,domain!$B:$D,3,FALSE)</f>
        <v>VARCHAR(32)</v>
      </c>
      <c r="I497" s="54" t="s">
        <v>65</v>
      </c>
      <c r="J497" s="3"/>
      <c r="K497" s="49"/>
      <c r="L497" s="3"/>
      <c r="M497" s="3"/>
      <c r="N497" t="str">
        <f t="shared" si="20"/>
        <v xml:space="preserve">  , QNA_STAT VARCHAR(32)</v>
      </c>
      <c r="O497" t="str">
        <f t="shared" si="21"/>
        <v>COMMENT ON COLUMN T_BBS_QNA.QNA_STAT IS 'QNA 상태';</v>
      </c>
    </row>
    <row r="498" spans="1:15" x14ac:dyDescent="0.25">
      <c r="A498" s="79">
        <v>492</v>
      </c>
      <c r="B498" s="54" t="str">
        <f>VLOOKUP($C498,table!$B:$D,3,FALSE)</f>
        <v>공통</v>
      </c>
      <c r="C498" s="3" t="s">
        <v>842</v>
      </c>
      <c r="D498" s="55" t="str">
        <f>VLOOKUP($C498,table!$B:$D,2,FALSE)</f>
        <v>T_BBS_QNA</v>
      </c>
      <c r="E498" s="21">
        <v>12</v>
      </c>
      <c r="F498" s="3" t="s">
        <v>1016</v>
      </c>
      <c r="G498" s="3" t="str">
        <f>VLOOKUP($F498,domain!$B:$D,2,FALSE)</f>
        <v>BF_QNA_ID</v>
      </c>
      <c r="H498" s="3" t="str">
        <f>VLOOKUP($F498,domain!$B:$D,3,FALSE)</f>
        <v>VARCHAR(32)</v>
      </c>
      <c r="I498" s="49" t="s">
        <v>65</v>
      </c>
      <c r="J498" s="3"/>
      <c r="K498" s="54"/>
      <c r="L498" s="3"/>
      <c r="M498" s="3"/>
      <c r="N498" t="str">
        <f t="shared" si="20"/>
        <v xml:space="preserve">  , BF_QNA_ID VARCHAR(32)</v>
      </c>
      <c r="O498" t="str">
        <f t="shared" si="21"/>
        <v>COMMENT ON COLUMN T_BBS_QNA.BF_QNA_ID IS '이전 QNA ID';</v>
      </c>
    </row>
    <row r="499" spans="1:15" x14ac:dyDescent="0.25">
      <c r="A499" s="79">
        <v>493</v>
      </c>
      <c r="B499" s="54" t="str">
        <f>VLOOKUP($C499,table!$B:$D,3,FALSE)</f>
        <v>공통</v>
      </c>
      <c r="C499" s="3" t="s">
        <v>842</v>
      </c>
      <c r="D499" s="55" t="str">
        <f>VLOOKUP($C499,table!$B:$D,2,FALSE)</f>
        <v>T_BBS_QNA</v>
      </c>
      <c r="E499" s="21">
        <v>13</v>
      </c>
      <c r="F499" s="3" t="s">
        <v>979</v>
      </c>
      <c r="G499" s="3" t="str">
        <f>VLOOKUP($F499,domain!$B:$D,2,FALSE)</f>
        <v>VIEW_CNT</v>
      </c>
      <c r="H499" s="3" t="str">
        <f>VLOOKUP($F499,domain!$B:$D,3,FALSE)</f>
        <v>NUMERIC(9,0)</v>
      </c>
      <c r="I499" s="54" t="s">
        <v>65</v>
      </c>
      <c r="J499" s="3"/>
      <c r="K499" s="54"/>
      <c r="L499" s="3"/>
      <c r="M499" s="3"/>
      <c r="N499" t="str">
        <f t="shared" si="20"/>
        <v xml:space="preserve">  , VIEW_CNT NUMERIC(9,0)</v>
      </c>
      <c r="O499" t="str">
        <f t="shared" si="21"/>
        <v>COMMENT ON COLUMN T_BBS_QNA.VIEW_CNT IS '뷰 건수';</v>
      </c>
    </row>
    <row r="500" spans="1:15" x14ac:dyDescent="0.25">
      <c r="A500" s="79">
        <v>494</v>
      </c>
      <c r="B500" s="49" t="str">
        <f>VLOOKUP($C500,table!$B:$D,3,FALSE)</f>
        <v>공통</v>
      </c>
      <c r="C500" s="3" t="s">
        <v>842</v>
      </c>
      <c r="D500" s="50" t="str">
        <f>VLOOKUP($C500,table!$B:$D,2,FALSE)</f>
        <v>T_BBS_QNA</v>
      </c>
      <c r="E500" s="21">
        <v>14</v>
      </c>
      <c r="F500" s="3" t="s">
        <v>160</v>
      </c>
      <c r="G500" s="3" t="str">
        <f>VLOOKUP($F500,domain!$B:$D,2,FALSE)</f>
        <v>USE_YN</v>
      </c>
      <c r="H500" s="3" t="str">
        <f>VLOOKUP($F500,domain!$B:$D,3,FALSE)</f>
        <v>VARCHAR(1)</v>
      </c>
      <c r="I500" s="57" t="s">
        <v>65</v>
      </c>
      <c r="J500" s="3" t="s">
        <v>304</v>
      </c>
      <c r="K500" s="49"/>
      <c r="L500" s="3"/>
      <c r="M500" s="3"/>
      <c r="N500" t="str">
        <f t="shared" si="20"/>
        <v xml:space="preserve">  , USE_YN VARCHAR(1) DEFAULT 'N'</v>
      </c>
      <c r="O500" t="str">
        <f t="shared" si="21"/>
        <v>COMMENT ON COLUMN T_BBS_QNA.USE_YN IS '사용 여부';</v>
      </c>
    </row>
    <row r="501" spans="1:15" x14ac:dyDescent="0.25">
      <c r="A501" s="79">
        <v>495</v>
      </c>
      <c r="B501" s="49" t="str">
        <f>VLOOKUP($C501,table!$B:$D,3,FALSE)</f>
        <v>공통</v>
      </c>
      <c r="C501" s="3" t="s">
        <v>842</v>
      </c>
      <c r="D501" s="50" t="str">
        <f>VLOOKUP($C501,table!$B:$D,2,FALSE)</f>
        <v>T_BBS_QNA</v>
      </c>
      <c r="E501" s="21">
        <v>15</v>
      </c>
      <c r="F501" s="3" t="s">
        <v>132</v>
      </c>
      <c r="G501" s="3" t="str">
        <f>VLOOKUP($F501,domain!$B:$D,2,FALSE)</f>
        <v>RGST_ID</v>
      </c>
      <c r="H501" s="3" t="str">
        <f>VLOOKUP($F501,domain!$B:$D,3,FALSE)</f>
        <v>VARCHAR(32)</v>
      </c>
      <c r="I501" s="49" t="s">
        <v>66</v>
      </c>
      <c r="J501" s="3"/>
      <c r="K501" s="49"/>
      <c r="L501" s="3"/>
      <c r="M501" s="3"/>
      <c r="N501" t="str">
        <f t="shared" si="20"/>
        <v xml:space="preserve">  , RGST_ID VARCHAR(32) NOT NULL</v>
      </c>
      <c r="O501" t="str">
        <f t="shared" si="21"/>
        <v>COMMENT ON COLUMN T_BBS_QNA.RGST_ID IS '등록 ID';</v>
      </c>
    </row>
    <row r="502" spans="1:15" x14ac:dyDescent="0.25">
      <c r="A502" s="79">
        <v>496</v>
      </c>
      <c r="B502" s="49" t="str">
        <f>VLOOKUP($C502,table!$B:$D,3,FALSE)</f>
        <v>공통</v>
      </c>
      <c r="C502" s="3" t="s">
        <v>842</v>
      </c>
      <c r="D502" s="50" t="str">
        <f>VLOOKUP($C502,table!$B:$D,2,FALSE)</f>
        <v>T_BBS_QNA</v>
      </c>
      <c r="E502" s="21">
        <v>16</v>
      </c>
      <c r="F502" s="3" t="s">
        <v>840</v>
      </c>
      <c r="G502" s="3" t="str">
        <f>VLOOKUP($F502,domain!$B:$D,2,FALSE)</f>
        <v>RGST_DT</v>
      </c>
      <c r="H502" s="3" t="str">
        <f>VLOOKUP($F502,domain!$B:$D,3,FALSE)</f>
        <v>TIMESTAMP</v>
      </c>
      <c r="I502" s="49" t="s">
        <v>66</v>
      </c>
      <c r="J502" s="3" t="s">
        <v>307</v>
      </c>
      <c r="K502" s="49"/>
      <c r="L502" s="3"/>
      <c r="M502" s="3"/>
      <c r="N502" t="str">
        <f t="shared" si="20"/>
        <v xml:space="preserve">  , RGST_DT TIMESTAMP DEFAULT CURRENT_TIMESTAMP NOT NULL</v>
      </c>
      <c r="O502" t="str">
        <f t="shared" si="21"/>
        <v>COMMENT ON COLUMN T_BBS_QNA.RGST_DT IS '등록 일시';</v>
      </c>
    </row>
    <row r="503" spans="1:15" x14ac:dyDescent="0.25">
      <c r="A503" s="79">
        <v>497</v>
      </c>
      <c r="B503" s="49" t="str">
        <f>VLOOKUP($C503,table!$B:$D,3,FALSE)</f>
        <v>공통</v>
      </c>
      <c r="C503" s="3" t="s">
        <v>842</v>
      </c>
      <c r="D503" s="50" t="str">
        <f>VLOOKUP($C503,table!$B:$D,2,FALSE)</f>
        <v>T_BBS_QNA</v>
      </c>
      <c r="E503" s="21">
        <v>17</v>
      </c>
      <c r="F503" s="3" t="s">
        <v>169</v>
      </c>
      <c r="G503" s="3" t="str">
        <f>VLOOKUP($F503,domain!$B:$D,2,FALSE)</f>
        <v>MODI_ID</v>
      </c>
      <c r="H503" s="3" t="str">
        <f>VLOOKUP($F503,domain!$B:$D,3,FALSE)</f>
        <v>VARCHAR(32)</v>
      </c>
      <c r="I503" s="49" t="s">
        <v>66</v>
      </c>
      <c r="J503" s="3"/>
      <c r="K503" s="49"/>
      <c r="L503" s="3"/>
      <c r="M503" s="3"/>
      <c r="N503" t="str">
        <f t="shared" si="20"/>
        <v xml:space="preserve">  , MODI_ID VARCHAR(32) NOT NULL</v>
      </c>
      <c r="O503" t="str">
        <f t="shared" si="21"/>
        <v>COMMENT ON COLUMN T_BBS_QNA.MODI_ID IS '수정 ID';</v>
      </c>
    </row>
    <row r="504" spans="1:15" x14ac:dyDescent="0.25">
      <c r="A504" s="79">
        <v>498</v>
      </c>
      <c r="B504" s="49" t="str">
        <f>VLOOKUP($C504,table!$B:$D,3,FALSE)</f>
        <v>공통</v>
      </c>
      <c r="C504" s="3" t="s">
        <v>842</v>
      </c>
      <c r="D504" s="50" t="str">
        <f>VLOOKUP($C504,table!$B:$D,2,FALSE)</f>
        <v>T_BBS_QNA</v>
      </c>
      <c r="E504" s="21">
        <v>18</v>
      </c>
      <c r="F504" s="3" t="s">
        <v>173</v>
      </c>
      <c r="G504" s="3" t="str">
        <f>VLOOKUP($F504,domain!$B:$D,2,FALSE)</f>
        <v>MODI_DT</v>
      </c>
      <c r="H504" s="3" t="str">
        <f>VLOOKUP($F504,domain!$B:$D,3,FALSE)</f>
        <v>TIMESTAMP</v>
      </c>
      <c r="I504" s="49" t="s">
        <v>66</v>
      </c>
      <c r="J504" s="3" t="s">
        <v>307</v>
      </c>
      <c r="K504" s="49"/>
      <c r="L504" s="3"/>
      <c r="M504" s="3"/>
      <c r="N504" t="str">
        <f t="shared" si="20"/>
        <v xml:space="preserve">  , MODI_DT TIMESTAMP DEFAULT CURRENT_TIMESTAMP NOT NULL</v>
      </c>
      <c r="O504" t="str">
        <f t="shared" si="21"/>
        <v>COMMENT ON COLUMN T_BBS_QNA.MODI_DT IS '수정 일시';</v>
      </c>
    </row>
    <row r="505" spans="1:15" x14ac:dyDescent="0.25">
      <c r="A505" s="79">
        <v>499</v>
      </c>
      <c r="B505" s="47" t="str">
        <f>VLOOKUP($C505,table!$B:$D,3,FALSE)</f>
        <v>공통</v>
      </c>
      <c r="C505" s="3" t="s">
        <v>791</v>
      </c>
      <c r="D505" s="48" t="str">
        <f>VLOOKUP($C505,table!$B:$D,2,FALSE)</f>
        <v>T_BBS_ANALYSIS</v>
      </c>
      <c r="E505" s="21">
        <v>1</v>
      </c>
      <c r="F505" s="3" t="s">
        <v>830</v>
      </c>
      <c r="G505" s="3" t="str">
        <f>VLOOKUP($F505,domain!$B:$D,2,FALSE)</f>
        <v>BBS_ID</v>
      </c>
      <c r="H505" s="3" t="str">
        <f>VLOOKUP($F505,domain!$B:$D,3,FALSE)</f>
        <v>VARCHAR(32)</v>
      </c>
      <c r="I505" s="57" t="s">
        <v>66</v>
      </c>
      <c r="J505" s="3"/>
      <c r="K505" s="47">
        <v>1</v>
      </c>
      <c r="L505" s="3"/>
      <c r="M505" s="3"/>
      <c r="N505" t="str">
        <f t="shared" si="20"/>
        <v xml:space="preserve">    BBS_ID VARCHAR(32) NOT NULL</v>
      </c>
      <c r="O505" t="str">
        <f t="shared" si="21"/>
        <v>COMMENT ON COLUMN T_BBS_ANALYSIS.BBS_ID IS '게시판 ID';</v>
      </c>
    </row>
    <row r="506" spans="1:15" x14ac:dyDescent="0.25">
      <c r="A506" s="79">
        <v>500</v>
      </c>
      <c r="B506" s="47" t="str">
        <f>VLOOKUP($C506,table!$B:$D,3,FALSE)</f>
        <v>공통</v>
      </c>
      <c r="C506" s="3" t="s">
        <v>791</v>
      </c>
      <c r="D506" s="48" t="str">
        <f>VLOOKUP($C506,table!$B:$D,2,FALSE)</f>
        <v>T_BBS_ANALYSIS</v>
      </c>
      <c r="E506" s="21">
        <v>2</v>
      </c>
      <c r="F506" s="3" t="s">
        <v>831</v>
      </c>
      <c r="G506" s="3" t="str">
        <f>VLOOKUP($F506,domain!$B:$D,2,FALSE)</f>
        <v>VER</v>
      </c>
      <c r="H506" s="3" t="str">
        <f>VLOOKUP($F506,domain!$B:$D,3,FALSE)</f>
        <v>NUMERIC(9,3)</v>
      </c>
      <c r="I506" s="57" t="s">
        <v>66</v>
      </c>
      <c r="J506" s="3"/>
      <c r="K506" s="47">
        <v>2</v>
      </c>
      <c r="L506" s="3"/>
      <c r="M506" s="3"/>
      <c r="N506" t="str">
        <f t="shared" si="20"/>
        <v xml:space="preserve">  , VER NUMERIC(9,3) NOT NULL</v>
      </c>
      <c r="O506" t="str">
        <f t="shared" si="21"/>
        <v>COMMENT ON COLUMN T_BBS_ANALYSIS.VER IS '버전';</v>
      </c>
    </row>
    <row r="507" spans="1:15" s="73" customFormat="1" x14ac:dyDescent="0.25">
      <c r="A507" s="79">
        <v>501</v>
      </c>
      <c r="B507" s="70" t="str">
        <f>VLOOKUP($C507,table!$B:$D,3,FALSE)</f>
        <v>공통</v>
      </c>
      <c r="C507" s="3" t="s">
        <v>791</v>
      </c>
      <c r="D507" s="69" t="str">
        <f>VLOOKUP($C507,table!$B:$D,2,FALSE)</f>
        <v>T_BBS_ANALYSIS</v>
      </c>
      <c r="E507" s="21">
        <v>3</v>
      </c>
      <c r="F507" s="3" t="s">
        <v>1771</v>
      </c>
      <c r="G507" s="3" t="str">
        <f>VLOOKUP($F507,domain!$B:$D,2,FALSE)</f>
        <v>SJ</v>
      </c>
      <c r="H507" s="3" t="str">
        <f>VLOOKUP($F507,domain!$B:$D,3,FALSE)</f>
        <v>VARCHAR(100)</v>
      </c>
      <c r="I507" s="70" t="s">
        <v>65</v>
      </c>
      <c r="J507" s="3"/>
      <c r="K507" s="70"/>
      <c r="L507" s="3"/>
      <c r="M507" s="3"/>
      <c r="N507" s="75" t="str">
        <f t="shared" ref="N507:N519" si="22">IF(E507=1,"    ","  , ")&amp;G507&amp;" "&amp;H507&amp;IF(J507="",""," "&amp;J507)&amp;IF(I507="N"," NOT NULL","")</f>
        <v xml:space="preserve">  , SJ VARCHAR(100)</v>
      </c>
      <c r="O507" s="75" t="str">
        <f t="shared" ref="O507:O519" si="23">"COMMENT ON COLUMN "&amp;D507&amp;"."&amp;G507&amp;" IS '"&amp;F507&amp;IF(L507="","","["&amp;L507&amp;"]")&amp;"';"</f>
        <v>COMMENT ON COLUMN T_BBS_ANALYSIS.SJ IS '제목';</v>
      </c>
    </row>
    <row r="508" spans="1:15" s="73" customFormat="1" x14ac:dyDescent="0.25">
      <c r="A508" s="79">
        <v>502</v>
      </c>
      <c r="B508" s="70" t="str">
        <f>VLOOKUP($C508,table!$B:$D,3,FALSE)</f>
        <v>공통</v>
      </c>
      <c r="C508" s="3" t="s">
        <v>791</v>
      </c>
      <c r="D508" s="69" t="str">
        <f>VLOOKUP($C508,table!$B:$D,2,FALSE)</f>
        <v>T_BBS_ANALYSIS</v>
      </c>
      <c r="E508" s="21">
        <v>4</v>
      </c>
      <c r="F508" s="3" t="s">
        <v>1772</v>
      </c>
      <c r="G508" s="3" t="str">
        <f>VLOOKUP($F508,domain!$B:$D,2,FALSE)</f>
        <v>CN</v>
      </c>
      <c r="H508" s="3" t="str">
        <f>VLOOKUP($F508,domain!$B:$D,3,FALSE)</f>
        <v>TEXT</v>
      </c>
      <c r="I508" s="70" t="s">
        <v>65</v>
      </c>
      <c r="J508" s="3"/>
      <c r="K508" s="70"/>
      <c r="L508" s="3"/>
      <c r="M508" s="3"/>
      <c r="N508" s="75" t="str">
        <f t="shared" si="22"/>
        <v xml:space="preserve">  , CN TEXT</v>
      </c>
      <c r="O508" s="75" t="str">
        <f t="shared" si="23"/>
        <v>COMMENT ON COLUMN T_BBS_ANALYSIS.CN IS '내용';</v>
      </c>
    </row>
    <row r="509" spans="1:15" s="75" customFormat="1" x14ac:dyDescent="0.25">
      <c r="A509" s="83">
        <v>503</v>
      </c>
      <c r="B509" s="83" t="str">
        <f>VLOOKUP($C509,table!$B:$D,3,FALSE)</f>
        <v>공통</v>
      </c>
      <c r="C509" s="3" t="s">
        <v>791</v>
      </c>
      <c r="D509" s="82" t="str">
        <f>VLOOKUP($C509,table!$B:$D,2,FALSE)</f>
        <v>T_BBS_ANALYSIS</v>
      </c>
      <c r="E509" s="21">
        <v>5</v>
      </c>
      <c r="F509" s="3"/>
      <c r="G509" s="3" t="e">
        <f>VLOOKUP($F509,domain!$B:$D,2,FALSE)</f>
        <v>#N/A</v>
      </c>
      <c r="H509" s="3" t="e">
        <f>VLOOKUP($F509,domain!$B:$D,3,FALSE)</f>
        <v>#N/A</v>
      </c>
      <c r="I509" s="83" t="s">
        <v>65</v>
      </c>
      <c r="J509" s="3"/>
      <c r="K509" s="83"/>
      <c r="L509" s="3"/>
      <c r="M509" s="3"/>
      <c r="N509" s="75" t="e">
        <f t="shared" ref="N509:N514" si="24">IF(E509=1,"    ","  , ")&amp;G509&amp;" "&amp;H509&amp;IF(J509="",""," "&amp;J509)&amp;IF(I509="N"," NOT NULL","")</f>
        <v>#N/A</v>
      </c>
      <c r="O509" s="75" t="e">
        <f t="shared" ref="O509:O514" si="25">"COMMENT ON COLUMN "&amp;D509&amp;"."&amp;G509&amp;" IS '"&amp;F509&amp;IF(L509="","","["&amp;L509&amp;"]")&amp;"';"</f>
        <v>#N/A</v>
      </c>
    </row>
    <row r="510" spans="1:15" s="75" customFormat="1" x14ac:dyDescent="0.25">
      <c r="A510" s="83">
        <v>504</v>
      </c>
      <c r="B510" s="83" t="str">
        <f>VLOOKUP($C510,table!$B:$D,3,FALSE)</f>
        <v>공통</v>
      </c>
      <c r="C510" s="3" t="s">
        <v>791</v>
      </c>
      <c r="D510" s="82" t="str">
        <f>VLOOKUP($C510,table!$B:$D,2,FALSE)</f>
        <v>T_BBS_ANALYSIS</v>
      </c>
      <c r="E510" s="21">
        <v>6</v>
      </c>
      <c r="F510" s="3"/>
      <c r="G510" s="3" t="e">
        <f>VLOOKUP($F510,domain!$B:$D,2,FALSE)</f>
        <v>#N/A</v>
      </c>
      <c r="H510" s="3" t="e">
        <f>VLOOKUP($F510,domain!$B:$D,3,FALSE)</f>
        <v>#N/A</v>
      </c>
      <c r="I510" s="83" t="s">
        <v>65</v>
      </c>
      <c r="J510" s="3"/>
      <c r="K510" s="83"/>
      <c r="L510" s="3"/>
      <c r="M510" s="3"/>
      <c r="N510" s="75" t="e">
        <f t="shared" si="24"/>
        <v>#N/A</v>
      </c>
      <c r="O510" s="75" t="e">
        <f t="shared" si="25"/>
        <v>#N/A</v>
      </c>
    </row>
    <row r="511" spans="1:15" s="75" customFormat="1" x14ac:dyDescent="0.25">
      <c r="A511" s="83">
        <v>505</v>
      </c>
      <c r="B511" s="83" t="str">
        <f>VLOOKUP($C511,table!$B:$D,3,FALSE)</f>
        <v>공통</v>
      </c>
      <c r="C511" s="3" t="s">
        <v>791</v>
      </c>
      <c r="D511" s="82" t="str">
        <f>VLOOKUP($C511,table!$B:$D,2,FALSE)</f>
        <v>T_BBS_ANALYSIS</v>
      </c>
      <c r="E511" s="21">
        <v>7</v>
      </c>
      <c r="F511" s="3"/>
      <c r="G511" s="3" t="e">
        <f>VLOOKUP($F511,domain!$B:$D,2,FALSE)</f>
        <v>#N/A</v>
      </c>
      <c r="H511" s="3" t="e">
        <f>VLOOKUP($F511,domain!$B:$D,3,FALSE)</f>
        <v>#N/A</v>
      </c>
      <c r="I511" s="83" t="s">
        <v>65</v>
      </c>
      <c r="J511" s="3"/>
      <c r="K511" s="83"/>
      <c r="L511" s="3"/>
      <c r="M511" s="3"/>
      <c r="N511" s="75" t="e">
        <f t="shared" si="24"/>
        <v>#N/A</v>
      </c>
      <c r="O511" s="75" t="e">
        <f t="shared" si="25"/>
        <v>#N/A</v>
      </c>
    </row>
    <row r="512" spans="1:15" x14ac:dyDescent="0.25">
      <c r="A512" s="83">
        <v>506</v>
      </c>
      <c r="B512" s="83" t="str">
        <f>VLOOKUP($C512,table!$B:$D,3,FALSE)</f>
        <v>공통</v>
      </c>
      <c r="C512" s="3" t="s">
        <v>791</v>
      </c>
      <c r="D512" s="82" t="str">
        <f>VLOOKUP($C512,table!$B:$D,2,FALSE)</f>
        <v>T_BBS_ANALYSIS</v>
      </c>
      <c r="E512" s="21">
        <v>8</v>
      </c>
      <c r="F512" s="3" t="s">
        <v>390</v>
      </c>
      <c r="G512" s="3" t="str">
        <f>VLOOKUP($F512,domain!$B:$D,2,FALSE)</f>
        <v>ACTIVE_YN</v>
      </c>
      <c r="H512" s="3" t="str">
        <f>VLOOKUP($F512,domain!$B:$D,3,FALSE)</f>
        <v>VARCHAR(1)</v>
      </c>
      <c r="I512" s="70" t="s">
        <v>65</v>
      </c>
      <c r="J512" s="3" t="s">
        <v>304</v>
      </c>
      <c r="K512" s="47"/>
      <c r="L512" s="3"/>
      <c r="M512" s="3"/>
      <c r="N512" s="75" t="str">
        <f t="shared" si="24"/>
        <v xml:space="preserve">  , ACTIVE_YN VARCHAR(1) DEFAULT 'N'</v>
      </c>
      <c r="O512" s="75" t="str">
        <f t="shared" si="25"/>
        <v>COMMENT ON COLUMN T_BBS_ANALYSIS.ACTIVE_YN IS '활성 여부';</v>
      </c>
    </row>
    <row r="513" spans="1:15" x14ac:dyDescent="0.25">
      <c r="A513" s="83">
        <v>507</v>
      </c>
      <c r="B513" s="83" t="str">
        <f>VLOOKUP($C513,table!$B:$D,3,FALSE)</f>
        <v>공통</v>
      </c>
      <c r="C513" s="3" t="s">
        <v>791</v>
      </c>
      <c r="D513" s="82" t="str">
        <f>VLOOKUP($C513,table!$B:$D,2,FALSE)</f>
        <v>T_BBS_ANALYSIS</v>
      </c>
      <c r="E513" s="21">
        <v>9</v>
      </c>
      <c r="F513" s="3" t="s">
        <v>1339</v>
      </c>
      <c r="G513" s="3" t="str">
        <f>VLOOKUP($F513,domain!$B:$D,2,FALSE)</f>
        <v>LAST_VER_YN</v>
      </c>
      <c r="H513" s="3" t="str">
        <f>VLOOKUP($F513,domain!$B:$D,3,FALSE)</f>
        <v>VARCHAR(1)</v>
      </c>
      <c r="I513" s="63" t="s">
        <v>65</v>
      </c>
      <c r="J513" s="3" t="s">
        <v>304</v>
      </c>
      <c r="K513" s="47"/>
      <c r="L513" s="3"/>
      <c r="M513" s="3"/>
      <c r="N513" s="75" t="str">
        <f t="shared" si="24"/>
        <v xml:space="preserve">  , LAST_VER_YN VARCHAR(1) DEFAULT 'N'</v>
      </c>
      <c r="O513" s="75" t="str">
        <f t="shared" si="25"/>
        <v>COMMENT ON COLUMN T_BBS_ANALYSIS.LAST_VER_YN IS '마지막 버전 여부';</v>
      </c>
    </row>
    <row r="514" spans="1:15" s="73" customFormat="1" x14ac:dyDescent="0.25">
      <c r="A514" s="79">
        <v>505</v>
      </c>
      <c r="B514" s="70" t="str">
        <f>VLOOKUP($C514,table!$B:$D,3,FALSE)</f>
        <v>공통</v>
      </c>
      <c r="C514" s="3" t="s">
        <v>791</v>
      </c>
      <c r="D514" s="69" t="str">
        <f>VLOOKUP($C514,table!$B:$D,2,FALSE)</f>
        <v>T_BBS_ANALYSIS</v>
      </c>
      <c r="E514" s="21">
        <v>10</v>
      </c>
      <c r="F514" s="3" t="s">
        <v>1773</v>
      </c>
      <c r="G514" s="3" t="str">
        <f>VLOOKUP($F514,domain!$B:$D,2,FALSE)</f>
        <v>ORGN_BBS_ID</v>
      </c>
      <c r="H514" s="3" t="str">
        <f>VLOOKUP($F514,domain!$B:$D,3,FALSE)</f>
        <v>VARCHAR(32)</v>
      </c>
      <c r="I514" s="70" t="s">
        <v>65</v>
      </c>
      <c r="J514" s="3"/>
      <c r="K514" s="70"/>
      <c r="L514" s="3"/>
      <c r="M514" s="3"/>
      <c r="N514" s="75" t="str">
        <f t="shared" si="24"/>
        <v xml:space="preserve">  , ORGN_BBS_ID VARCHAR(32)</v>
      </c>
      <c r="O514" s="75" t="str">
        <f t="shared" si="25"/>
        <v>COMMENT ON COLUMN T_BBS_ANALYSIS.ORGN_BBS_ID IS '원본 게시판 ID';</v>
      </c>
    </row>
    <row r="515" spans="1:15" s="73" customFormat="1" x14ac:dyDescent="0.25">
      <c r="A515" s="79">
        <v>506</v>
      </c>
      <c r="B515" s="70" t="str">
        <f>VLOOKUP($C515,table!$B:$D,3,FALSE)</f>
        <v>공통</v>
      </c>
      <c r="C515" s="3" t="s">
        <v>791</v>
      </c>
      <c r="D515" s="69" t="str">
        <f>VLOOKUP($C515,table!$B:$D,2,FALSE)</f>
        <v>T_BBS_ANALYSIS</v>
      </c>
      <c r="E515" s="21">
        <v>11</v>
      </c>
      <c r="F515" s="3" t="s">
        <v>1774</v>
      </c>
      <c r="G515" s="3" t="str">
        <f>VLOOKUP($F515,domain!$B:$D,2,FALSE)</f>
        <v>ORGN_BBS_VER</v>
      </c>
      <c r="H515" s="3" t="str">
        <f>VLOOKUP($F515,domain!$B:$D,3,FALSE)</f>
        <v>NUMERIC(9,3)</v>
      </c>
      <c r="I515" s="70" t="s">
        <v>65</v>
      </c>
      <c r="J515" s="3"/>
      <c r="K515" s="70"/>
      <c r="L515" s="3"/>
      <c r="M515" s="3"/>
      <c r="N515" s="75" t="str">
        <f t="shared" si="22"/>
        <v xml:space="preserve">  , ORGN_BBS_VER NUMERIC(9,3)</v>
      </c>
      <c r="O515" s="75" t="str">
        <f t="shared" si="23"/>
        <v>COMMENT ON COLUMN T_BBS_ANALYSIS.ORGN_BBS_VER IS '원본 게시판 버전';</v>
      </c>
    </row>
    <row r="516" spans="1:15" x14ac:dyDescent="0.25">
      <c r="A516" s="79">
        <v>507</v>
      </c>
      <c r="B516" s="47" t="str">
        <f>VLOOKUP($C516,table!$B:$D,3,FALSE)</f>
        <v>공통</v>
      </c>
      <c r="C516" s="3" t="s">
        <v>791</v>
      </c>
      <c r="D516" s="48" t="str">
        <f>VLOOKUP($C516,table!$B:$D,2,FALSE)</f>
        <v>T_BBS_ANALYSIS</v>
      </c>
      <c r="E516" s="21">
        <v>12</v>
      </c>
      <c r="F516" s="3" t="s">
        <v>160</v>
      </c>
      <c r="G516" s="3" t="str">
        <f>VLOOKUP($F516,domain!$B:$D,2,FALSE)</f>
        <v>USE_YN</v>
      </c>
      <c r="H516" s="3" t="str">
        <f>VLOOKUP($F516,domain!$B:$D,3,FALSE)</f>
        <v>VARCHAR(1)</v>
      </c>
      <c r="I516" s="57" t="s">
        <v>65</v>
      </c>
      <c r="J516" s="3" t="s">
        <v>304</v>
      </c>
      <c r="K516" s="47"/>
      <c r="L516" s="3"/>
      <c r="M516" s="3"/>
      <c r="N516" s="75" t="str">
        <f t="shared" si="22"/>
        <v xml:space="preserve">  , USE_YN VARCHAR(1) DEFAULT 'N'</v>
      </c>
      <c r="O516" s="75" t="str">
        <f t="shared" si="23"/>
        <v>COMMENT ON COLUMN T_BBS_ANALYSIS.USE_YN IS '사용 여부';</v>
      </c>
    </row>
    <row r="517" spans="1:15" x14ac:dyDescent="0.25">
      <c r="A517" s="79">
        <v>508</v>
      </c>
      <c r="B517" s="47" t="str">
        <f>VLOOKUP($C517,table!$B:$D,3,FALSE)</f>
        <v>공통</v>
      </c>
      <c r="C517" s="3" t="s">
        <v>791</v>
      </c>
      <c r="D517" s="48" t="str">
        <f>VLOOKUP($C517,table!$B:$D,2,FALSE)</f>
        <v>T_BBS_ANALYSIS</v>
      </c>
      <c r="E517" s="21">
        <v>13</v>
      </c>
      <c r="F517" s="3" t="s">
        <v>132</v>
      </c>
      <c r="G517" s="3" t="str">
        <f>VLOOKUP($F517,domain!$B:$D,2,FALSE)</f>
        <v>RGST_ID</v>
      </c>
      <c r="H517" s="3" t="str">
        <f>VLOOKUP($F517,domain!$B:$D,3,FALSE)</f>
        <v>VARCHAR(32)</v>
      </c>
      <c r="I517" s="47" t="s">
        <v>66</v>
      </c>
      <c r="J517" s="3"/>
      <c r="K517" s="47"/>
      <c r="L517" s="3"/>
      <c r="M517" s="3"/>
      <c r="N517" s="75" t="str">
        <f t="shared" si="22"/>
        <v xml:space="preserve">  , RGST_ID VARCHAR(32) NOT NULL</v>
      </c>
      <c r="O517" s="75" t="str">
        <f t="shared" si="23"/>
        <v>COMMENT ON COLUMN T_BBS_ANALYSIS.RGST_ID IS '등록 ID';</v>
      </c>
    </row>
    <row r="518" spans="1:15" x14ac:dyDescent="0.25">
      <c r="A518" s="79">
        <v>509</v>
      </c>
      <c r="B518" s="47" t="str">
        <f>VLOOKUP($C518,table!$B:$D,3,FALSE)</f>
        <v>공통</v>
      </c>
      <c r="C518" s="3" t="s">
        <v>791</v>
      </c>
      <c r="D518" s="48" t="str">
        <f>VLOOKUP($C518,table!$B:$D,2,FALSE)</f>
        <v>T_BBS_ANALYSIS</v>
      </c>
      <c r="E518" s="21">
        <v>14</v>
      </c>
      <c r="F518" s="3" t="s">
        <v>840</v>
      </c>
      <c r="G518" s="3" t="str">
        <f>VLOOKUP($F518,domain!$B:$D,2,FALSE)</f>
        <v>RGST_DT</v>
      </c>
      <c r="H518" s="3" t="str">
        <f>VLOOKUP($F518,domain!$B:$D,3,FALSE)</f>
        <v>TIMESTAMP</v>
      </c>
      <c r="I518" s="47" t="s">
        <v>66</v>
      </c>
      <c r="J518" s="3" t="s">
        <v>307</v>
      </c>
      <c r="K518" s="47"/>
      <c r="L518" s="3"/>
      <c r="M518" s="3"/>
      <c r="N518" s="75" t="str">
        <f t="shared" si="22"/>
        <v xml:space="preserve">  , RGST_DT TIMESTAMP DEFAULT CURRENT_TIMESTAMP NOT NULL</v>
      </c>
      <c r="O518" s="75" t="str">
        <f t="shared" si="23"/>
        <v>COMMENT ON COLUMN T_BBS_ANALYSIS.RGST_DT IS '등록 일시';</v>
      </c>
    </row>
    <row r="519" spans="1:15" x14ac:dyDescent="0.25">
      <c r="A519" s="79">
        <v>510</v>
      </c>
      <c r="B519" s="47" t="str">
        <f>VLOOKUP($C519,table!$B:$D,3,FALSE)</f>
        <v>공통</v>
      </c>
      <c r="C519" s="3" t="s">
        <v>791</v>
      </c>
      <c r="D519" s="48" t="str">
        <f>VLOOKUP($C519,table!$B:$D,2,FALSE)</f>
        <v>T_BBS_ANALYSIS</v>
      </c>
      <c r="E519" s="21">
        <v>15</v>
      </c>
      <c r="F519" s="3" t="s">
        <v>169</v>
      </c>
      <c r="G519" s="3" t="str">
        <f>VLOOKUP($F519,domain!$B:$D,2,FALSE)</f>
        <v>MODI_ID</v>
      </c>
      <c r="H519" s="3" t="str">
        <f>VLOOKUP($F519,domain!$B:$D,3,FALSE)</f>
        <v>VARCHAR(32)</v>
      </c>
      <c r="I519" s="47" t="s">
        <v>66</v>
      </c>
      <c r="J519" s="3"/>
      <c r="K519" s="47"/>
      <c r="L519" s="3"/>
      <c r="M519" s="3"/>
      <c r="N519" s="75" t="str">
        <f t="shared" si="22"/>
        <v xml:space="preserve">  , MODI_ID VARCHAR(32) NOT NULL</v>
      </c>
      <c r="O519" s="75" t="str">
        <f t="shared" si="23"/>
        <v>COMMENT ON COLUMN T_BBS_ANALYSIS.MODI_ID IS '수정 ID';</v>
      </c>
    </row>
    <row r="520" spans="1:15" x14ac:dyDescent="0.25">
      <c r="A520" s="79">
        <v>511</v>
      </c>
      <c r="B520" s="47" t="str">
        <f>VLOOKUP($C520,table!$B:$D,3,FALSE)</f>
        <v>공통</v>
      </c>
      <c r="C520" s="3" t="s">
        <v>791</v>
      </c>
      <c r="D520" s="48" t="str">
        <f>VLOOKUP($C520,table!$B:$D,2,FALSE)</f>
        <v>T_BBS_ANALYSIS</v>
      </c>
      <c r="E520" s="21">
        <v>16</v>
      </c>
      <c r="F520" s="3" t="s">
        <v>173</v>
      </c>
      <c r="G520" s="3" t="str">
        <f>VLOOKUP($F520,domain!$B:$D,2,FALSE)</f>
        <v>MODI_DT</v>
      </c>
      <c r="H520" s="3" t="str">
        <f>VLOOKUP($F520,domain!$B:$D,3,FALSE)</f>
        <v>TIMESTAMP</v>
      </c>
      <c r="I520" s="47" t="s">
        <v>66</v>
      </c>
      <c r="J520" s="3" t="s">
        <v>307</v>
      </c>
      <c r="K520" s="47"/>
      <c r="L520" s="3"/>
      <c r="M520" s="3"/>
      <c r="N520" t="str">
        <f t="shared" si="20"/>
        <v xml:space="preserve">  , MODI_DT TIMESTAMP DEFAULT CURRENT_TIMESTAMP NOT NULL</v>
      </c>
      <c r="O520" t="str">
        <f t="shared" si="21"/>
        <v>COMMENT ON COLUMN T_BBS_ANALYSIS.MODI_DT IS '수정 일시';</v>
      </c>
    </row>
    <row r="521" spans="1:15" x14ac:dyDescent="0.25">
      <c r="A521" s="79">
        <v>512</v>
      </c>
      <c r="B521" s="54" t="str">
        <f>VLOOKUP($C521,table!$B:$D,3,FALSE)</f>
        <v>공통</v>
      </c>
      <c r="C521" s="3" t="s">
        <v>876</v>
      </c>
      <c r="D521" s="55" t="str">
        <f>VLOOKUP($C521,table!$B:$D,2,FALSE)</f>
        <v>T_NEWS_INFO</v>
      </c>
      <c r="E521" s="21">
        <v>1</v>
      </c>
      <c r="F521" s="3" t="s">
        <v>905</v>
      </c>
      <c r="G521" s="3" t="str">
        <f>VLOOKUP($F521,domain!$B:$D,2,FALSE)</f>
        <v>NEWS_SJ</v>
      </c>
      <c r="H521" s="3" t="str">
        <f>VLOOKUP($F521,domain!$B:$D,3,FALSE)</f>
        <v>VARCHAR(200)</v>
      </c>
      <c r="I521" s="57" t="s">
        <v>66</v>
      </c>
      <c r="J521" s="3"/>
      <c r="K521" s="54"/>
      <c r="L521" s="3"/>
      <c r="M521" s="3"/>
      <c r="N521" t="str">
        <f t="shared" si="20"/>
        <v xml:space="preserve">    NEWS_SJ VARCHAR(200) NOT NULL</v>
      </c>
      <c r="O521" t="str">
        <f t="shared" si="21"/>
        <v>COMMENT ON COLUMN T_NEWS_INFO.NEWS_SJ IS '뉴스 제목';</v>
      </c>
    </row>
    <row r="522" spans="1:15" x14ac:dyDescent="0.25">
      <c r="A522" s="79">
        <v>513</v>
      </c>
      <c r="B522" s="54" t="str">
        <f>VLOOKUP($C522,table!$B:$D,3,FALSE)</f>
        <v>공통</v>
      </c>
      <c r="C522" s="3" t="s">
        <v>876</v>
      </c>
      <c r="D522" s="55" t="str">
        <f>VLOOKUP($C522,table!$B:$D,2,FALSE)</f>
        <v>T_NEWS_INFO</v>
      </c>
      <c r="E522" s="21">
        <v>2</v>
      </c>
      <c r="F522" s="3" t="s">
        <v>950</v>
      </c>
      <c r="G522" s="3" t="str">
        <f>VLOOKUP($F522,domain!$B:$D,2,FALSE)</f>
        <v>NEWS_SRC</v>
      </c>
      <c r="H522" s="3" t="str">
        <f>VLOOKUP($F522,domain!$B:$D,3,FALSE)</f>
        <v>VARCHAR(256)</v>
      </c>
      <c r="I522" s="57" t="s">
        <v>65</v>
      </c>
      <c r="J522" s="3"/>
      <c r="K522" s="54"/>
      <c r="L522" s="3"/>
      <c r="M522" s="3"/>
      <c r="N522" t="str">
        <f t="shared" si="20"/>
        <v xml:space="preserve">  , NEWS_SRC VARCHAR(256)</v>
      </c>
      <c r="O522" t="str">
        <f t="shared" si="21"/>
        <v>COMMENT ON COLUMN T_NEWS_INFO.NEWS_SRC IS '뉴스 소스';</v>
      </c>
    </row>
    <row r="523" spans="1:15" x14ac:dyDescent="0.25">
      <c r="A523" s="79">
        <v>514</v>
      </c>
      <c r="B523" s="54" t="str">
        <f>VLOOKUP($C523,table!$B:$D,3,FALSE)</f>
        <v>공통</v>
      </c>
      <c r="C523" s="3" t="s">
        <v>876</v>
      </c>
      <c r="D523" s="55" t="str">
        <f>VLOOKUP($C523,table!$B:$D,2,FALSE)</f>
        <v>T_NEWS_INFO</v>
      </c>
      <c r="E523" s="21">
        <v>3</v>
      </c>
      <c r="F523" s="3" t="s">
        <v>949</v>
      </c>
      <c r="G523" s="3" t="str">
        <f>VLOOKUP($F523,domain!$B:$D,2,FALSE)</f>
        <v>NEWS_CN</v>
      </c>
      <c r="H523" s="3" t="str">
        <f>VLOOKUP($F523,domain!$B:$D,3,FALSE)</f>
        <v>TEXT</v>
      </c>
      <c r="I523" s="57" t="s">
        <v>65</v>
      </c>
      <c r="J523" s="3"/>
      <c r="K523" s="54"/>
      <c r="L523" s="3"/>
      <c r="M523" s="3"/>
      <c r="N523" t="str">
        <f t="shared" si="20"/>
        <v xml:space="preserve">  , NEWS_CN TEXT</v>
      </c>
      <c r="O523" t="str">
        <f t="shared" si="21"/>
        <v>COMMENT ON COLUMN T_NEWS_INFO.NEWS_CN IS '뉴스 내용';</v>
      </c>
    </row>
    <row r="524" spans="1:15" x14ac:dyDescent="0.25">
      <c r="A524" s="79">
        <v>515</v>
      </c>
      <c r="B524" s="54" t="str">
        <f>VLOOKUP($C524,table!$B:$D,3,FALSE)</f>
        <v>공통</v>
      </c>
      <c r="C524" s="3" t="s">
        <v>876</v>
      </c>
      <c r="D524" s="55" t="str">
        <f>VLOOKUP($C524,table!$B:$D,2,FALSE)</f>
        <v>T_NEWS_INFO</v>
      </c>
      <c r="E524" s="21">
        <v>4</v>
      </c>
      <c r="F524" s="3" t="s">
        <v>1103</v>
      </c>
      <c r="G524" s="3" t="str">
        <f>VLOOKUP($F524,domain!$B:$D,2,FALSE)</f>
        <v>RGST_DT</v>
      </c>
      <c r="H524" s="3" t="str">
        <f>VLOOKUP($F524,domain!$B:$D,3,FALSE)</f>
        <v>TIMESTAMP</v>
      </c>
      <c r="I524" s="57" t="s">
        <v>65</v>
      </c>
      <c r="J524" s="3"/>
      <c r="K524" s="54"/>
      <c r="L524" s="3"/>
      <c r="M524" s="3"/>
      <c r="N524" t="str">
        <f t="shared" si="20"/>
        <v xml:space="preserve">  , RGST_DT TIMESTAMP</v>
      </c>
      <c r="O524" t="str">
        <f t="shared" si="21"/>
        <v>COMMENT ON COLUMN T_NEWS_INFO.RGST_DT IS '등록 일시';</v>
      </c>
    </row>
    <row r="525" spans="1:15" x14ac:dyDescent="0.25">
      <c r="A525" s="79">
        <v>516</v>
      </c>
      <c r="B525" s="54" t="str">
        <f>VLOOKUP($C525,table!$B:$D,3,FALSE)</f>
        <v>공통</v>
      </c>
      <c r="C525" s="3" t="s">
        <v>876</v>
      </c>
      <c r="D525" s="55" t="str">
        <f>VLOOKUP($C525,table!$B:$D,2,FALSE)</f>
        <v>T_NEWS_INFO</v>
      </c>
      <c r="E525" s="21">
        <v>5</v>
      </c>
      <c r="F525" s="3" t="s">
        <v>971</v>
      </c>
      <c r="G525" s="3" t="str">
        <f>VLOOKUP($F525,domain!$B:$D,2,FALSE)</f>
        <v>RGSTDE</v>
      </c>
      <c r="H525" s="3" t="str">
        <f>VLOOKUP($F525,domain!$B:$D,3,FALSE)</f>
        <v>VARCHAR(10)</v>
      </c>
      <c r="I525" s="57" t="s">
        <v>65</v>
      </c>
      <c r="J525" s="3"/>
      <c r="K525" s="54"/>
      <c r="L525" s="3"/>
      <c r="M525" s="3"/>
      <c r="N525" t="str">
        <f t="shared" si="20"/>
        <v xml:space="preserve">  , RGSTDE VARCHAR(10)</v>
      </c>
      <c r="O525" t="str">
        <f t="shared" si="21"/>
        <v>COMMENT ON COLUMN T_NEWS_INFO.RGSTDE IS '등록일';</v>
      </c>
    </row>
    <row r="526" spans="1:15" x14ac:dyDescent="0.25">
      <c r="A526" s="79">
        <v>517</v>
      </c>
      <c r="B526" s="54" t="str">
        <f>VLOOKUP($C526,table!$B:$D,3,FALSE)</f>
        <v>공통</v>
      </c>
      <c r="C526" s="3" t="s">
        <v>876</v>
      </c>
      <c r="D526" s="55" t="str">
        <f>VLOOKUP($C526,table!$B:$D,2,FALSE)</f>
        <v>T_NEWS_INFO</v>
      </c>
      <c r="E526" s="21">
        <v>6</v>
      </c>
      <c r="F526" s="3" t="s">
        <v>970</v>
      </c>
      <c r="G526" s="3" t="str">
        <f>VLOOKUP($F526,domain!$B:$D,2,FALSE)</f>
        <v>RGSTTM</v>
      </c>
      <c r="H526" s="3" t="str">
        <f>VLOOKUP($F526,domain!$B:$D,3,FALSE)</f>
        <v>VARCHAR(12)</v>
      </c>
      <c r="I526" s="57" t="s">
        <v>65</v>
      </c>
      <c r="J526" s="3"/>
      <c r="K526" s="54"/>
      <c r="L526" s="3"/>
      <c r="M526" s="3"/>
      <c r="N526" t="str">
        <f t="shared" si="20"/>
        <v xml:space="preserve">  , RGSTTM VARCHAR(12)</v>
      </c>
      <c r="O526" t="str">
        <f t="shared" si="21"/>
        <v>COMMENT ON COLUMN T_NEWS_INFO.RGSTTM IS '등록시간';</v>
      </c>
    </row>
    <row r="527" spans="1:15" x14ac:dyDescent="0.25">
      <c r="A527" s="79">
        <v>518</v>
      </c>
      <c r="B527" s="54" t="str">
        <f>VLOOKUP($C527,table!$B:$D,3,FALSE)</f>
        <v>공통</v>
      </c>
      <c r="C527" s="3" t="s">
        <v>877</v>
      </c>
      <c r="D527" s="55" t="str">
        <f>VLOOKUP($C527,table!$B:$D,2,FALSE)</f>
        <v>T_RESRCH_INFO</v>
      </c>
      <c r="E527" s="21">
        <v>1</v>
      </c>
      <c r="F527" s="3" t="s">
        <v>906</v>
      </c>
      <c r="G527" s="3" t="str">
        <f>VLOOKUP($F527,domain!$B:$D,2,FALSE)</f>
        <v>RGST_SEQ</v>
      </c>
      <c r="H527" s="3" t="str">
        <f>VLOOKUP($F527,domain!$B:$D,3,FALSE)</f>
        <v>NUMERIC(9,0)</v>
      </c>
      <c r="I527" s="57" t="s">
        <v>66</v>
      </c>
      <c r="J527" s="3"/>
      <c r="K527" s="54"/>
      <c r="L527" s="3"/>
      <c r="M527" s="3"/>
      <c r="N527" t="str">
        <f t="shared" si="20"/>
        <v xml:space="preserve">    RGST_SEQ NUMERIC(9,0) NOT NULL</v>
      </c>
      <c r="O527" t="str">
        <f t="shared" si="21"/>
        <v>COMMENT ON COLUMN T_RESRCH_INFO.RGST_SEQ IS '등록 순서';</v>
      </c>
    </row>
    <row r="528" spans="1:15" x14ac:dyDescent="0.25">
      <c r="A528" s="79">
        <v>519</v>
      </c>
      <c r="B528" s="54" t="str">
        <f>VLOOKUP($C528,table!$B:$D,3,FALSE)</f>
        <v>공통</v>
      </c>
      <c r="C528" s="3" t="s">
        <v>877</v>
      </c>
      <c r="D528" s="55" t="str">
        <f>VLOOKUP($C528,table!$B:$D,2,FALSE)</f>
        <v>T_RESRCH_INFO</v>
      </c>
      <c r="E528" s="21">
        <v>2</v>
      </c>
      <c r="F528" s="3" t="s">
        <v>971</v>
      </c>
      <c r="G528" s="3" t="str">
        <f>VLOOKUP($F528,domain!$B:$D,2,FALSE)</f>
        <v>RGSTDE</v>
      </c>
      <c r="H528" s="3" t="str">
        <f>VLOOKUP($F528,domain!$B:$D,3,FALSE)</f>
        <v>VARCHAR(10)</v>
      </c>
      <c r="I528" s="57" t="s">
        <v>65</v>
      </c>
      <c r="J528" s="3"/>
      <c r="K528" s="54"/>
      <c r="L528" s="3"/>
      <c r="M528" s="3"/>
      <c r="N528" t="str">
        <f t="shared" si="20"/>
        <v xml:space="preserve">  , RGSTDE VARCHAR(10)</v>
      </c>
      <c r="O528" t="str">
        <f t="shared" si="21"/>
        <v>COMMENT ON COLUMN T_RESRCH_INFO.RGSTDE IS '등록일';</v>
      </c>
    </row>
    <row r="529" spans="1:15" x14ac:dyDescent="0.25">
      <c r="A529" s="79">
        <v>520</v>
      </c>
      <c r="B529" s="54" t="str">
        <f>VLOOKUP($C529,table!$B:$D,3,FALSE)</f>
        <v>공통</v>
      </c>
      <c r="C529" s="3" t="s">
        <v>877</v>
      </c>
      <c r="D529" s="55" t="str">
        <f>VLOOKUP($C529,table!$B:$D,2,FALSE)</f>
        <v>T_RESRCH_INFO</v>
      </c>
      <c r="E529" s="21">
        <v>3</v>
      </c>
      <c r="F529" s="3" t="s">
        <v>1010</v>
      </c>
      <c r="G529" s="3" t="str">
        <f>VLOOKUP($F529,domain!$B:$D,2,FALSE)</f>
        <v>WRK_SEQ</v>
      </c>
      <c r="H529" s="3" t="str">
        <f>VLOOKUP($F529,domain!$B:$D,3,FALSE)</f>
        <v>NUMERIC(9,0)</v>
      </c>
      <c r="I529" s="57" t="s">
        <v>65</v>
      </c>
      <c r="J529" s="3"/>
      <c r="K529" s="54"/>
      <c r="L529" s="3"/>
      <c r="M529" s="3"/>
      <c r="N529" t="str">
        <f t="shared" si="20"/>
        <v xml:space="preserve">  , WRK_SEQ NUMERIC(9,0)</v>
      </c>
      <c r="O529" t="str">
        <f t="shared" si="21"/>
        <v>COMMENT ON COLUMN T_RESRCH_INFO.WRK_SEQ IS '업무 순서';</v>
      </c>
    </row>
    <row r="530" spans="1:15" x14ac:dyDescent="0.25">
      <c r="A530" s="79">
        <v>521</v>
      </c>
      <c r="B530" s="54" t="str">
        <f>VLOOKUP($C530,table!$B:$D,3,FALSE)</f>
        <v>공통</v>
      </c>
      <c r="C530" s="3" t="s">
        <v>877</v>
      </c>
      <c r="D530" s="55" t="str">
        <f>VLOOKUP($C530,table!$B:$D,2,FALSE)</f>
        <v>T_RESRCH_INFO</v>
      </c>
      <c r="E530" s="21">
        <v>4</v>
      </c>
      <c r="F530" s="3" t="s">
        <v>1104</v>
      </c>
      <c r="G530" s="3" t="str">
        <f>VLOOKUP($F530,domain!$B:$D,2,FALSE)</f>
        <v>COMPANY_NM</v>
      </c>
      <c r="H530" s="3" t="str">
        <f>VLOOKUP($F530,domain!$B:$D,3,FALSE)</f>
        <v>VARCHAR(100)</v>
      </c>
      <c r="I530" s="57" t="s">
        <v>65</v>
      </c>
      <c r="J530" s="3"/>
      <c r="K530" s="54"/>
      <c r="L530" s="3"/>
      <c r="M530" s="3"/>
      <c r="N530" t="str">
        <f t="shared" si="20"/>
        <v xml:space="preserve">  , COMPANY_NM VARCHAR(100)</v>
      </c>
      <c r="O530" t="str">
        <f t="shared" si="21"/>
        <v>COMMENT ON COLUMN T_RESRCH_INFO.COMPANY_NM IS '회사 명';</v>
      </c>
    </row>
    <row r="531" spans="1:15" x14ac:dyDescent="0.25">
      <c r="A531" s="79">
        <v>522</v>
      </c>
      <c r="B531" s="54" t="str">
        <f>VLOOKUP($C531,table!$B:$D,3,FALSE)</f>
        <v>공통</v>
      </c>
      <c r="C531" s="3" t="s">
        <v>877</v>
      </c>
      <c r="D531" s="55" t="str">
        <f>VLOOKUP($C531,table!$B:$D,2,FALSE)</f>
        <v>T_RESRCH_INFO</v>
      </c>
      <c r="E531" s="21">
        <v>5</v>
      </c>
      <c r="F531" s="3" t="s">
        <v>929</v>
      </c>
      <c r="G531" s="3" t="str">
        <f>VLOOKUP($F531,domain!$B:$D,2,FALSE)</f>
        <v>OPENDE</v>
      </c>
      <c r="H531" s="3" t="str">
        <f>VLOOKUP($F531,domain!$B:$D,3,FALSE)</f>
        <v>VARCHAR(10)</v>
      </c>
      <c r="I531" s="57" t="s">
        <v>65</v>
      </c>
      <c r="J531" s="3"/>
      <c r="K531" s="54"/>
      <c r="L531" s="3"/>
      <c r="M531" s="3"/>
      <c r="N531" t="str">
        <f t="shared" si="20"/>
        <v xml:space="preserve">  , OPENDE VARCHAR(10)</v>
      </c>
      <c r="O531" t="str">
        <f t="shared" si="21"/>
        <v>COMMENT ON COLUMN T_RESRCH_INFO.OPENDE IS '공개일';</v>
      </c>
    </row>
    <row r="532" spans="1:15" x14ac:dyDescent="0.25">
      <c r="A532" s="79">
        <v>523</v>
      </c>
      <c r="B532" s="54" t="str">
        <f>VLOOKUP($C532,table!$B:$D,3,FALSE)</f>
        <v>공통</v>
      </c>
      <c r="C532" s="3" t="s">
        <v>877</v>
      </c>
      <c r="D532" s="55" t="str">
        <f>VLOOKUP($C532,table!$B:$D,2,FALSE)</f>
        <v>T_RESRCH_INFO</v>
      </c>
      <c r="E532" s="21">
        <v>6</v>
      </c>
      <c r="F532" s="3" t="s">
        <v>1023</v>
      </c>
      <c r="G532" s="3" t="str">
        <f>VLOOKUP($F532,domain!$B:$D,2,FALSE)</f>
        <v>STBD_CODE</v>
      </c>
      <c r="H532" s="3" t="str">
        <f>VLOOKUP($F532,domain!$B:$D,3,FALSE)</f>
        <v>VARCHAR(32)</v>
      </c>
      <c r="I532" s="57" t="s">
        <v>65</v>
      </c>
      <c r="J532" s="3"/>
      <c r="K532" s="54"/>
      <c r="L532" s="3"/>
      <c r="M532" s="3"/>
      <c r="N532" t="str">
        <f t="shared" si="20"/>
        <v xml:space="preserve">  , STBD_CODE VARCHAR(32)</v>
      </c>
      <c r="O532" t="str">
        <f t="shared" si="21"/>
        <v>COMMENT ON COLUMN T_RESRCH_INFO.STBD_CODE IS '종목 코드';</v>
      </c>
    </row>
    <row r="533" spans="1:15" x14ac:dyDescent="0.25">
      <c r="A533" s="79">
        <v>524</v>
      </c>
      <c r="B533" s="54" t="str">
        <f>VLOOKUP($C533,table!$B:$D,3,FALSE)</f>
        <v>공통</v>
      </c>
      <c r="C533" s="3" t="s">
        <v>877</v>
      </c>
      <c r="D533" s="55" t="str">
        <f>VLOOKUP($C533,table!$B:$D,2,FALSE)</f>
        <v>T_RESRCH_INFO</v>
      </c>
      <c r="E533" s="21">
        <v>7</v>
      </c>
      <c r="F533" s="3" t="s">
        <v>1105</v>
      </c>
      <c r="G533" s="3" t="str">
        <f>VLOOKUP($F533,domain!$B:$D,2,FALSE)</f>
        <v>SJ</v>
      </c>
      <c r="H533" s="3" t="str">
        <f>VLOOKUP($F533,domain!$B:$D,3,FALSE)</f>
        <v>VARCHAR(100)</v>
      </c>
      <c r="I533" s="57" t="s">
        <v>65</v>
      </c>
      <c r="J533" s="3"/>
      <c r="K533" s="54"/>
      <c r="L533" s="3"/>
      <c r="M533" s="3"/>
      <c r="N533" t="str">
        <f t="shared" si="20"/>
        <v xml:space="preserve">  , SJ VARCHAR(100)</v>
      </c>
      <c r="O533" t="str">
        <f t="shared" si="21"/>
        <v>COMMENT ON COLUMN T_RESRCH_INFO.SJ IS '제목';</v>
      </c>
    </row>
    <row r="534" spans="1:15" x14ac:dyDescent="0.25">
      <c r="A534" s="79">
        <v>525</v>
      </c>
      <c r="B534" s="54" t="str">
        <f>VLOOKUP($C534,table!$B:$D,3,FALSE)</f>
        <v>공통</v>
      </c>
      <c r="C534" s="3" t="s">
        <v>877</v>
      </c>
      <c r="D534" s="55" t="str">
        <f>VLOOKUP($C534,table!$B:$D,2,FALSE)</f>
        <v>T_RESRCH_INFO</v>
      </c>
      <c r="E534" s="21">
        <v>8</v>
      </c>
      <c r="F534" s="3" t="s">
        <v>1106</v>
      </c>
      <c r="G534" s="3" t="str">
        <f>VLOOKUP($F534,domain!$B:$D,2,FALSE)</f>
        <v>USER_NM</v>
      </c>
      <c r="H534" s="3" t="str">
        <f>VLOOKUP($F534,domain!$B:$D,3,FALSE)</f>
        <v>VARCHAR(100)</v>
      </c>
      <c r="I534" s="57" t="s">
        <v>65</v>
      </c>
      <c r="J534" s="3"/>
      <c r="K534" s="54"/>
      <c r="L534" s="3"/>
      <c r="M534" s="3"/>
      <c r="N534" t="str">
        <f t="shared" si="20"/>
        <v xml:space="preserve">  , USER_NM VARCHAR(100)</v>
      </c>
      <c r="O534" t="str">
        <f t="shared" si="21"/>
        <v>COMMENT ON COLUMN T_RESRCH_INFO.USER_NM IS '사용자 명';</v>
      </c>
    </row>
    <row r="535" spans="1:15" x14ac:dyDescent="0.25">
      <c r="A535" s="79">
        <v>526</v>
      </c>
      <c r="B535" s="54" t="str">
        <f>VLOOKUP($C535,table!$B:$D,3,FALSE)</f>
        <v>공통</v>
      </c>
      <c r="C535" s="3" t="s">
        <v>877</v>
      </c>
      <c r="D535" s="55" t="str">
        <f>VLOOKUP($C535,table!$B:$D,2,FALSE)</f>
        <v>T_RESRCH_INFO</v>
      </c>
      <c r="E535" s="21">
        <v>9</v>
      </c>
      <c r="F535" s="3" t="s">
        <v>1107</v>
      </c>
      <c r="G535" s="3" t="str">
        <f>VLOOKUP($F535,domain!$B:$D,2,FALSE)</f>
        <v>FILE_NM</v>
      </c>
      <c r="H535" s="3" t="str">
        <f>VLOOKUP($F535,domain!$B:$D,3,FALSE)</f>
        <v>VARCHAR(256)</v>
      </c>
      <c r="I535" s="57" t="s">
        <v>65</v>
      </c>
      <c r="J535" s="3"/>
      <c r="K535" s="54"/>
      <c r="L535" s="3"/>
      <c r="M535" s="3"/>
      <c r="N535" t="str">
        <f t="shared" si="20"/>
        <v xml:space="preserve">  , FILE_NM VARCHAR(256)</v>
      </c>
      <c r="O535" t="str">
        <f t="shared" si="21"/>
        <v>COMMENT ON COLUMN T_RESRCH_INFO.FILE_NM IS '파일 명';</v>
      </c>
    </row>
    <row r="536" spans="1:15" x14ac:dyDescent="0.25">
      <c r="A536" s="79">
        <v>527</v>
      </c>
      <c r="B536" s="54" t="str">
        <f>VLOOKUP($C536,table!$B:$D,3,FALSE)</f>
        <v>공통</v>
      </c>
      <c r="C536" s="3" t="s">
        <v>877</v>
      </c>
      <c r="D536" s="55" t="str">
        <f>VLOOKUP($C536,table!$B:$D,2,FALSE)</f>
        <v>T_RESRCH_INFO</v>
      </c>
      <c r="E536" s="21">
        <v>10</v>
      </c>
      <c r="F536" s="3" t="s">
        <v>1094</v>
      </c>
      <c r="G536" s="3" t="str">
        <f>VLOOKUP($F536,domain!$B:$D,2,FALSE)</f>
        <v>FILE_ID</v>
      </c>
      <c r="H536" s="3" t="str">
        <f>VLOOKUP($F536,domain!$B:$D,3,FALSE)</f>
        <v>VARCHAR(32)</v>
      </c>
      <c r="I536" s="57" t="s">
        <v>65</v>
      </c>
      <c r="J536" s="3"/>
      <c r="K536" s="54"/>
      <c r="L536" s="3"/>
      <c r="M536" s="3"/>
      <c r="N536" t="str">
        <f t="shared" si="20"/>
        <v xml:space="preserve">  , FILE_ID VARCHAR(32)</v>
      </c>
      <c r="O536" t="str">
        <f t="shared" si="21"/>
        <v>COMMENT ON COLUMN T_RESRCH_INFO.FILE_ID IS '파일 ID';</v>
      </c>
    </row>
    <row r="537" spans="1:15" x14ac:dyDescent="0.25">
      <c r="A537" s="79">
        <v>528</v>
      </c>
      <c r="B537" s="54" t="str">
        <f>VLOOKUP($C537,table!$B:$D,3,FALSE)</f>
        <v>공통</v>
      </c>
      <c r="C537" s="3" t="s">
        <v>877</v>
      </c>
      <c r="D537" s="55" t="str">
        <f>VLOOKUP($C537,table!$B:$D,2,FALSE)</f>
        <v>T_RESRCH_INFO</v>
      </c>
      <c r="E537" s="21">
        <v>11</v>
      </c>
      <c r="F537" s="3" t="s">
        <v>1095</v>
      </c>
      <c r="G537" s="3" t="str">
        <f>VLOOKUP($F537,domain!$B:$D,2,FALSE)</f>
        <v>FILE_URL</v>
      </c>
      <c r="H537" s="3" t="str">
        <f>VLOOKUP($F537,domain!$B:$D,3,FALSE)</f>
        <v>VARCHAR(256)</v>
      </c>
      <c r="I537" s="57" t="s">
        <v>65</v>
      </c>
      <c r="J537" s="3"/>
      <c r="K537" s="54"/>
      <c r="L537" s="3"/>
      <c r="M537" s="3"/>
      <c r="N537" t="str">
        <f t="shared" si="20"/>
        <v xml:space="preserve">  , FILE_URL VARCHAR(256)</v>
      </c>
      <c r="O537" t="str">
        <f t="shared" si="21"/>
        <v>COMMENT ON COLUMN T_RESRCH_INFO.FILE_URL IS '파일 URL';</v>
      </c>
    </row>
    <row r="538" spans="1:15" x14ac:dyDescent="0.25">
      <c r="A538" s="79">
        <v>529</v>
      </c>
      <c r="B538" s="54" t="str">
        <f>VLOOKUP($C538,table!$B:$D,3,FALSE)</f>
        <v>공통</v>
      </c>
      <c r="C538" s="3" t="s">
        <v>877</v>
      </c>
      <c r="D538" s="55" t="str">
        <f>VLOOKUP($C538,table!$B:$D,2,FALSE)</f>
        <v>T_RESRCH_INFO</v>
      </c>
      <c r="E538" s="21">
        <v>12</v>
      </c>
      <c r="F538" s="3" t="s">
        <v>1103</v>
      </c>
      <c r="G538" s="3" t="str">
        <f>VLOOKUP($F538,domain!$B:$D,2,FALSE)</f>
        <v>RGST_DT</v>
      </c>
      <c r="H538" s="3" t="str">
        <f>VLOOKUP($F538,domain!$B:$D,3,FALSE)</f>
        <v>TIMESTAMP</v>
      </c>
      <c r="I538" s="57" t="s">
        <v>65</v>
      </c>
      <c r="J538" s="3"/>
      <c r="K538" s="54"/>
      <c r="L538" s="3"/>
      <c r="M538" s="3"/>
      <c r="N538" t="str">
        <f t="shared" si="20"/>
        <v xml:space="preserve">  , RGST_DT TIMESTAMP</v>
      </c>
      <c r="O538" t="str">
        <f t="shared" si="21"/>
        <v>COMMENT ON COLUMN T_RESRCH_INFO.RGST_DT IS '등록 일시';</v>
      </c>
    </row>
    <row r="539" spans="1:15" x14ac:dyDescent="0.25">
      <c r="A539" s="79">
        <v>530</v>
      </c>
      <c r="B539" s="54" t="str">
        <f>VLOOKUP($C539,table!$B:$D,3,FALSE)</f>
        <v>공통</v>
      </c>
      <c r="C539" s="3" t="s">
        <v>878</v>
      </c>
      <c r="D539" s="55" t="str">
        <f>VLOOKUP($C539,table!$B:$D,2,FALSE)</f>
        <v>T_RANK_INFO</v>
      </c>
      <c r="E539" s="21">
        <v>1</v>
      </c>
      <c r="F539" s="3" t="s">
        <v>907</v>
      </c>
      <c r="G539" s="3" t="str">
        <f>VLOOKUP($F539,domain!$B:$D,2,FALSE)</f>
        <v>RANK_CL</v>
      </c>
      <c r="H539" s="3" t="str">
        <f>VLOOKUP($F539,domain!$B:$D,3,FALSE)</f>
        <v>VARCHAR(32)</v>
      </c>
      <c r="I539" s="57" t="s">
        <v>66</v>
      </c>
      <c r="J539" s="3"/>
      <c r="K539" s="54"/>
      <c r="L539" s="3"/>
      <c r="M539" s="3"/>
      <c r="N539" t="str">
        <f t="shared" si="20"/>
        <v xml:space="preserve">    RANK_CL VARCHAR(32) NOT NULL</v>
      </c>
      <c r="O539" t="str">
        <f t="shared" si="21"/>
        <v>COMMENT ON COLUMN T_RANK_INFO.RANK_CL IS '순위 분류';</v>
      </c>
    </row>
    <row r="540" spans="1:15" x14ac:dyDescent="0.25">
      <c r="A540" s="79">
        <v>531</v>
      </c>
      <c r="B540" s="54" t="str">
        <f>VLOOKUP($C540,table!$B:$D,3,FALSE)</f>
        <v>공통</v>
      </c>
      <c r="C540" s="3" t="s">
        <v>878</v>
      </c>
      <c r="D540" s="55" t="str">
        <f>VLOOKUP($C540,table!$B:$D,2,FALSE)</f>
        <v>T_RANK_INFO</v>
      </c>
      <c r="E540" s="21">
        <v>2</v>
      </c>
      <c r="F540" s="3" t="s">
        <v>908</v>
      </c>
      <c r="G540" s="3" t="str">
        <f>VLOOKUP($F540,domain!$B:$D,2,FALSE)</f>
        <v>RANK_SEQ</v>
      </c>
      <c r="H540" s="3" t="str">
        <f>VLOOKUP($F540,domain!$B:$D,3,FALSE)</f>
        <v>NUMERIC(9,0)</v>
      </c>
      <c r="I540" s="57" t="s">
        <v>66</v>
      </c>
      <c r="J540" s="3"/>
      <c r="K540" s="54"/>
      <c r="L540" s="3"/>
      <c r="M540" s="3"/>
      <c r="N540" t="str">
        <f t="shared" si="20"/>
        <v xml:space="preserve">  , RANK_SEQ NUMERIC(9,0) NOT NULL</v>
      </c>
      <c r="O540" t="str">
        <f t="shared" si="21"/>
        <v>COMMENT ON COLUMN T_RANK_INFO.RANK_SEQ IS '순위 순서';</v>
      </c>
    </row>
    <row r="541" spans="1:15" x14ac:dyDescent="0.25">
      <c r="A541" s="79">
        <v>532</v>
      </c>
      <c r="B541" s="54" t="str">
        <f>VLOOKUP($C541,table!$B:$D,3,FALSE)</f>
        <v>공통</v>
      </c>
      <c r="C541" s="3" t="s">
        <v>878</v>
      </c>
      <c r="D541" s="55" t="str">
        <f>VLOOKUP($C541,table!$B:$D,2,FALSE)</f>
        <v>T_RANK_INFO</v>
      </c>
      <c r="E541" s="21">
        <v>3</v>
      </c>
      <c r="F541" s="3" t="s">
        <v>1108</v>
      </c>
      <c r="G541" s="3" t="str">
        <f>VLOOKUP($F541,domain!$B:$D,2,FALSE)</f>
        <v>RANK_NM</v>
      </c>
      <c r="H541" s="3" t="str">
        <f>VLOOKUP($F541,domain!$B:$D,3,FALSE)</f>
        <v>VARCHAR(200)</v>
      </c>
      <c r="I541" s="57" t="s">
        <v>65</v>
      </c>
      <c r="J541" s="3"/>
      <c r="K541" s="54"/>
      <c r="L541" s="3"/>
      <c r="M541" s="3"/>
      <c r="N541" t="str">
        <f t="shared" si="20"/>
        <v xml:space="preserve">  , RANK_NM VARCHAR(200)</v>
      </c>
      <c r="O541" t="str">
        <f t="shared" si="21"/>
        <v>COMMENT ON COLUMN T_RANK_INFO.RANK_NM IS '순위 명';</v>
      </c>
    </row>
    <row r="542" spans="1:15" x14ac:dyDescent="0.25">
      <c r="A542" s="79">
        <v>533</v>
      </c>
      <c r="B542" s="54" t="str">
        <f>VLOOKUP($C542,table!$B:$D,3,FALSE)</f>
        <v>공통</v>
      </c>
      <c r="C542" s="3" t="s">
        <v>878</v>
      </c>
      <c r="D542" s="55" t="str">
        <f>VLOOKUP($C542,table!$B:$D,2,FALSE)</f>
        <v>T_RANK_INFO</v>
      </c>
      <c r="E542" s="21">
        <v>4</v>
      </c>
      <c r="F542" s="3" t="s">
        <v>979</v>
      </c>
      <c r="G542" s="3" t="str">
        <f>VLOOKUP($F542,domain!$B:$D,2,FALSE)</f>
        <v>VIEW_CNT</v>
      </c>
      <c r="H542" s="3" t="str">
        <f>VLOOKUP($F542,domain!$B:$D,3,FALSE)</f>
        <v>NUMERIC(9,0)</v>
      </c>
      <c r="I542" s="57" t="s">
        <v>65</v>
      </c>
      <c r="J542" s="3"/>
      <c r="K542" s="54"/>
      <c r="L542" s="3"/>
      <c r="M542" s="3"/>
      <c r="N542" t="str">
        <f t="shared" si="20"/>
        <v xml:space="preserve">  , VIEW_CNT NUMERIC(9,0)</v>
      </c>
      <c r="O542" t="str">
        <f t="shared" si="21"/>
        <v>COMMENT ON COLUMN T_RANK_INFO.VIEW_CNT IS '뷰 건수';</v>
      </c>
    </row>
    <row r="543" spans="1:15" x14ac:dyDescent="0.25">
      <c r="A543" s="79">
        <v>534</v>
      </c>
      <c r="B543" s="54" t="str">
        <f>VLOOKUP($C543,table!$B:$D,3,FALSE)</f>
        <v>공통</v>
      </c>
      <c r="C543" s="3" t="s">
        <v>878</v>
      </c>
      <c r="D543" s="55" t="str">
        <f>VLOOKUP($C543,table!$B:$D,2,FALSE)</f>
        <v>T_RANK_INFO</v>
      </c>
      <c r="E543" s="21">
        <v>5</v>
      </c>
      <c r="F543" s="3" t="s">
        <v>1103</v>
      </c>
      <c r="G543" s="3" t="str">
        <f>VLOOKUP($F543,domain!$B:$D,2,FALSE)</f>
        <v>RGST_DT</v>
      </c>
      <c r="H543" s="3" t="str">
        <f>VLOOKUP($F543,domain!$B:$D,3,FALSE)</f>
        <v>TIMESTAMP</v>
      </c>
      <c r="I543" s="57" t="s">
        <v>65</v>
      </c>
      <c r="J543" s="3"/>
      <c r="K543" s="54"/>
      <c r="L543" s="3"/>
      <c r="M543" s="3"/>
      <c r="N543" t="str">
        <f t="shared" si="20"/>
        <v xml:space="preserve">  , RGST_DT TIMESTAMP</v>
      </c>
      <c r="O543" t="str">
        <f t="shared" si="21"/>
        <v>COMMENT ON COLUMN T_RANK_INFO.RGST_DT IS '등록 일시';</v>
      </c>
    </row>
    <row r="544" spans="1:15" x14ac:dyDescent="0.25">
      <c r="A544" s="79">
        <v>535</v>
      </c>
      <c r="B544" s="20" t="str">
        <f>VLOOKUP($C544,table!$B:$D,3,FALSE)</f>
        <v>관리자</v>
      </c>
      <c r="C544" s="3" t="s">
        <v>63</v>
      </c>
      <c r="D544" s="19" t="str">
        <f>VLOOKUP($C544,table!$B:$D,2,FALSE)</f>
        <v>T_MGR_AUTH</v>
      </c>
      <c r="E544" s="20">
        <v>1</v>
      </c>
      <c r="F544" s="3" t="s">
        <v>163</v>
      </c>
      <c r="G544" s="3" t="str">
        <f>VLOOKUP($F544,domain!$B:$D,2,FALSE)</f>
        <v>USER_ID</v>
      </c>
      <c r="H544" s="3" t="str">
        <f>VLOOKUP($F544,domain!$B:$D,3,FALSE)</f>
        <v>VARCHAR(32)</v>
      </c>
      <c r="I544" s="20" t="s">
        <v>66</v>
      </c>
      <c r="J544" s="3"/>
      <c r="K544" s="47">
        <v>1</v>
      </c>
      <c r="L544" s="3"/>
      <c r="M544" s="3"/>
      <c r="N544" t="str">
        <f t="shared" si="20"/>
        <v xml:space="preserve">    USER_ID VARCHAR(32) NOT NULL</v>
      </c>
      <c r="O544" t="str">
        <f t="shared" si="21"/>
        <v>COMMENT ON COLUMN T_MGR_AUTH.USER_ID IS '사용자 ID';</v>
      </c>
    </row>
    <row r="545" spans="1:15" x14ac:dyDescent="0.25">
      <c r="A545" s="79">
        <v>536</v>
      </c>
      <c r="B545" s="20" t="str">
        <f>VLOOKUP($C545,table!$B:$D,3,FALSE)</f>
        <v>관리자</v>
      </c>
      <c r="C545" s="3" t="s">
        <v>63</v>
      </c>
      <c r="D545" s="19" t="str">
        <f>VLOOKUP($C545,table!$B:$D,2,FALSE)</f>
        <v>T_MGR_AUTH</v>
      </c>
      <c r="E545" s="20">
        <v>2</v>
      </c>
      <c r="F545" s="3" t="s">
        <v>119</v>
      </c>
      <c r="G545" s="3" t="str">
        <f>VLOOKUP($F545,domain!$B:$D,2,FALSE)</f>
        <v>AUTH_ID</v>
      </c>
      <c r="H545" s="3" t="str">
        <f>VLOOKUP($F545,domain!$B:$D,3,FALSE)</f>
        <v>VARCHAR(32)</v>
      </c>
      <c r="I545" s="20" t="s">
        <v>66</v>
      </c>
      <c r="J545" s="3"/>
      <c r="K545" s="47"/>
      <c r="L545" s="3"/>
      <c r="M545" s="3"/>
      <c r="N545" t="str">
        <f t="shared" si="20"/>
        <v xml:space="preserve">  , AUTH_ID VARCHAR(32) NOT NULL</v>
      </c>
      <c r="O545" t="str">
        <f t="shared" si="21"/>
        <v>COMMENT ON COLUMN T_MGR_AUTH.AUTH_ID IS '권한 ID';</v>
      </c>
    </row>
    <row r="546" spans="1:15" x14ac:dyDescent="0.25">
      <c r="A546" s="79">
        <v>537</v>
      </c>
      <c r="B546" s="20" t="str">
        <f>VLOOKUP($C546,table!$B:$D,3,FALSE)</f>
        <v>관리자</v>
      </c>
      <c r="C546" s="3" t="s">
        <v>63</v>
      </c>
      <c r="D546" s="19" t="str">
        <f>VLOOKUP($C546,table!$B:$D,2,FALSE)</f>
        <v>T_MGR_AUTH</v>
      </c>
      <c r="E546" s="4">
        <v>3</v>
      </c>
      <c r="F546" s="3" t="s">
        <v>160</v>
      </c>
      <c r="G546" s="3" t="str">
        <f>VLOOKUP($F546,domain!$B:$D,2,FALSE)</f>
        <v>USE_YN</v>
      </c>
      <c r="H546" s="3" t="str">
        <f>VLOOKUP($F546,domain!$B:$D,3,FALSE)</f>
        <v>VARCHAR(1)</v>
      </c>
      <c r="I546" s="4" t="s">
        <v>65</v>
      </c>
      <c r="J546" s="3" t="s">
        <v>304</v>
      </c>
      <c r="K546" s="47"/>
      <c r="L546" s="3"/>
      <c r="M546" s="3"/>
      <c r="N546" t="str">
        <f t="shared" si="20"/>
        <v xml:space="preserve">  , USE_YN VARCHAR(1) DEFAULT 'N'</v>
      </c>
      <c r="O546" t="str">
        <f t="shared" si="21"/>
        <v>COMMENT ON COLUMN T_MGR_AUTH.USE_YN IS '사용 여부';</v>
      </c>
    </row>
    <row r="547" spans="1:15" x14ac:dyDescent="0.25">
      <c r="A547" s="79">
        <v>538</v>
      </c>
      <c r="B547" s="4" t="str">
        <f>VLOOKUP($C547,table!$B:$D,3,FALSE)</f>
        <v>관리자</v>
      </c>
      <c r="C547" s="3" t="s">
        <v>63</v>
      </c>
      <c r="D547" s="5" t="str">
        <f>VLOOKUP($C547,table!$B:$D,2,FALSE)</f>
        <v>T_MGR_AUTH</v>
      </c>
      <c r="E547" s="4">
        <v>4</v>
      </c>
      <c r="F547" s="3" t="s">
        <v>132</v>
      </c>
      <c r="G547" s="3" t="str">
        <f>VLOOKUP($F547,domain!$B:$D,2,FALSE)</f>
        <v>RGST_ID</v>
      </c>
      <c r="H547" s="3" t="str">
        <f>VLOOKUP($F547,domain!$B:$D,3,FALSE)</f>
        <v>VARCHAR(32)</v>
      </c>
      <c r="I547" s="4" t="s">
        <v>66</v>
      </c>
      <c r="J547" s="3"/>
      <c r="K547" s="47"/>
      <c r="L547" s="3"/>
      <c r="M547" s="3"/>
      <c r="N547" t="str">
        <f t="shared" ref="N547:N610" si="26">IF(E547=1,"    ","  , ")&amp;G547&amp;" "&amp;H547&amp;IF(J547="",""," "&amp;J547)&amp;IF(I547="N"," NOT NULL","")</f>
        <v xml:space="preserve">  , RGST_ID VARCHAR(32) NOT NULL</v>
      </c>
      <c r="O547" t="str">
        <f t="shared" ref="O547:O610" si="27">"COMMENT ON COLUMN "&amp;D547&amp;"."&amp;G547&amp;" IS '"&amp;F547&amp;IF(L547="","","["&amp;L547&amp;"]")&amp;"';"</f>
        <v>COMMENT ON COLUMN T_MGR_AUTH.RGST_ID IS '등록 ID';</v>
      </c>
    </row>
    <row r="548" spans="1:15" x14ac:dyDescent="0.25">
      <c r="A548" s="79">
        <v>539</v>
      </c>
      <c r="B548" s="4" t="str">
        <f>VLOOKUP($C548,table!$B:$D,3,FALSE)</f>
        <v>관리자</v>
      </c>
      <c r="C548" s="3" t="s">
        <v>63</v>
      </c>
      <c r="D548" s="5" t="str">
        <f>VLOOKUP($C548,table!$B:$D,2,FALSE)</f>
        <v>T_MGR_AUTH</v>
      </c>
      <c r="E548" s="4">
        <v>5</v>
      </c>
      <c r="F548" s="3" t="s">
        <v>840</v>
      </c>
      <c r="G548" s="3" t="str">
        <f>VLOOKUP($F548,domain!$B:$D,2,FALSE)</f>
        <v>RGST_DT</v>
      </c>
      <c r="H548" s="3" t="str">
        <f>VLOOKUP($F548,domain!$B:$D,3,FALSE)</f>
        <v>TIMESTAMP</v>
      </c>
      <c r="I548" s="4" t="s">
        <v>66</v>
      </c>
      <c r="J548" s="3" t="s">
        <v>307</v>
      </c>
      <c r="K548" s="47"/>
      <c r="L548" s="3"/>
      <c r="M548" s="3"/>
      <c r="N548" t="str">
        <f t="shared" si="26"/>
        <v xml:space="preserve">  , RGST_DT TIMESTAMP DEFAULT CURRENT_TIMESTAMP NOT NULL</v>
      </c>
      <c r="O548" t="str">
        <f t="shared" si="27"/>
        <v>COMMENT ON COLUMN T_MGR_AUTH.RGST_DT IS '등록 일시';</v>
      </c>
    </row>
    <row r="549" spans="1:15" x14ac:dyDescent="0.25">
      <c r="A549" s="79">
        <v>540</v>
      </c>
      <c r="B549" s="4" t="str">
        <f>VLOOKUP($C549,table!$B:$D,3,FALSE)</f>
        <v>관리자</v>
      </c>
      <c r="C549" s="3" t="s">
        <v>63</v>
      </c>
      <c r="D549" s="5" t="str">
        <f>VLOOKUP($C549,table!$B:$D,2,FALSE)</f>
        <v>T_MGR_AUTH</v>
      </c>
      <c r="E549" s="4">
        <v>6</v>
      </c>
      <c r="F549" s="3" t="s">
        <v>169</v>
      </c>
      <c r="G549" s="3" t="str">
        <f>VLOOKUP($F549,domain!$B:$D,2,FALSE)</f>
        <v>MODI_ID</v>
      </c>
      <c r="H549" s="3" t="str">
        <f>VLOOKUP($F549,domain!$B:$D,3,FALSE)</f>
        <v>VARCHAR(32)</v>
      </c>
      <c r="I549" s="4" t="s">
        <v>66</v>
      </c>
      <c r="J549" s="3"/>
      <c r="K549" s="47"/>
      <c r="L549" s="3"/>
      <c r="M549" s="3"/>
      <c r="N549" t="str">
        <f t="shared" si="26"/>
        <v xml:space="preserve">  , MODI_ID VARCHAR(32) NOT NULL</v>
      </c>
      <c r="O549" t="str">
        <f t="shared" si="27"/>
        <v>COMMENT ON COLUMN T_MGR_AUTH.MODI_ID IS '수정 ID';</v>
      </c>
    </row>
    <row r="550" spans="1:15" x14ac:dyDescent="0.25">
      <c r="A550" s="79">
        <v>541</v>
      </c>
      <c r="B550" s="4" t="str">
        <f>VLOOKUP($C550,table!$B:$D,3,FALSE)</f>
        <v>관리자</v>
      </c>
      <c r="C550" s="3" t="s">
        <v>63</v>
      </c>
      <c r="D550" s="5" t="str">
        <f>VLOOKUP($C550,table!$B:$D,2,FALSE)</f>
        <v>T_MGR_AUTH</v>
      </c>
      <c r="E550" s="4">
        <v>7</v>
      </c>
      <c r="F550" s="3" t="s">
        <v>173</v>
      </c>
      <c r="G550" s="3" t="str">
        <f>VLOOKUP($F550,domain!$B:$D,2,FALSE)</f>
        <v>MODI_DT</v>
      </c>
      <c r="H550" s="3" t="str">
        <f>VLOOKUP($F550,domain!$B:$D,3,FALSE)</f>
        <v>TIMESTAMP</v>
      </c>
      <c r="I550" s="4" t="s">
        <v>66</v>
      </c>
      <c r="J550" s="3" t="s">
        <v>307</v>
      </c>
      <c r="K550" s="47"/>
      <c r="L550" s="3"/>
      <c r="M550" s="3"/>
      <c r="N550" t="str">
        <f t="shared" si="26"/>
        <v xml:space="preserve">  , MODI_DT TIMESTAMP DEFAULT CURRENT_TIMESTAMP NOT NULL</v>
      </c>
      <c r="O550" t="str">
        <f t="shared" si="27"/>
        <v>COMMENT ON COLUMN T_MGR_AUTH.MODI_DT IS '수정 일시';</v>
      </c>
    </row>
    <row r="551" spans="1:15" x14ac:dyDescent="0.25">
      <c r="A551" s="79">
        <v>542</v>
      </c>
      <c r="B551" s="4" t="str">
        <f>VLOOKUP($C551,table!$B:$D,3,FALSE)</f>
        <v>관리자</v>
      </c>
      <c r="C551" s="3" t="s">
        <v>71</v>
      </c>
      <c r="D551" s="5" t="str">
        <f>VLOOKUP($C551,table!$B:$D,2,FALSE)</f>
        <v>T_MGR_SYS_AUTH</v>
      </c>
      <c r="E551" s="4">
        <v>1</v>
      </c>
      <c r="F551" s="3" t="s">
        <v>119</v>
      </c>
      <c r="G551" s="3" t="str">
        <f>VLOOKUP($F551,domain!$B:$D,2,FALSE)</f>
        <v>AUTH_ID</v>
      </c>
      <c r="H551" s="3" t="str">
        <f>VLOOKUP($F551,domain!$B:$D,3,FALSE)</f>
        <v>VARCHAR(32)</v>
      </c>
      <c r="I551" s="4" t="s">
        <v>66</v>
      </c>
      <c r="J551" s="3"/>
      <c r="K551" s="47">
        <v>1</v>
      </c>
      <c r="L551" s="3"/>
      <c r="M551" s="3"/>
      <c r="N551" t="str">
        <f t="shared" si="26"/>
        <v xml:space="preserve">    AUTH_ID VARCHAR(32) NOT NULL</v>
      </c>
      <c r="O551" t="str">
        <f t="shared" si="27"/>
        <v>COMMENT ON COLUMN T_MGR_SYS_AUTH.AUTH_ID IS '권한 ID';</v>
      </c>
    </row>
    <row r="552" spans="1:15" x14ac:dyDescent="0.25">
      <c r="A552" s="79">
        <v>543</v>
      </c>
      <c r="B552" s="34" t="str">
        <f>VLOOKUP($C552,table!$B:$D,3,FALSE)</f>
        <v>관리자</v>
      </c>
      <c r="C552" s="3" t="s">
        <v>71</v>
      </c>
      <c r="D552" s="35" t="str">
        <f>VLOOKUP($C552,table!$B:$D,2,FALSE)</f>
        <v>T_MGR_SYS_AUTH</v>
      </c>
      <c r="E552" s="34">
        <v>2</v>
      </c>
      <c r="F552" s="3" t="s">
        <v>671</v>
      </c>
      <c r="G552" s="3" t="str">
        <f>VLOOKUP($F552,domain!$B:$D,2,FALSE)</f>
        <v>AUTH_CL</v>
      </c>
      <c r="H552" s="3" t="str">
        <f>VLOOKUP($F552,domain!$B:$D,3,FALSE)</f>
        <v>VARCHAR(32)</v>
      </c>
      <c r="I552" s="34" t="s">
        <v>65</v>
      </c>
      <c r="J552" s="3"/>
      <c r="K552" s="47"/>
      <c r="L552" s="3" t="s">
        <v>676</v>
      </c>
      <c r="M552" s="3"/>
      <c r="N552" t="str">
        <f t="shared" si="26"/>
        <v xml:space="preserve">  , AUTH_CL VARCHAR(32)</v>
      </c>
      <c r="O552" t="str">
        <f t="shared" si="27"/>
        <v>COMMENT ON COLUMN T_MGR_SYS_AUTH.AUTH_CL IS '권한 분류[CODE GROUP_ID: MGR_AUTH_CL]';</v>
      </c>
    </row>
    <row r="553" spans="1:15" x14ac:dyDescent="0.25">
      <c r="A553" s="79">
        <v>544</v>
      </c>
      <c r="B553" s="34" t="str">
        <f>VLOOKUP($C553,table!$B:$D,3,FALSE)</f>
        <v>관리자</v>
      </c>
      <c r="C553" s="3" t="s">
        <v>71</v>
      </c>
      <c r="D553" s="35" t="str">
        <f>VLOOKUP($C553,table!$B:$D,2,FALSE)</f>
        <v>T_MGR_SYS_AUTH</v>
      </c>
      <c r="E553" s="41">
        <v>3</v>
      </c>
      <c r="F553" s="3" t="s">
        <v>122</v>
      </c>
      <c r="G553" s="3" t="str">
        <f>VLOOKUP($F553,domain!$B:$D,2,FALSE)</f>
        <v>AUTH_NM</v>
      </c>
      <c r="H553" s="3" t="str">
        <f>VLOOKUP($F553,domain!$B:$D,3,FALSE)</f>
        <v>VARCHAR(100)</v>
      </c>
      <c r="I553" s="4" t="s">
        <v>65</v>
      </c>
      <c r="J553" s="3"/>
      <c r="K553" s="47"/>
      <c r="L553" s="3"/>
      <c r="M553" s="3"/>
      <c r="N553" t="str">
        <f t="shared" si="26"/>
        <v xml:space="preserve">  , AUTH_NM VARCHAR(100)</v>
      </c>
      <c r="O553" t="str">
        <f t="shared" si="27"/>
        <v>COMMENT ON COLUMN T_MGR_SYS_AUTH.AUTH_NM IS '권한 명';</v>
      </c>
    </row>
    <row r="554" spans="1:15" x14ac:dyDescent="0.25">
      <c r="A554" s="79">
        <v>545</v>
      </c>
      <c r="B554" s="4" t="str">
        <f>VLOOKUP($C554,table!$B:$D,3,FALSE)</f>
        <v>관리자</v>
      </c>
      <c r="C554" s="3" t="s">
        <v>71</v>
      </c>
      <c r="D554" s="5" t="str">
        <f>VLOOKUP($C554,table!$B:$D,2,FALSE)</f>
        <v>T_MGR_SYS_AUTH</v>
      </c>
      <c r="E554" s="41">
        <v>4</v>
      </c>
      <c r="F554" s="3" t="s">
        <v>124</v>
      </c>
      <c r="G554" s="3" t="str">
        <f>VLOOKUP($F554,domain!$B:$D,2,FALSE)</f>
        <v>AUTH_DSC</v>
      </c>
      <c r="H554" s="3" t="str">
        <f>VLOOKUP($F554,domain!$B:$D,3,FALSE)</f>
        <v>VARCHAR(1000)</v>
      </c>
      <c r="I554" s="4" t="s">
        <v>65</v>
      </c>
      <c r="J554" s="3"/>
      <c r="K554" s="47"/>
      <c r="L554" s="3"/>
      <c r="M554" s="3"/>
      <c r="N554" t="str">
        <f t="shared" si="26"/>
        <v xml:space="preserve">  , AUTH_DSC VARCHAR(1000)</v>
      </c>
      <c r="O554" t="str">
        <f t="shared" si="27"/>
        <v>COMMENT ON COLUMN T_MGR_SYS_AUTH.AUTH_DSC IS '권한 설명';</v>
      </c>
    </row>
    <row r="555" spans="1:15" x14ac:dyDescent="0.25">
      <c r="A555" s="79">
        <v>546</v>
      </c>
      <c r="B555" s="4" t="str">
        <f>VLOOKUP($C555,table!$B:$D,3,FALSE)</f>
        <v>관리자</v>
      </c>
      <c r="C555" s="3" t="s">
        <v>71</v>
      </c>
      <c r="D555" s="5" t="str">
        <f>VLOOKUP($C555,table!$B:$D,2,FALSE)</f>
        <v>T_MGR_SYS_AUTH</v>
      </c>
      <c r="E555" s="41">
        <v>5</v>
      </c>
      <c r="F555" s="3" t="s">
        <v>160</v>
      </c>
      <c r="G555" s="3" t="str">
        <f>VLOOKUP($F555,domain!$B:$D,2,FALSE)</f>
        <v>USE_YN</v>
      </c>
      <c r="H555" s="3" t="str">
        <f>VLOOKUP($F555,domain!$B:$D,3,FALSE)</f>
        <v>VARCHAR(1)</v>
      </c>
      <c r="I555" s="4" t="s">
        <v>65</v>
      </c>
      <c r="J555" s="3" t="s">
        <v>304</v>
      </c>
      <c r="K555" s="47"/>
      <c r="L555" s="3"/>
      <c r="M555" s="3"/>
      <c r="N555" t="str">
        <f t="shared" si="26"/>
        <v xml:space="preserve">  , USE_YN VARCHAR(1) DEFAULT 'N'</v>
      </c>
      <c r="O555" t="str">
        <f t="shared" si="27"/>
        <v>COMMENT ON COLUMN T_MGR_SYS_AUTH.USE_YN IS '사용 여부';</v>
      </c>
    </row>
    <row r="556" spans="1:15" x14ac:dyDescent="0.25">
      <c r="A556" s="79">
        <v>547</v>
      </c>
      <c r="B556" s="4" t="str">
        <f>VLOOKUP($C556,table!$B:$D,3,FALSE)</f>
        <v>관리자</v>
      </c>
      <c r="C556" s="3" t="s">
        <v>71</v>
      </c>
      <c r="D556" s="5" t="str">
        <f>VLOOKUP($C556,table!$B:$D,2,FALSE)</f>
        <v>T_MGR_SYS_AUTH</v>
      </c>
      <c r="E556" s="41">
        <v>6</v>
      </c>
      <c r="F556" s="3" t="s">
        <v>132</v>
      </c>
      <c r="G556" s="3" t="str">
        <f>VLOOKUP($F556,domain!$B:$D,2,FALSE)</f>
        <v>RGST_ID</v>
      </c>
      <c r="H556" s="3" t="str">
        <f>VLOOKUP($F556,domain!$B:$D,3,FALSE)</f>
        <v>VARCHAR(32)</v>
      </c>
      <c r="I556" s="4" t="s">
        <v>66</v>
      </c>
      <c r="J556" s="3"/>
      <c r="K556" s="47"/>
      <c r="L556" s="3"/>
      <c r="M556" s="3"/>
      <c r="N556" t="str">
        <f t="shared" si="26"/>
        <v xml:space="preserve">  , RGST_ID VARCHAR(32) NOT NULL</v>
      </c>
      <c r="O556" t="str">
        <f t="shared" si="27"/>
        <v>COMMENT ON COLUMN T_MGR_SYS_AUTH.RGST_ID IS '등록 ID';</v>
      </c>
    </row>
    <row r="557" spans="1:15" x14ac:dyDescent="0.25">
      <c r="A557" s="79">
        <v>548</v>
      </c>
      <c r="B557" s="4" t="str">
        <f>VLOOKUP($C557,table!$B:$D,3,FALSE)</f>
        <v>관리자</v>
      </c>
      <c r="C557" s="3" t="s">
        <v>71</v>
      </c>
      <c r="D557" s="5" t="str">
        <f>VLOOKUP($C557,table!$B:$D,2,FALSE)</f>
        <v>T_MGR_SYS_AUTH</v>
      </c>
      <c r="E557" s="41">
        <v>7</v>
      </c>
      <c r="F557" s="3" t="s">
        <v>840</v>
      </c>
      <c r="G557" s="3" t="str">
        <f>VLOOKUP($F557,domain!$B:$D,2,FALSE)</f>
        <v>RGST_DT</v>
      </c>
      <c r="H557" s="3" t="str">
        <f>VLOOKUP($F557,domain!$B:$D,3,FALSE)</f>
        <v>TIMESTAMP</v>
      </c>
      <c r="I557" s="4" t="s">
        <v>66</v>
      </c>
      <c r="J557" s="3" t="s">
        <v>307</v>
      </c>
      <c r="K557" s="47"/>
      <c r="L557" s="3"/>
      <c r="M557" s="3"/>
      <c r="N557" t="str">
        <f t="shared" si="26"/>
        <v xml:space="preserve">  , RGST_DT TIMESTAMP DEFAULT CURRENT_TIMESTAMP NOT NULL</v>
      </c>
      <c r="O557" t="str">
        <f t="shared" si="27"/>
        <v>COMMENT ON COLUMN T_MGR_SYS_AUTH.RGST_DT IS '등록 일시';</v>
      </c>
    </row>
    <row r="558" spans="1:15" x14ac:dyDescent="0.25">
      <c r="A558" s="79">
        <v>549</v>
      </c>
      <c r="B558" s="4" t="str">
        <f>VLOOKUP($C558,table!$B:$D,3,FALSE)</f>
        <v>관리자</v>
      </c>
      <c r="C558" s="3" t="s">
        <v>71</v>
      </c>
      <c r="D558" s="5" t="str">
        <f>VLOOKUP($C558,table!$B:$D,2,FALSE)</f>
        <v>T_MGR_SYS_AUTH</v>
      </c>
      <c r="E558" s="41">
        <v>8</v>
      </c>
      <c r="F558" s="3" t="s">
        <v>169</v>
      </c>
      <c r="G558" s="3" t="str">
        <f>VLOOKUP($F558,domain!$B:$D,2,FALSE)</f>
        <v>MODI_ID</v>
      </c>
      <c r="H558" s="3" t="str">
        <f>VLOOKUP($F558,domain!$B:$D,3,FALSE)</f>
        <v>VARCHAR(32)</v>
      </c>
      <c r="I558" s="4" t="s">
        <v>66</v>
      </c>
      <c r="J558" s="3"/>
      <c r="K558" s="47"/>
      <c r="L558" s="3"/>
      <c r="M558" s="3"/>
      <c r="N558" t="str">
        <f t="shared" si="26"/>
        <v xml:space="preserve">  , MODI_ID VARCHAR(32) NOT NULL</v>
      </c>
      <c r="O558" t="str">
        <f t="shared" si="27"/>
        <v>COMMENT ON COLUMN T_MGR_SYS_AUTH.MODI_ID IS '수정 ID';</v>
      </c>
    </row>
    <row r="559" spans="1:15" x14ac:dyDescent="0.25">
      <c r="A559" s="79">
        <v>550</v>
      </c>
      <c r="B559" s="4" t="str">
        <f>VLOOKUP($C559,table!$B:$D,3,FALSE)</f>
        <v>관리자</v>
      </c>
      <c r="C559" s="3" t="s">
        <v>71</v>
      </c>
      <c r="D559" s="5" t="str">
        <f>VLOOKUP($C559,table!$B:$D,2,FALSE)</f>
        <v>T_MGR_SYS_AUTH</v>
      </c>
      <c r="E559" s="41">
        <v>9</v>
      </c>
      <c r="F559" s="3" t="s">
        <v>173</v>
      </c>
      <c r="G559" s="3" t="str">
        <f>VLOOKUP($F559,domain!$B:$D,2,FALSE)</f>
        <v>MODI_DT</v>
      </c>
      <c r="H559" s="3" t="str">
        <f>VLOOKUP($F559,domain!$B:$D,3,FALSE)</f>
        <v>TIMESTAMP</v>
      </c>
      <c r="I559" s="4" t="s">
        <v>66</v>
      </c>
      <c r="J559" s="3" t="s">
        <v>307</v>
      </c>
      <c r="K559" s="47"/>
      <c r="L559" s="3"/>
      <c r="M559" s="3"/>
      <c r="N559" t="str">
        <f t="shared" si="26"/>
        <v xml:space="preserve">  , MODI_DT TIMESTAMP DEFAULT CURRENT_TIMESTAMP NOT NULL</v>
      </c>
      <c r="O559" t="str">
        <f t="shared" si="27"/>
        <v>COMMENT ON COLUMN T_MGR_SYS_AUTH.MODI_DT IS '수정 일시';</v>
      </c>
    </row>
    <row r="560" spans="1:15" x14ac:dyDescent="0.25">
      <c r="A560" s="79">
        <v>551</v>
      </c>
      <c r="B560" s="4" t="str">
        <f>VLOOKUP($C560,table!$B:$D,3,FALSE)</f>
        <v>관리자</v>
      </c>
      <c r="C560" s="3" t="s">
        <v>72</v>
      </c>
      <c r="D560" s="5" t="str">
        <f>VLOOKUP($C560,table!$B:$D,2,FALSE)</f>
        <v>T_MGR_SYS_MENU</v>
      </c>
      <c r="E560" s="4">
        <v>1</v>
      </c>
      <c r="F560" s="3" t="s">
        <v>140</v>
      </c>
      <c r="G560" s="3" t="str">
        <f>VLOOKUP($F560,domain!$B:$D,2,FALSE)</f>
        <v>MENU_ID</v>
      </c>
      <c r="H560" s="3" t="str">
        <f>VLOOKUP($F560,domain!$B:$D,3,FALSE)</f>
        <v>VARCHAR(16)</v>
      </c>
      <c r="I560" s="4" t="s">
        <v>66</v>
      </c>
      <c r="J560" s="3"/>
      <c r="K560" s="47">
        <v>1</v>
      </c>
      <c r="L560" s="3"/>
      <c r="M560" s="3"/>
      <c r="N560" t="str">
        <f t="shared" si="26"/>
        <v xml:space="preserve">    MENU_ID VARCHAR(16) NOT NULL</v>
      </c>
      <c r="O560" t="str">
        <f t="shared" si="27"/>
        <v>COMMENT ON COLUMN T_MGR_SYS_MENU.MENU_ID IS '메뉴 ID';</v>
      </c>
    </row>
    <row r="561" spans="1:15" x14ac:dyDescent="0.25">
      <c r="A561" s="79">
        <v>552</v>
      </c>
      <c r="B561" s="4" t="str">
        <f>VLOOKUP($C561,table!$B:$D,3,FALSE)</f>
        <v>관리자</v>
      </c>
      <c r="C561" s="3" t="s">
        <v>72</v>
      </c>
      <c r="D561" s="5" t="str">
        <f>VLOOKUP($C561,table!$B:$D,2,FALSE)</f>
        <v>T_MGR_SYS_MENU</v>
      </c>
      <c r="E561" s="4">
        <v>2</v>
      </c>
      <c r="F561" s="3" t="s">
        <v>167</v>
      </c>
      <c r="G561" s="3" t="str">
        <f>VLOOKUP($F561,domain!$B:$D,2,FALSE)</f>
        <v>UP_MENU_ID</v>
      </c>
      <c r="H561" s="3" t="str">
        <f>VLOOKUP($F561,domain!$B:$D,3,FALSE)</f>
        <v>VARCHAR(16)</v>
      </c>
      <c r="I561" s="4" t="s">
        <v>65</v>
      </c>
      <c r="J561" s="3"/>
      <c r="K561" s="47"/>
      <c r="L561" s="3"/>
      <c r="M561" s="3"/>
      <c r="N561" t="str">
        <f t="shared" si="26"/>
        <v xml:space="preserve">  , UP_MENU_ID VARCHAR(16)</v>
      </c>
      <c r="O561" t="str">
        <f t="shared" si="27"/>
        <v>COMMENT ON COLUMN T_MGR_SYS_MENU.UP_MENU_ID IS '상위 메뉴 ID';</v>
      </c>
    </row>
    <row r="562" spans="1:15" x14ac:dyDescent="0.25">
      <c r="A562" s="79">
        <v>553</v>
      </c>
      <c r="B562" s="4" t="str">
        <f>VLOOKUP($C562,table!$B:$D,3,FALSE)</f>
        <v>관리자</v>
      </c>
      <c r="C562" s="3" t="s">
        <v>72</v>
      </c>
      <c r="D562" s="5" t="str">
        <f>VLOOKUP($C562,table!$B:$D,2,FALSE)</f>
        <v>T_MGR_SYS_MENU</v>
      </c>
      <c r="E562" s="66">
        <v>3</v>
      </c>
      <c r="F562" s="3" t="s">
        <v>144</v>
      </c>
      <c r="G562" s="3" t="str">
        <f>VLOOKUP($F562,domain!$B:$D,2,FALSE)</f>
        <v>MENU_NM</v>
      </c>
      <c r="H562" s="3" t="str">
        <f>VLOOKUP($F562,domain!$B:$D,3,FALSE)</f>
        <v>VARCHAR(100)</v>
      </c>
      <c r="I562" s="4" t="s">
        <v>65</v>
      </c>
      <c r="J562" s="3"/>
      <c r="K562" s="47"/>
      <c r="L562" s="3"/>
      <c r="M562" s="3"/>
      <c r="N562" t="str">
        <f t="shared" si="26"/>
        <v xml:space="preserve">  , MENU_NM VARCHAR(100)</v>
      </c>
      <c r="O562" t="str">
        <f t="shared" si="27"/>
        <v>COMMENT ON COLUMN T_MGR_SYS_MENU.MENU_NM IS '메뉴 명';</v>
      </c>
    </row>
    <row r="563" spans="1:15" x14ac:dyDescent="0.25">
      <c r="A563" s="79">
        <v>554</v>
      </c>
      <c r="B563" s="4" t="str">
        <f>VLOOKUP($C563,table!$B:$D,3,FALSE)</f>
        <v>관리자</v>
      </c>
      <c r="C563" s="3" t="s">
        <v>72</v>
      </c>
      <c r="D563" s="5" t="str">
        <f>VLOOKUP($C563,table!$B:$D,2,FALSE)</f>
        <v>T_MGR_SYS_MENU</v>
      </c>
      <c r="E563" s="66">
        <v>4</v>
      </c>
      <c r="F563" s="3" t="s">
        <v>141</v>
      </c>
      <c r="G563" s="3" t="str">
        <f>VLOOKUP($F563,domain!$B:$D,2,FALSE)</f>
        <v>MENU_URL</v>
      </c>
      <c r="H563" s="3" t="str">
        <f>VLOOKUP($F563,domain!$B:$D,3,FALSE)</f>
        <v>VARCHAR(256)</v>
      </c>
      <c r="I563" s="4" t="s">
        <v>65</v>
      </c>
      <c r="J563" s="3"/>
      <c r="K563" s="47"/>
      <c r="L563" s="3"/>
      <c r="M563" s="3"/>
      <c r="N563" t="str">
        <f t="shared" si="26"/>
        <v xml:space="preserve">  , MENU_URL VARCHAR(256)</v>
      </c>
      <c r="O563" t="str">
        <f t="shared" si="27"/>
        <v>COMMENT ON COLUMN T_MGR_SYS_MENU.MENU_URL IS '메뉴 URL';</v>
      </c>
    </row>
    <row r="564" spans="1:15" x14ac:dyDescent="0.25">
      <c r="A564" s="79">
        <v>555</v>
      </c>
      <c r="B564" s="4" t="str">
        <f>VLOOKUP($C564,table!$B:$D,3,FALSE)</f>
        <v>관리자</v>
      </c>
      <c r="C564" s="3" t="s">
        <v>72</v>
      </c>
      <c r="D564" s="5" t="str">
        <f>VLOOKUP($C564,table!$B:$D,2,FALSE)</f>
        <v>T_MGR_SYS_MENU</v>
      </c>
      <c r="E564" s="66">
        <v>5</v>
      </c>
      <c r="F564" s="3" t="s">
        <v>145</v>
      </c>
      <c r="G564" s="3" t="str">
        <f>VLOOKUP($F564,domain!$B:$D,2,FALSE)</f>
        <v>MENU_DSC</v>
      </c>
      <c r="H564" s="3" t="str">
        <f>VLOOKUP($F564,domain!$B:$D,3,FALSE)</f>
        <v>VARCHAR(1000)</v>
      </c>
      <c r="I564" s="4" t="s">
        <v>65</v>
      </c>
      <c r="J564" s="3"/>
      <c r="K564" s="47"/>
      <c r="L564" s="3"/>
      <c r="M564" s="3"/>
      <c r="N564" t="str">
        <f t="shared" si="26"/>
        <v xml:space="preserve">  , MENU_DSC VARCHAR(1000)</v>
      </c>
      <c r="O564" t="str">
        <f t="shared" si="27"/>
        <v>COMMENT ON COLUMN T_MGR_SYS_MENU.MENU_DSC IS '메뉴 설명';</v>
      </c>
    </row>
    <row r="565" spans="1:15" x14ac:dyDescent="0.25">
      <c r="A565" s="79">
        <v>556</v>
      </c>
      <c r="B565" s="4" t="str">
        <f>VLOOKUP($C565,table!$B:$D,3,FALSE)</f>
        <v>관리자</v>
      </c>
      <c r="C565" s="3" t="s">
        <v>72</v>
      </c>
      <c r="D565" s="5" t="str">
        <f>VLOOKUP($C565,table!$B:$D,2,FALSE)</f>
        <v>T_MGR_SYS_MENU</v>
      </c>
      <c r="E565" s="66">
        <v>6</v>
      </c>
      <c r="F565" s="3" t="s">
        <v>190</v>
      </c>
      <c r="G565" s="3" t="str">
        <f>VLOOKUP($F565,domain!$B:$D,2,FALSE)</f>
        <v>ORD_SEQ</v>
      </c>
      <c r="H565" s="3" t="str">
        <f>VLOOKUP($F565,domain!$B:$D,3,FALSE)</f>
        <v>NUMERIC(5,0)</v>
      </c>
      <c r="I565" s="4" t="s">
        <v>65</v>
      </c>
      <c r="J565" s="3"/>
      <c r="K565" s="47"/>
      <c r="L565" s="3"/>
      <c r="M565" s="3"/>
      <c r="N565" t="str">
        <f t="shared" si="26"/>
        <v xml:space="preserve">  , ORD_SEQ NUMERIC(5,0)</v>
      </c>
      <c r="O565" t="str">
        <f t="shared" si="27"/>
        <v>COMMENT ON COLUMN T_MGR_SYS_MENU.ORD_SEQ IS '정렬 순서';</v>
      </c>
    </row>
    <row r="566" spans="1:15" x14ac:dyDescent="0.25">
      <c r="A566" s="79">
        <v>557</v>
      </c>
      <c r="B566" s="4" t="str">
        <f>VLOOKUP($C566,table!$B:$D,3,FALSE)</f>
        <v>관리자</v>
      </c>
      <c r="C566" s="3" t="s">
        <v>72</v>
      </c>
      <c r="D566" s="5" t="str">
        <f>VLOOKUP($C566,table!$B:$D,2,FALSE)</f>
        <v>T_MGR_SYS_MENU</v>
      </c>
      <c r="E566" s="66">
        <v>7</v>
      </c>
      <c r="F566" s="3" t="s">
        <v>142</v>
      </c>
      <c r="G566" s="3" t="str">
        <f>VLOOKUP($F566,domain!$B:$D,2,FALSE)</f>
        <v>MENU_SE</v>
      </c>
      <c r="H566" s="3" t="str">
        <f>VLOOKUP($F566,domain!$B:$D,3,FALSE)</f>
        <v>VARCHAR(32)</v>
      </c>
      <c r="I566" s="4" t="s">
        <v>65</v>
      </c>
      <c r="J566" s="3" t="s">
        <v>305</v>
      </c>
      <c r="K566" s="47"/>
      <c r="L566" s="3" t="s">
        <v>679</v>
      </c>
      <c r="M566" s="3"/>
      <c r="N566" t="str">
        <f t="shared" si="26"/>
        <v xml:space="preserve">  , MENU_SE VARCHAR(32) DEFAULT 'M'</v>
      </c>
      <c r="O566" t="str">
        <f t="shared" si="27"/>
        <v>COMMENT ON COLUMN T_MGR_SYS_MENU.MENU_SE IS '메뉴 구분[CODE GROUP_ID: MENU_SE]';</v>
      </c>
    </row>
    <row r="567" spans="1:15" x14ac:dyDescent="0.25">
      <c r="A567" s="79">
        <v>558</v>
      </c>
      <c r="B567" s="28" t="str">
        <f>VLOOKUP($C567,table!$B:$D,3,FALSE)</f>
        <v>관리자</v>
      </c>
      <c r="C567" s="3" t="s">
        <v>72</v>
      </c>
      <c r="D567" s="29" t="str">
        <f>VLOOKUP($C567,table!$B:$D,2,FALSE)</f>
        <v>T_MGR_SYS_MENU</v>
      </c>
      <c r="E567" s="66">
        <v>8</v>
      </c>
      <c r="F567" s="3" t="s">
        <v>629</v>
      </c>
      <c r="G567" s="3" t="str">
        <f>VLOOKUP($F567,domain!$B:$D,2,FALSE)</f>
        <v>MENU_ATTR</v>
      </c>
      <c r="H567" s="3" t="str">
        <f>VLOOKUP($F567,domain!$B:$D,3,FALSE)</f>
        <v>JSONB</v>
      </c>
      <c r="I567" s="28" t="s">
        <v>65</v>
      </c>
      <c r="J567" s="3"/>
      <c r="K567" s="47"/>
      <c r="L567" s="3"/>
      <c r="M567" s="3"/>
      <c r="N567" t="str">
        <f t="shared" si="26"/>
        <v xml:space="preserve">  , MENU_ATTR JSONB</v>
      </c>
      <c r="O567" t="str">
        <f t="shared" si="27"/>
        <v>COMMENT ON COLUMN T_MGR_SYS_MENU.MENU_ATTR IS '메뉴 속성';</v>
      </c>
    </row>
    <row r="568" spans="1:15" x14ac:dyDescent="0.25">
      <c r="A568" s="79">
        <v>559</v>
      </c>
      <c r="B568" s="28" t="str">
        <f>VLOOKUP($C568,table!$B:$D,3,FALSE)</f>
        <v>관리자</v>
      </c>
      <c r="C568" s="3" t="s">
        <v>72</v>
      </c>
      <c r="D568" s="29" t="str">
        <f>VLOOKUP($C568,table!$B:$D,2,FALSE)</f>
        <v>T_MGR_SYS_MENU</v>
      </c>
      <c r="E568" s="66">
        <v>9</v>
      </c>
      <c r="F568" s="3" t="s">
        <v>160</v>
      </c>
      <c r="G568" s="3" t="str">
        <f>VLOOKUP($F568,domain!$B:$D,2,FALSE)</f>
        <v>USE_YN</v>
      </c>
      <c r="H568" s="3" t="str">
        <f>VLOOKUP($F568,domain!$B:$D,3,FALSE)</f>
        <v>VARCHAR(1)</v>
      </c>
      <c r="I568" s="4" t="s">
        <v>65</v>
      </c>
      <c r="J568" s="3" t="s">
        <v>304</v>
      </c>
      <c r="K568" s="47"/>
      <c r="L568" s="3"/>
      <c r="M568" s="3"/>
      <c r="N568" t="str">
        <f t="shared" si="26"/>
        <v xml:space="preserve">  , USE_YN VARCHAR(1) DEFAULT 'N'</v>
      </c>
      <c r="O568" t="str">
        <f t="shared" si="27"/>
        <v>COMMENT ON COLUMN T_MGR_SYS_MENU.USE_YN IS '사용 여부';</v>
      </c>
    </row>
    <row r="569" spans="1:15" x14ac:dyDescent="0.25">
      <c r="A569" s="79">
        <v>560</v>
      </c>
      <c r="B569" s="4" t="str">
        <f>VLOOKUP($C569,table!$B:$D,3,FALSE)</f>
        <v>관리자</v>
      </c>
      <c r="C569" s="3" t="s">
        <v>72</v>
      </c>
      <c r="D569" s="5" t="str">
        <f>VLOOKUP($C569,table!$B:$D,2,FALSE)</f>
        <v>T_MGR_SYS_MENU</v>
      </c>
      <c r="E569" s="66">
        <v>10</v>
      </c>
      <c r="F569" s="3" t="s">
        <v>132</v>
      </c>
      <c r="G569" s="3" t="str">
        <f>VLOOKUP($F569,domain!$B:$D,2,FALSE)</f>
        <v>RGST_ID</v>
      </c>
      <c r="H569" s="3" t="str">
        <f>VLOOKUP($F569,domain!$B:$D,3,FALSE)</f>
        <v>VARCHAR(32)</v>
      </c>
      <c r="I569" s="4" t="s">
        <v>66</v>
      </c>
      <c r="J569" s="3"/>
      <c r="K569" s="47"/>
      <c r="L569" s="3"/>
      <c r="M569" s="3"/>
      <c r="N569" t="str">
        <f t="shared" si="26"/>
        <v xml:space="preserve">  , RGST_ID VARCHAR(32) NOT NULL</v>
      </c>
      <c r="O569" t="str">
        <f t="shared" si="27"/>
        <v>COMMENT ON COLUMN T_MGR_SYS_MENU.RGST_ID IS '등록 ID';</v>
      </c>
    </row>
    <row r="570" spans="1:15" x14ac:dyDescent="0.25">
      <c r="A570" s="79">
        <v>561</v>
      </c>
      <c r="B570" s="4" t="str">
        <f>VLOOKUP($C570,table!$B:$D,3,FALSE)</f>
        <v>관리자</v>
      </c>
      <c r="C570" s="3" t="s">
        <v>72</v>
      </c>
      <c r="D570" s="5" t="str">
        <f>VLOOKUP($C570,table!$B:$D,2,FALSE)</f>
        <v>T_MGR_SYS_MENU</v>
      </c>
      <c r="E570" s="66">
        <v>11</v>
      </c>
      <c r="F570" s="3" t="s">
        <v>840</v>
      </c>
      <c r="G570" s="3" t="str">
        <f>VLOOKUP($F570,domain!$B:$D,2,FALSE)</f>
        <v>RGST_DT</v>
      </c>
      <c r="H570" s="3" t="str">
        <f>VLOOKUP($F570,domain!$B:$D,3,FALSE)</f>
        <v>TIMESTAMP</v>
      </c>
      <c r="I570" s="4" t="s">
        <v>66</v>
      </c>
      <c r="J570" s="3" t="s">
        <v>307</v>
      </c>
      <c r="K570" s="47"/>
      <c r="L570" s="3"/>
      <c r="M570" s="3"/>
      <c r="N570" t="str">
        <f t="shared" si="26"/>
        <v xml:space="preserve">  , RGST_DT TIMESTAMP DEFAULT CURRENT_TIMESTAMP NOT NULL</v>
      </c>
      <c r="O570" t="str">
        <f t="shared" si="27"/>
        <v>COMMENT ON COLUMN T_MGR_SYS_MENU.RGST_DT IS '등록 일시';</v>
      </c>
    </row>
    <row r="571" spans="1:15" x14ac:dyDescent="0.25">
      <c r="A571" s="79">
        <v>562</v>
      </c>
      <c r="B571" s="4" t="str">
        <f>VLOOKUP($C571,table!$B:$D,3,FALSE)</f>
        <v>관리자</v>
      </c>
      <c r="C571" s="3" t="s">
        <v>72</v>
      </c>
      <c r="D571" s="5" t="str">
        <f>VLOOKUP($C571,table!$B:$D,2,FALSE)</f>
        <v>T_MGR_SYS_MENU</v>
      </c>
      <c r="E571" s="66">
        <v>12</v>
      </c>
      <c r="F571" s="3" t="s">
        <v>169</v>
      </c>
      <c r="G571" s="3" t="str">
        <f>VLOOKUP($F571,domain!$B:$D,2,FALSE)</f>
        <v>MODI_ID</v>
      </c>
      <c r="H571" s="3" t="str">
        <f>VLOOKUP($F571,domain!$B:$D,3,FALSE)</f>
        <v>VARCHAR(32)</v>
      </c>
      <c r="I571" s="4" t="s">
        <v>66</v>
      </c>
      <c r="J571" s="3"/>
      <c r="K571" s="47"/>
      <c r="L571" s="3"/>
      <c r="M571" s="3"/>
      <c r="N571" t="str">
        <f t="shared" si="26"/>
        <v xml:space="preserve">  , MODI_ID VARCHAR(32) NOT NULL</v>
      </c>
      <c r="O571" t="str">
        <f t="shared" si="27"/>
        <v>COMMENT ON COLUMN T_MGR_SYS_MENU.MODI_ID IS '수정 ID';</v>
      </c>
    </row>
    <row r="572" spans="1:15" x14ac:dyDescent="0.25">
      <c r="A572" s="79">
        <v>563</v>
      </c>
      <c r="B572" s="4" t="str">
        <f>VLOOKUP($C572,table!$B:$D,3,FALSE)</f>
        <v>관리자</v>
      </c>
      <c r="C572" s="3" t="s">
        <v>72</v>
      </c>
      <c r="D572" s="5" t="str">
        <f>VLOOKUP($C572,table!$B:$D,2,FALSE)</f>
        <v>T_MGR_SYS_MENU</v>
      </c>
      <c r="E572" s="66">
        <v>13</v>
      </c>
      <c r="F572" s="3" t="s">
        <v>173</v>
      </c>
      <c r="G572" s="3" t="str">
        <f>VLOOKUP($F572,domain!$B:$D,2,FALSE)</f>
        <v>MODI_DT</v>
      </c>
      <c r="H572" s="3" t="str">
        <f>VLOOKUP($F572,domain!$B:$D,3,FALSE)</f>
        <v>TIMESTAMP</v>
      </c>
      <c r="I572" s="4" t="s">
        <v>66</v>
      </c>
      <c r="J572" s="3" t="s">
        <v>307</v>
      </c>
      <c r="K572" s="47"/>
      <c r="L572" s="3"/>
      <c r="M572" s="3"/>
      <c r="N572" t="str">
        <f t="shared" si="26"/>
        <v xml:space="preserve">  , MODI_DT TIMESTAMP DEFAULT CURRENT_TIMESTAMP NOT NULL</v>
      </c>
      <c r="O572" t="str">
        <f t="shared" si="27"/>
        <v>COMMENT ON COLUMN T_MGR_SYS_MENU.MODI_DT IS '수정 일시';</v>
      </c>
    </row>
    <row r="573" spans="1:15" x14ac:dyDescent="0.25">
      <c r="A573" s="79">
        <v>564</v>
      </c>
      <c r="B573" s="4" t="str">
        <f>VLOOKUP($C573,table!$B:$D,3,FALSE)</f>
        <v>관리자</v>
      </c>
      <c r="C573" s="3" t="s">
        <v>73</v>
      </c>
      <c r="D573" s="5" t="str">
        <f>VLOOKUP($C573,table!$B:$D,2,FALSE)</f>
        <v>T_MGR_SYS_MENU_AUTH</v>
      </c>
      <c r="E573" s="4">
        <v>1</v>
      </c>
      <c r="F573" s="3" t="s">
        <v>119</v>
      </c>
      <c r="G573" s="3" t="str">
        <f>VLOOKUP($F573,domain!$B:$D,2,FALSE)</f>
        <v>AUTH_ID</v>
      </c>
      <c r="H573" s="3" t="str">
        <f>VLOOKUP($F573,domain!$B:$D,3,FALSE)</f>
        <v>VARCHAR(32)</v>
      </c>
      <c r="I573" s="4" t="s">
        <v>66</v>
      </c>
      <c r="J573" s="3"/>
      <c r="K573" s="47">
        <v>1</v>
      </c>
      <c r="L573" s="3"/>
      <c r="M573" s="3"/>
      <c r="N573" t="str">
        <f t="shared" si="26"/>
        <v xml:space="preserve">    AUTH_ID VARCHAR(32) NOT NULL</v>
      </c>
      <c r="O573" t="str">
        <f t="shared" si="27"/>
        <v>COMMENT ON COLUMN T_MGR_SYS_MENU_AUTH.AUTH_ID IS '권한 ID';</v>
      </c>
    </row>
    <row r="574" spans="1:15" x14ac:dyDescent="0.25">
      <c r="A574" s="79">
        <v>565</v>
      </c>
      <c r="B574" s="4" t="str">
        <f>VLOOKUP($C574,table!$B:$D,3,FALSE)</f>
        <v>관리자</v>
      </c>
      <c r="C574" s="3" t="s">
        <v>73</v>
      </c>
      <c r="D574" s="5" t="str">
        <f>VLOOKUP($C574,table!$B:$D,2,FALSE)</f>
        <v>T_MGR_SYS_MENU_AUTH</v>
      </c>
      <c r="E574" s="4">
        <v>2</v>
      </c>
      <c r="F574" s="3" t="s">
        <v>140</v>
      </c>
      <c r="G574" s="3" t="str">
        <f>VLOOKUP($F574,domain!$B:$D,2,FALSE)</f>
        <v>MENU_ID</v>
      </c>
      <c r="H574" s="3" t="str">
        <f>VLOOKUP($F574,domain!$B:$D,3,FALSE)</f>
        <v>VARCHAR(16)</v>
      </c>
      <c r="I574" s="4" t="s">
        <v>66</v>
      </c>
      <c r="J574" s="3"/>
      <c r="K574" s="47">
        <v>2</v>
      </c>
      <c r="L574" s="3"/>
      <c r="M574" s="3"/>
      <c r="N574" t="str">
        <f t="shared" si="26"/>
        <v xml:space="preserve">  , MENU_ID VARCHAR(16) NOT NULL</v>
      </c>
      <c r="O574" t="str">
        <f t="shared" si="27"/>
        <v>COMMENT ON COLUMN T_MGR_SYS_MENU_AUTH.MENU_ID IS '메뉴 ID';</v>
      </c>
    </row>
    <row r="575" spans="1:15" x14ac:dyDescent="0.25">
      <c r="A575" s="79">
        <v>566</v>
      </c>
      <c r="B575" s="28" t="str">
        <f>VLOOKUP($C575,table!$B:$D,3,FALSE)</f>
        <v>관리자</v>
      </c>
      <c r="C575" s="3" t="s">
        <v>73</v>
      </c>
      <c r="D575" s="29" t="str">
        <f>VLOOKUP($C575,table!$B:$D,2,FALSE)</f>
        <v>T_MGR_SYS_MENU_AUTH</v>
      </c>
      <c r="E575" s="28">
        <v>3</v>
      </c>
      <c r="F575" s="3" t="s">
        <v>629</v>
      </c>
      <c r="G575" s="3" t="str">
        <f>VLOOKUP($F575,domain!$B:$D,2,FALSE)</f>
        <v>MENU_ATTR</v>
      </c>
      <c r="H575" s="3" t="str">
        <f>VLOOKUP($F575,domain!$B:$D,3,FALSE)</f>
        <v>JSONB</v>
      </c>
      <c r="I575" s="28" t="s">
        <v>65</v>
      </c>
      <c r="J575" s="3"/>
      <c r="K575" s="47"/>
      <c r="L575" s="3"/>
      <c r="M575" s="3"/>
      <c r="N575" t="str">
        <f t="shared" si="26"/>
        <v xml:space="preserve">  , MENU_ATTR JSONB</v>
      </c>
      <c r="O575" t="str">
        <f t="shared" si="27"/>
        <v>COMMENT ON COLUMN T_MGR_SYS_MENU_AUTH.MENU_ATTR IS '메뉴 속성';</v>
      </c>
    </row>
    <row r="576" spans="1:15" x14ac:dyDescent="0.25">
      <c r="A576" s="79">
        <v>567</v>
      </c>
      <c r="B576" s="28" t="str">
        <f>VLOOKUP($C576,table!$B:$D,3,FALSE)</f>
        <v>관리자</v>
      </c>
      <c r="C576" s="3" t="s">
        <v>73</v>
      </c>
      <c r="D576" s="29" t="str">
        <f>VLOOKUP($C576,table!$B:$D,2,FALSE)</f>
        <v>T_MGR_SYS_MENU_AUTH</v>
      </c>
      <c r="E576" s="28">
        <v>4</v>
      </c>
      <c r="F576" s="3" t="s">
        <v>160</v>
      </c>
      <c r="G576" s="3" t="str">
        <f>VLOOKUP($F576,domain!$B:$D,2,FALSE)</f>
        <v>USE_YN</v>
      </c>
      <c r="H576" s="3" t="str">
        <f>VLOOKUP($F576,domain!$B:$D,3,FALSE)</f>
        <v>VARCHAR(1)</v>
      </c>
      <c r="I576" s="4" t="s">
        <v>65</v>
      </c>
      <c r="J576" s="3" t="s">
        <v>304</v>
      </c>
      <c r="K576" s="47"/>
      <c r="L576" s="3"/>
      <c r="M576" s="3"/>
      <c r="N576" t="str">
        <f t="shared" si="26"/>
        <v xml:space="preserve">  , USE_YN VARCHAR(1) DEFAULT 'N'</v>
      </c>
      <c r="O576" t="str">
        <f t="shared" si="27"/>
        <v>COMMENT ON COLUMN T_MGR_SYS_MENU_AUTH.USE_YN IS '사용 여부';</v>
      </c>
    </row>
    <row r="577" spans="1:15" x14ac:dyDescent="0.25">
      <c r="A577" s="79">
        <v>568</v>
      </c>
      <c r="B577" s="4" t="str">
        <f>VLOOKUP($C577,table!$B:$D,3,FALSE)</f>
        <v>관리자</v>
      </c>
      <c r="C577" s="3" t="s">
        <v>73</v>
      </c>
      <c r="D577" s="5" t="str">
        <f>VLOOKUP($C577,table!$B:$D,2,FALSE)</f>
        <v>T_MGR_SYS_MENU_AUTH</v>
      </c>
      <c r="E577" s="28">
        <v>5</v>
      </c>
      <c r="F577" s="3" t="s">
        <v>132</v>
      </c>
      <c r="G577" s="3" t="str">
        <f>VLOOKUP($F577,domain!$B:$D,2,FALSE)</f>
        <v>RGST_ID</v>
      </c>
      <c r="H577" s="3" t="str">
        <f>VLOOKUP($F577,domain!$B:$D,3,FALSE)</f>
        <v>VARCHAR(32)</v>
      </c>
      <c r="I577" s="4" t="s">
        <v>66</v>
      </c>
      <c r="J577" s="3"/>
      <c r="K577" s="47"/>
      <c r="L577" s="3"/>
      <c r="M577" s="3"/>
      <c r="N577" t="str">
        <f t="shared" si="26"/>
        <v xml:space="preserve">  , RGST_ID VARCHAR(32) NOT NULL</v>
      </c>
      <c r="O577" t="str">
        <f t="shared" si="27"/>
        <v>COMMENT ON COLUMN T_MGR_SYS_MENU_AUTH.RGST_ID IS '등록 ID';</v>
      </c>
    </row>
    <row r="578" spans="1:15" x14ac:dyDescent="0.25">
      <c r="A578" s="79">
        <v>569</v>
      </c>
      <c r="B578" s="4" t="str">
        <f>VLOOKUP($C578,table!$B:$D,3,FALSE)</f>
        <v>관리자</v>
      </c>
      <c r="C578" s="3" t="s">
        <v>73</v>
      </c>
      <c r="D578" s="5" t="str">
        <f>VLOOKUP($C578,table!$B:$D,2,FALSE)</f>
        <v>T_MGR_SYS_MENU_AUTH</v>
      </c>
      <c r="E578" s="28">
        <v>6</v>
      </c>
      <c r="F578" s="3" t="s">
        <v>840</v>
      </c>
      <c r="G578" s="3" t="str">
        <f>VLOOKUP($F578,domain!$B:$D,2,FALSE)</f>
        <v>RGST_DT</v>
      </c>
      <c r="H578" s="3" t="str">
        <f>VLOOKUP($F578,domain!$B:$D,3,FALSE)</f>
        <v>TIMESTAMP</v>
      </c>
      <c r="I578" s="4" t="s">
        <v>66</v>
      </c>
      <c r="J578" s="3" t="s">
        <v>307</v>
      </c>
      <c r="K578" s="47"/>
      <c r="L578" s="3"/>
      <c r="M578" s="3"/>
      <c r="N578" t="str">
        <f t="shared" si="26"/>
        <v xml:space="preserve">  , RGST_DT TIMESTAMP DEFAULT CURRENT_TIMESTAMP NOT NULL</v>
      </c>
      <c r="O578" t="str">
        <f t="shared" si="27"/>
        <v>COMMENT ON COLUMN T_MGR_SYS_MENU_AUTH.RGST_DT IS '등록 일시';</v>
      </c>
    </row>
    <row r="579" spans="1:15" x14ac:dyDescent="0.25">
      <c r="A579" s="79">
        <v>570</v>
      </c>
      <c r="B579" s="4" t="str">
        <f>VLOOKUP($C579,table!$B:$D,3,FALSE)</f>
        <v>관리자</v>
      </c>
      <c r="C579" s="3" t="s">
        <v>73</v>
      </c>
      <c r="D579" s="5" t="str">
        <f>VLOOKUP($C579,table!$B:$D,2,FALSE)</f>
        <v>T_MGR_SYS_MENU_AUTH</v>
      </c>
      <c r="E579" s="28">
        <v>7</v>
      </c>
      <c r="F579" s="3" t="s">
        <v>169</v>
      </c>
      <c r="G579" s="3" t="str">
        <f>VLOOKUP($F579,domain!$B:$D,2,FALSE)</f>
        <v>MODI_ID</v>
      </c>
      <c r="H579" s="3" t="str">
        <f>VLOOKUP($F579,domain!$B:$D,3,FALSE)</f>
        <v>VARCHAR(32)</v>
      </c>
      <c r="I579" s="4" t="s">
        <v>66</v>
      </c>
      <c r="J579" s="3"/>
      <c r="K579" s="47"/>
      <c r="L579" s="3"/>
      <c r="M579" s="3"/>
      <c r="N579" t="str">
        <f t="shared" si="26"/>
        <v xml:space="preserve">  , MODI_ID VARCHAR(32) NOT NULL</v>
      </c>
      <c r="O579" t="str">
        <f t="shared" si="27"/>
        <v>COMMENT ON COLUMN T_MGR_SYS_MENU_AUTH.MODI_ID IS '수정 ID';</v>
      </c>
    </row>
    <row r="580" spans="1:15" x14ac:dyDescent="0.25">
      <c r="A580" s="79">
        <v>571</v>
      </c>
      <c r="B580" s="4" t="str">
        <f>VLOOKUP($C580,table!$B:$D,3,FALSE)</f>
        <v>관리자</v>
      </c>
      <c r="C580" s="3" t="s">
        <v>73</v>
      </c>
      <c r="D580" s="5" t="str">
        <f>VLOOKUP($C580,table!$B:$D,2,FALSE)</f>
        <v>T_MGR_SYS_MENU_AUTH</v>
      </c>
      <c r="E580" s="28">
        <v>8</v>
      </c>
      <c r="F580" s="3" t="s">
        <v>173</v>
      </c>
      <c r="G580" s="3" t="str">
        <f>VLOOKUP($F580,domain!$B:$D,2,FALSE)</f>
        <v>MODI_DT</v>
      </c>
      <c r="H580" s="3" t="str">
        <f>VLOOKUP($F580,domain!$B:$D,3,FALSE)</f>
        <v>TIMESTAMP</v>
      </c>
      <c r="I580" s="4" t="s">
        <v>66</v>
      </c>
      <c r="J580" s="3" t="s">
        <v>307</v>
      </c>
      <c r="K580" s="47"/>
      <c r="L580" s="3"/>
      <c r="M580" s="3"/>
      <c r="N580" t="str">
        <f t="shared" si="26"/>
        <v xml:space="preserve">  , MODI_DT TIMESTAMP DEFAULT CURRENT_TIMESTAMP NOT NULL</v>
      </c>
      <c r="O580" t="str">
        <f t="shared" si="27"/>
        <v>COMMENT ON COLUMN T_MGR_SYS_MENU_AUTH.MODI_DT IS '수정 일시';</v>
      </c>
    </row>
    <row r="581" spans="1:15" x14ac:dyDescent="0.25">
      <c r="A581" s="79">
        <v>572</v>
      </c>
      <c r="B581" s="39" t="str">
        <f>VLOOKUP($C581,table!$B:$D,3,FALSE)</f>
        <v>관리자</v>
      </c>
      <c r="C581" s="3" t="s">
        <v>707</v>
      </c>
      <c r="D581" s="40" t="str">
        <f>VLOOKUP($C581,table!$B:$D,2,FALSE)</f>
        <v>T_MGR_SYS_SCHEDULE</v>
      </c>
      <c r="E581" s="39">
        <v>1</v>
      </c>
      <c r="F581" s="3" t="s">
        <v>725</v>
      </c>
      <c r="G581" s="3" t="str">
        <f>VLOOKUP($F581,domain!$B:$D,2,FALSE)</f>
        <v>SCHEDULE_NM</v>
      </c>
      <c r="H581" s="3" t="str">
        <f>VLOOKUP($F581,domain!$B:$D,3,FALSE)</f>
        <v>VARCHAR(100)</v>
      </c>
      <c r="I581" s="39" t="s">
        <v>66</v>
      </c>
      <c r="J581" s="3"/>
      <c r="K581" s="47">
        <v>1</v>
      </c>
      <c r="L581" s="3" t="s">
        <v>788</v>
      </c>
      <c r="M581" s="3"/>
      <c r="N581" t="str">
        <f t="shared" si="26"/>
        <v xml:space="preserve">    SCHEDULE_NM VARCHAR(100) NOT NULL</v>
      </c>
      <c r="O581" t="str">
        <f t="shared" si="27"/>
        <v>COMMENT ON COLUMN T_MGR_SYS_SCHEDULE.SCHEDULE_NM IS '스케줄 명[QUARTZ JOBDETAIL AND TRIGGER NAME]';</v>
      </c>
    </row>
    <row r="582" spans="1:15" x14ac:dyDescent="0.25">
      <c r="A582" s="79">
        <v>573</v>
      </c>
      <c r="B582" s="39" t="str">
        <f>VLOOKUP($C582,table!$B:$D,3,FALSE)</f>
        <v>관리자</v>
      </c>
      <c r="C582" s="3" t="s">
        <v>707</v>
      </c>
      <c r="D582" s="40" t="str">
        <f>VLOOKUP($C582,table!$B:$D,2,FALSE)</f>
        <v>T_MGR_SYS_SCHEDULE</v>
      </c>
      <c r="E582" s="39">
        <v>2</v>
      </c>
      <c r="F582" s="3" t="s">
        <v>732</v>
      </c>
      <c r="G582" s="3" t="str">
        <f>VLOOKUP($F582,domain!$B:$D,2,FALSE)</f>
        <v>SCHEDULE_CL</v>
      </c>
      <c r="H582" s="3" t="str">
        <f>VLOOKUP($F582,domain!$B:$D,3,FALSE)</f>
        <v>VARCHAR(32)</v>
      </c>
      <c r="I582" s="39" t="s">
        <v>66</v>
      </c>
      <c r="J582" s="3"/>
      <c r="K582" s="47"/>
      <c r="L582" s="3" t="s">
        <v>790</v>
      </c>
      <c r="M582" s="3"/>
      <c r="N582" t="str">
        <f t="shared" si="26"/>
        <v xml:space="preserve">  , SCHEDULE_CL VARCHAR(32) NOT NULL</v>
      </c>
      <c r="O582" t="str">
        <f t="shared" si="27"/>
        <v>COMMENT ON COLUMN T_MGR_SYS_SCHEDULE.SCHEDULE_CL IS '스케줄 분류[QUARTZ JOBDETAIL AND TRIGGER GROUP / CODE GROUP_ID: SCHEDULE_CL]';</v>
      </c>
    </row>
    <row r="583" spans="1:15" x14ac:dyDescent="0.25">
      <c r="A583" s="79">
        <v>574</v>
      </c>
      <c r="B583" s="39" t="str">
        <f>VLOOKUP($C583,table!$B:$D,3,FALSE)</f>
        <v>관리자</v>
      </c>
      <c r="C583" s="3" t="s">
        <v>707</v>
      </c>
      <c r="D583" s="40" t="str">
        <f>VLOOKUP($C583,table!$B:$D,2,FALSE)</f>
        <v>T_MGR_SYS_SCHEDULE</v>
      </c>
      <c r="E583" s="43">
        <v>3</v>
      </c>
      <c r="F583" s="3" t="s">
        <v>729</v>
      </c>
      <c r="G583" s="3" t="str">
        <f>VLOOKUP($F583,domain!$B:$D,2,FALSE)</f>
        <v>EXECUT_CYCLE</v>
      </c>
      <c r="H583" s="3" t="str">
        <f>VLOOKUP($F583,domain!$B:$D,3,FALSE)</f>
        <v>VARCHAR(100)</v>
      </c>
      <c r="I583" s="43" t="s">
        <v>66</v>
      </c>
      <c r="J583" s="3"/>
      <c r="K583" s="47"/>
      <c r="L583" s="3" t="s">
        <v>730</v>
      </c>
      <c r="M583" s="3"/>
      <c r="N583" t="str">
        <f t="shared" si="26"/>
        <v xml:space="preserve">  , EXECUT_CYCLE VARCHAR(100) NOT NULL</v>
      </c>
      <c r="O583" t="str">
        <f t="shared" si="27"/>
        <v>COMMENT ON COLUMN T_MGR_SYS_SCHEDULE.EXECUT_CYCLE IS '실행 주기[QUARTZ CRON EXPRESSION]';</v>
      </c>
    </row>
    <row r="584" spans="1:15" x14ac:dyDescent="0.25">
      <c r="A584" s="79">
        <v>575</v>
      </c>
      <c r="B584" s="43" t="str">
        <f>VLOOKUP($C584,table!$B:$D,3,FALSE)</f>
        <v>관리자</v>
      </c>
      <c r="C584" s="3" t="s">
        <v>707</v>
      </c>
      <c r="D584" s="44" t="str">
        <f>VLOOKUP($C584,table!$B:$D,2,FALSE)</f>
        <v>T_MGR_SYS_SCHEDULE</v>
      </c>
      <c r="E584" s="43">
        <v>4</v>
      </c>
      <c r="F584" s="3" t="s">
        <v>770</v>
      </c>
      <c r="G584" s="3" t="str">
        <f>VLOOKUP($F584,domain!$B:$D,2,FALSE)</f>
        <v>TIME_ZONE</v>
      </c>
      <c r="H584" s="3" t="str">
        <f>VLOOKUP($F584,domain!$B:$D,3,FALSE)</f>
        <v>VARCHAR(100)</v>
      </c>
      <c r="I584" s="43" t="s">
        <v>66</v>
      </c>
      <c r="J584" s="3"/>
      <c r="K584" s="47"/>
      <c r="L584" s="3" t="s">
        <v>771</v>
      </c>
      <c r="M584" s="3"/>
      <c r="N584" t="str">
        <f t="shared" si="26"/>
        <v xml:space="preserve">  , TIME_ZONE VARCHAR(100) NOT NULL</v>
      </c>
      <c r="O584" t="str">
        <f t="shared" si="27"/>
        <v>COMMENT ON COLUMN T_MGR_SYS_SCHEDULE.TIME_ZONE IS '타임 존[QUARTZ CRON TIME ZONE]';</v>
      </c>
    </row>
    <row r="585" spans="1:15" x14ac:dyDescent="0.25">
      <c r="A585" s="79">
        <v>575</v>
      </c>
      <c r="B585" s="43" t="str">
        <f>VLOOKUP($C585,table!$B:$D,3,FALSE)</f>
        <v>관리자</v>
      </c>
      <c r="C585" s="3" t="s">
        <v>707</v>
      </c>
      <c r="D585" s="44" t="str">
        <f>VLOOKUP($C585,table!$B:$D,2,FALSE)</f>
        <v>T_MGR_SYS_SCHEDULE</v>
      </c>
      <c r="E585" s="43">
        <v>5</v>
      </c>
      <c r="F585" s="3" t="s">
        <v>727</v>
      </c>
      <c r="G585" s="3" t="str">
        <f>VLOOKUP($F585,domain!$B:$D,2,FALSE)</f>
        <v>SCHEDULE_DSC</v>
      </c>
      <c r="H585" s="3" t="str">
        <f>VLOOKUP($F585,domain!$B:$D,3,FALSE)</f>
        <v>VARCHAR(1000)</v>
      </c>
      <c r="I585" s="39" t="s">
        <v>65</v>
      </c>
      <c r="J585" s="3"/>
      <c r="K585" s="47"/>
      <c r="L585" s="3"/>
      <c r="M585" s="3"/>
      <c r="N585" t="str">
        <f t="shared" si="26"/>
        <v xml:space="preserve">  , SCHEDULE_DSC VARCHAR(1000)</v>
      </c>
      <c r="O585" t="str">
        <f t="shared" si="27"/>
        <v>COMMENT ON COLUMN T_MGR_SYS_SCHEDULE.SCHEDULE_DSC IS '스케줄 설명';</v>
      </c>
    </row>
    <row r="586" spans="1:15" x14ac:dyDescent="0.25">
      <c r="A586" s="79">
        <v>576</v>
      </c>
      <c r="B586" s="39" t="str">
        <f>VLOOKUP($C586,table!$B:$D,3,FALSE)</f>
        <v>관리자</v>
      </c>
      <c r="C586" s="3" t="s">
        <v>707</v>
      </c>
      <c r="D586" s="40" t="str">
        <f>VLOOKUP($C586,table!$B:$D,2,FALSE)</f>
        <v>T_MGR_SYS_SCHEDULE</v>
      </c>
      <c r="E586" s="43">
        <v>6</v>
      </c>
      <c r="F586" s="3" t="s">
        <v>757</v>
      </c>
      <c r="G586" s="3" t="str">
        <f>VLOOKUP($F586,domain!$B:$D,2,FALSE)</f>
        <v>OBJECT_NM</v>
      </c>
      <c r="H586" s="3" t="str">
        <f>VLOOKUP($F586,domain!$B:$D,3,FALSE)</f>
        <v>VARCHAR(100)</v>
      </c>
      <c r="I586" s="39" t="s">
        <v>65</v>
      </c>
      <c r="J586" s="3"/>
      <c r="K586" s="47"/>
      <c r="L586" s="3" t="s">
        <v>789</v>
      </c>
      <c r="M586" s="3"/>
      <c r="N586" t="str">
        <f t="shared" si="26"/>
        <v xml:space="preserve">  , OBJECT_NM VARCHAR(100)</v>
      </c>
      <c r="O586" t="str">
        <f t="shared" si="27"/>
        <v>COMMENT ON COLUMN T_MGR_SYS_SCHEDULE.OBJECT_NM IS '객체 명[QUARTZ JOBDETAIL OBJECT NAME]';</v>
      </c>
    </row>
    <row r="587" spans="1:15" x14ac:dyDescent="0.25">
      <c r="A587" s="79">
        <v>577</v>
      </c>
      <c r="B587" s="39" t="str">
        <f>VLOOKUP($C587,table!$B:$D,3,FALSE)</f>
        <v>관리자</v>
      </c>
      <c r="C587" s="3" t="s">
        <v>707</v>
      </c>
      <c r="D587" s="40" t="str">
        <f>VLOOKUP($C587,table!$B:$D,2,FALSE)</f>
        <v>T_MGR_SYS_SCHEDULE</v>
      </c>
      <c r="E587" s="43">
        <v>7</v>
      </c>
      <c r="F587" s="3" t="s">
        <v>758</v>
      </c>
      <c r="G587" s="3" t="str">
        <f>VLOOKUP($F587,domain!$B:$D,2,FALSE)</f>
        <v>TRIGGER_NM</v>
      </c>
      <c r="H587" s="3" t="str">
        <f>VLOOKUP($F587,domain!$B:$D,3,FALSE)</f>
        <v>VARCHAR(100)</v>
      </c>
      <c r="I587" s="39" t="s">
        <v>65</v>
      </c>
      <c r="J587" s="3"/>
      <c r="K587" s="47"/>
      <c r="L587" s="3" t="s">
        <v>759</v>
      </c>
      <c r="M587" s="3"/>
      <c r="N587" t="str">
        <f t="shared" si="26"/>
        <v xml:space="preserve">  , TRIGGER_NM VARCHAR(100)</v>
      </c>
      <c r="O587" t="str">
        <f t="shared" si="27"/>
        <v>COMMENT ON COLUMN T_MGR_SYS_SCHEDULE.TRIGGER_NM IS '트리거 명[QUARTZ TRIGGER OBJECT NAME]';</v>
      </c>
    </row>
    <row r="588" spans="1:15" x14ac:dyDescent="0.25">
      <c r="A588" s="79">
        <v>578</v>
      </c>
      <c r="B588" s="39" t="str">
        <f>VLOOKUP($C588,table!$B:$D,3,FALSE)</f>
        <v>관리자</v>
      </c>
      <c r="C588" s="3" t="s">
        <v>707</v>
      </c>
      <c r="D588" s="40" t="str">
        <f>VLOOKUP($C588,table!$B:$D,2,FALSE)</f>
        <v>T_MGR_SYS_SCHEDULE</v>
      </c>
      <c r="E588" s="43">
        <v>8</v>
      </c>
      <c r="F588" s="3" t="s">
        <v>762</v>
      </c>
      <c r="G588" s="3" t="str">
        <f>VLOOKUP($F588,domain!$B:$D,2,FALSE)</f>
        <v>LOCK_YN</v>
      </c>
      <c r="H588" s="3" t="str">
        <f>VLOOKUP($F588,domain!$B:$D,3,FALSE)</f>
        <v>VARCHAR(1)</v>
      </c>
      <c r="I588" s="39" t="s">
        <v>65</v>
      </c>
      <c r="J588" s="3"/>
      <c r="K588" s="47"/>
      <c r="L588" s="3" t="s">
        <v>763</v>
      </c>
      <c r="M588" s="3"/>
      <c r="N588" t="str">
        <f t="shared" si="26"/>
        <v xml:space="preserve">  , LOCK_YN VARCHAR(1)</v>
      </c>
      <c r="O588" t="str">
        <f t="shared" si="27"/>
        <v>COMMENT ON COLUMN T_MGR_SYS_SCHEDULE.LOCK_YN IS '락 여부[중복 실행 방지 여부]';</v>
      </c>
    </row>
    <row r="589" spans="1:15" x14ac:dyDescent="0.25">
      <c r="A589" s="79">
        <v>579</v>
      </c>
      <c r="B589" s="39" t="str">
        <f>VLOOKUP($C589,table!$B:$D,3,FALSE)</f>
        <v>관리자</v>
      </c>
      <c r="C589" s="3" t="s">
        <v>707</v>
      </c>
      <c r="D589" s="40" t="str">
        <f>VLOOKUP($C589,table!$B:$D,2,FALSE)</f>
        <v>T_MGR_SYS_SCHEDULE</v>
      </c>
      <c r="E589" s="43">
        <v>9</v>
      </c>
      <c r="F589" s="9" t="s">
        <v>743</v>
      </c>
      <c r="G589" s="3" t="str">
        <f>VLOOKUP($F589,domain!$B:$D,2,FALSE)</f>
        <v>LOCK_CYCLE</v>
      </c>
      <c r="H589" s="3" t="str">
        <f>VLOOKUP($F589,domain!$B:$D,3,FALSE)</f>
        <v>VARCHAR(100)</v>
      </c>
      <c r="I589" s="39" t="s">
        <v>65</v>
      </c>
      <c r="J589" s="3"/>
      <c r="K589" s="47"/>
      <c r="L589" s="3" t="s">
        <v>746</v>
      </c>
      <c r="M589" s="3"/>
      <c r="N589" t="str">
        <f t="shared" si="26"/>
        <v xml:space="preserve">  , LOCK_CYCLE VARCHAR(100)</v>
      </c>
      <c r="O589" t="str">
        <f t="shared" si="27"/>
        <v>COMMENT ON COLUMN T_MGR_SYS_SCHEDULE.LOCK_CYCLE IS '락 주기[스케줄러 락 해지 시간]';</v>
      </c>
    </row>
    <row r="590" spans="1:15" x14ac:dyDescent="0.25">
      <c r="A590" s="79">
        <v>580</v>
      </c>
      <c r="B590" s="39" t="str">
        <f>VLOOKUP($C590,table!$B:$D,3,FALSE)</f>
        <v>관리자</v>
      </c>
      <c r="C590" s="3" t="s">
        <v>707</v>
      </c>
      <c r="D590" s="40" t="str">
        <f>VLOOKUP($C590,table!$B:$D,2,FALSE)</f>
        <v>T_MGR_SYS_SCHEDULE</v>
      </c>
      <c r="E590" s="43">
        <v>10</v>
      </c>
      <c r="F590" s="3" t="s">
        <v>160</v>
      </c>
      <c r="G590" s="3" t="str">
        <f>VLOOKUP($F590,domain!$B:$D,2,FALSE)</f>
        <v>USE_YN</v>
      </c>
      <c r="H590" s="3" t="str">
        <f>VLOOKUP($F590,domain!$B:$D,3,FALSE)</f>
        <v>VARCHAR(1)</v>
      </c>
      <c r="I590" s="39" t="s">
        <v>65</v>
      </c>
      <c r="J590" s="3" t="s">
        <v>304</v>
      </c>
      <c r="K590" s="47"/>
      <c r="L590" s="3" t="s">
        <v>766</v>
      </c>
      <c r="M590" s="3"/>
      <c r="N590" t="str">
        <f t="shared" si="26"/>
        <v xml:space="preserve">  , USE_YN VARCHAR(1) DEFAULT 'N'</v>
      </c>
      <c r="O590" t="str">
        <f t="shared" si="27"/>
        <v>COMMENT ON COLUMN T_MGR_SYS_SCHEDULE.USE_YN IS '사용 여부[활성 / 비활성]';</v>
      </c>
    </row>
    <row r="591" spans="1:15" x14ac:dyDescent="0.25">
      <c r="A591" s="79">
        <v>581</v>
      </c>
      <c r="B591" s="39" t="str">
        <f>VLOOKUP($C591,table!$B:$D,3,FALSE)</f>
        <v>관리자</v>
      </c>
      <c r="C591" s="3" t="s">
        <v>707</v>
      </c>
      <c r="D591" s="40" t="str">
        <f>VLOOKUP($C591,table!$B:$D,2,FALSE)</f>
        <v>T_MGR_SYS_SCHEDULE</v>
      </c>
      <c r="E591" s="43">
        <v>11</v>
      </c>
      <c r="F591" s="3" t="s">
        <v>132</v>
      </c>
      <c r="G591" s="3" t="str">
        <f>VLOOKUP($F591,domain!$B:$D,2,FALSE)</f>
        <v>RGST_ID</v>
      </c>
      <c r="H591" s="3" t="str">
        <f>VLOOKUP($F591,domain!$B:$D,3,FALSE)</f>
        <v>VARCHAR(32)</v>
      </c>
      <c r="I591" s="39" t="s">
        <v>66</v>
      </c>
      <c r="J591" s="3"/>
      <c r="K591" s="47"/>
      <c r="L591" s="3"/>
      <c r="M591" s="3"/>
      <c r="N591" t="str">
        <f t="shared" si="26"/>
        <v xml:space="preserve">  , RGST_ID VARCHAR(32) NOT NULL</v>
      </c>
      <c r="O591" t="str">
        <f t="shared" si="27"/>
        <v>COMMENT ON COLUMN T_MGR_SYS_SCHEDULE.RGST_ID IS '등록 ID';</v>
      </c>
    </row>
    <row r="592" spans="1:15" x14ac:dyDescent="0.25">
      <c r="A592" s="79">
        <v>582</v>
      </c>
      <c r="B592" s="39" t="str">
        <f>VLOOKUP($C592,table!$B:$D,3,FALSE)</f>
        <v>관리자</v>
      </c>
      <c r="C592" s="3" t="s">
        <v>707</v>
      </c>
      <c r="D592" s="40" t="str">
        <f>VLOOKUP($C592,table!$B:$D,2,FALSE)</f>
        <v>T_MGR_SYS_SCHEDULE</v>
      </c>
      <c r="E592" s="43">
        <v>12</v>
      </c>
      <c r="F592" s="3" t="s">
        <v>840</v>
      </c>
      <c r="G592" s="3" t="str">
        <f>VLOOKUP($F592,domain!$B:$D,2,FALSE)</f>
        <v>RGST_DT</v>
      </c>
      <c r="H592" s="3" t="str">
        <f>VLOOKUP($F592,domain!$B:$D,3,FALSE)</f>
        <v>TIMESTAMP</v>
      </c>
      <c r="I592" s="39" t="s">
        <v>66</v>
      </c>
      <c r="J592" s="3" t="s">
        <v>307</v>
      </c>
      <c r="K592" s="47"/>
      <c r="L592" s="3"/>
      <c r="M592" s="3"/>
      <c r="N592" t="str">
        <f t="shared" si="26"/>
        <v xml:space="preserve">  , RGST_DT TIMESTAMP DEFAULT CURRENT_TIMESTAMP NOT NULL</v>
      </c>
      <c r="O592" t="str">
        <f t="shared" si="27"/>
        <v>COMMENT ON COLUMN T_MGR_SYS_SCHEDULE.RGST_DT IS '등록 일시';</v>
      </c>
    </row>
    <row r="593" spans="1:15" x14ac:dyDescent="0.25">
      <c r="A593" s="79">
        <v>583</v>
      </c>
      <c r="B593" s="39" t="str">
        <f>VLOOKUP($C593,table!$B:$D,3,FALSE)</f>
        <v>관리자</v>
      </c>
      <c r="C593" s="3" t="s">
        <v>707</v>
      </c>
      <c r="D593" s="40" t="str">
        <f>VLOOKUP($C593,table!$B:$D,2,FALSE)</f>
        <v>T_MGR_SYS_SCHEDULE</v>
      </c>
      <c r="E593" s="43">
        <v>13</v>
      </c>
      <c r="F593" s="3" t="s">
        <v>169</v>
      </c>
      <c r="G593" s="3" t="str">
        <f>VLOOKUP($F593,domain!$B:$D,2,FALSE)</f>
        <v>MODI_ID</v>
      </c>
      <c r="H593" s="3" t="str">
        <f>VLOOKUP($F593,domain!$B:$D,3,FALSE)</f>
        <v>VARCHAR(32)</v>
      </c>
      <c r="I593" s="39" t="s">
        <v>66</v>
      </c>
      <c r="J593" s="3"/>
      <c r="K593" s="47"/>
      <c r="L593" s="3"/>
      <c r="M593" s="3"/>
      <c r="N593" t="str">
        <f t="shared" si="26"/>
        <v xml:space="preserve">  , MODI_ID VARCHAR(32) NOT NULL</v>
      </c>
      <c r="O593" t="str">
        <f t="shared" si="27"/>
        <v>COMMENT ON COLUMN T_MGR_SYS_SCHEDULE.MODI_ID IS '수정 ID';</v>
      </c>
    </row>
    <row r="594" spans="1:15" x14ac:dyDescent="0.25">
      <c r="A594" s="79">
        <v>584</v>
      </c>
      <c r="B594" s="39" t="str">
        <f>VLOOKUP($C594,table!$B:$D,3,FALSE)</f>
        <v>관리자</v>
      </c>
      <c r="C594" s="3" t="s">
        <v>707</v>
      </c>
      <c r="D594" s="40" t="str">
        <f>VLOOKUP($C594,table!$B:$D,2,FALSE)</f>
        <v>T_MGR_SYS_SCHEDULE</v>
      </c>
      <c r="E594" s="43">
        <v>14</v>
      </c>
      <c r="F594" s="3" t="s">
        <v>173</v>
      </c>
      <c r="G594" s="3" t="str">
        <f>VLOOKUP($F594,domain!$B:$D,2,FALSE)</f>
        <v>MODI_DT</v>
      </c>
      <c r="H594" s="3" t="str">
        <f>VLOOKUP($F594,domain!$B:$D,3,FALSE)</f>
        <v>TIMESTAMP</v>
      </c>
      <c r="I594" s="39" t="s">
        <v>66</v>
      </c>
      <c r="J594" s="3" t="s">
        <v>307</v>
      </c>
      <c r="K594" s="47"/>
      <c r="L594" s="3"/>
      <c r="M594" s="3"/>
      <c r="N594" t="str">
        <f t="shared" si="26"/>
        <v xml:space="preserve">  , MODI_DT TIMESTAMP DEFAULT CURRENT_TIMESTAMP NOT NULL</v>
      </c>
      <c r="O594" t="str">
        <f t="shared" si="27"/>
        <v>COMMENT ON COLUMN T_MGR_SYS_SCHEDULE.MODI_DT IS '수정 일시';</v>
      </c>
    </row>
    <row r="595" spans="1:15" x14ac:dyDescent="0.25">
      <c r="A595" s="79">
        <v>585</v>
      </c>
      <c r="B595" s="39" t="str">
        <f>VLOOKUP($C595,table!$B:$D,3,FALSE)</f>
        <v>관리자</v>
      </c>
      <c r="C595" s="3" t="s">
        <v>708</v>
      </c>
      <c r="D595" s="40" t="str">
        <f>VLOOKUP($C595,table!$B:$D,2,FALSE)</f>
        <v>T_MGR_SYS_SCHEDULE_LOCK</v>
      </c>
      <c r="E595" s="39">
        <v>1</v>
      </c>
      <c r="F595" s="3" t="s">
        <v>725</v>
      </c>
      <c r="G595" s="3" t="str">
        <f>VLOOKUP($F595,domain!$B:$D,2,FALSE)</f>
        <v>SCHEDULE_NM</v>
      </c>
      <c r="H595" s="3" t="str">
        <f>VLOOKUP($F595,domain!$B:$D,3,FALSE)</f>
        <v>VARCHAR(100)</v>
      </c>
      <c r="I595" s="39" t="s">
        <v>66</v>
      </c>
      <c r="J595" s="3"/>
      <c r="K595" s="47">
        <v>1</v>
      </c>
      <c r="L595" s="3"/>
      <c r="M595" s="3"/>
      <c r="N595" t="str">
        <f t="shared" si="26"/>
        <v xml:space="preserve">    SCHEDULE_NM VARCHAR(100) NOT NULL</v>
      </c>
      <c r="O595" t="str">
        <f t="shared" si="27"/>
        <v>COMMENT ON COLUMN T_MGR_SYS_SCHEDULE_LOCK.SCHEDULE_NM IS '스케줄 명';</v>
      </c>
    </row>
    <row r="596" spans="1:15" x14ac:dyDescent="0.25">
      <c r="A596" s="79">
        <v>586</v>
      </c>
      <c r="B596" s="39" t="str">
        <f>VLOOKUP($C596,table!$B:$D,3,FALSE)</f>
        <v>관리자</v>
      </c>
      <c r="C596" s="3" t="s">
        <v>708</v>
      </c>
      <c r="D596" s="40" t="str">
        <f>VLOOKUP($C596,table!$B:$D,2,FALSE)</f>
        <v>T_MGR_SYS_SCHEDULE_LOCK</v>
      </c>
      <c r="E596" s="39">
        <v>2</v>
      </c>
      <c r="F596" s="3" t="s">
        <v>732</v>
      </c>
      <c r="G596" s="3" t="str">
        <f>VLOOKUP($F596,domain!$B:$D,2,FALSE)</f>
        <v>SCHEDULE_CL</v>
      </c>
      <c r="H596" s="3" t="str">
        <f>VLOOKUP($F596,domain!$B:$D,3,FALSE)</f>
        <v>VARCHAR(32)</v>
      </c>
      <c r="I596" s="39" t="s">
        <v>736</v>
      </c>
      <c r="J596" s="3"/>
      <c r="K596" s="47"/>
      <c r="L596" s="3"/>
      <c r="M596" s="3"/>
      <c r="N596" t="str">
        <f t="shared" si="26"/>
        <v xml:space="preserve">  , SCHEDULE_CL VARCHAR(32)</v>
      </c>
      <c r="O596" t="str">
        <f t="shared" si="27"/>
        <v>COMMENT ON COLUMN T_MGR_SYS_SCHEDULE_LOCK.SCHEDULE_CL IS '스케줄 분류';</v>
      </c>
    </row>
    <row r="597" spans="1:15" x14ac:dyDescent="0.25">
      <c r="A597" s="79">
        <v>587</v>
      </c>
      <c r="B597" s="39" t="str">
        <f>VLOOKUP($C597,table!$B:$D,3,FALSE)</f>
        <v>관리자</v>
      </c>
      <c r="C597" s="3" t="s">
        <v>708</v>
      </c>
      <c r="D597" s="40" t="str">
        <f>VLOOKUP($C597,table!$B:$D,2,FALSE)</f>
        <v>T_MGR_SYS_SCHEDULE_LOCK</v>
      </c>
      <c r="E597" s="39">
        <v>3</v>
      </c>
      <c r="F597" s="3" t="s">
        <v>735</v>
      </c>
      <c r="G597" s="3" t="str">
        <f>VLOOKUP($F597,domain!$B:$D,2,FALSE)</f>
        <v>SERVER_IP</v>
      </c>
      <c r="H597" s="3" t="str">
        <f>VLOOKUP($F597,domain!$B:$D,3,FALSE)</f>
        <v>VARCHAR(45)</v>
      </c>
      <c r="I597" s="39" t="s">
        <v>736</v>
      </c>
      <c r="J597" s="3"/>
      <c r="K597" s="47"/>
      <c r="L597" s="3"/>
      <c r="M597" s="3"/>
      <c r="N597" t="str">
        <f t="shared" si="26"/>
        <v xml:space="preserve">  , SERVER_IP VARCHAR(45)</v>
      </c>
      <c r="O597" t="str">
        <f t="shared" si="27"/>
        <v>COMMENT ON COLUMN T_MGR_SYS_SCHEDULE_LOCK.SERVER_IP IS '서버 IP';</v>
      </c>
    </row>
    <row r="598" spans="1:15" x14ac:dyDescent="0.25">
      <c r="A598" s="79">
        <v>588</v>
      </c>
      <c r="B598" s="39" t="str">
        <f>VLOOKUP($C598,table!$B:$D,3,FALSE)</f>
        <v>관리자</v>
      </c>
      <c r="C598" s="3" t="s">
        <v>708</v>
      </c>
      <c r="D598" s="40" t="str">
        <f>VLOOKUP($C598,table!$B:$D,2,FALSE)</f>
        <v>T_MGR_SYS_SCHEDULE_LOCK</v>
      </c>
      <c r="E598" s="39">
        <v>4</v>
      </c>
      <c r="F598" s="3" t="s">
        <v>840</v>
      </c>
      <c r="G598" s="3" t="str">
        <f>VLOOKUP($F598,domain!$B:$D,2,FALSE)</f>
        <v>RGST_DT</v>
      </c>
      <c r="H598" s="3" t="str">
        <f>VLOOKUP($F598,domain!$B:$D,3,FALSE)</f>
        <v>TIMESTAMP</v>
      </c>
      <c r="I598" s="39" t="s">
        <v>66</v>
      </c>
      <c r="J598" s="3" t="s">
        <v>307</v>
      </c>
      <c r="K598" s="47"/>
      <c r="L598" s="3"/>
      <c r="M598" s="3"/>
      <c r="N598" t="str">
        <f t="shared" si="26"/>
        <v xml:space="preserve">  , RGST_DT TIMESTAMP DEFAULT CURRENT_TIMESTAMP NOT NULL</v>
      </c>
      <c r="O598" t="str">
        <f t="shared" si="27"/>
        <v>COMMENT ON COLUMN T_MGR_SYS_SCHEDULE_LOCK.RGST_DT IS '등록 일시';</v>
      </c>
    </row>
    <row r="599" spans="1:15" x14ac:dyDescent="0.25">
      <c r="A599" s="79">
        <v>589</v>
      </c>
      <c r="B599" s="4" t="str">
        <f>VLOOKUP($C599,table!$B:$D,3,FALSE)</f>
        <v>사용자</v>
      </c>
      <c r="C599" s="3" t="s">
        <v>61</v>
      </c>
      <c r="D599" s="5" t="str">
        <f>VLOOKUP($C599,table!$B:$D,2,FALSE)</f>
        <v>T_USER_AUTH</v>
      </c>
      <c r="E599" s="4">
        <v>1</v>
      </c>
      <c r="F599" s="3" t="s">
        <v>163</v>
      </c>
      <c r="G599" s="3" t="str">
        <f>VLOOKUP($F599,domain!$B:$D,2,FALSE)</f>
        <v>USER_ID</v>
      </c>
      <c r="H599" s="3" t="str">
        <f>VLOOKUP($F599,domain!$B:$D,3,FALSE)</f>
        <v>VARCHAR(32)</v>
      </c>
      <c r="I599" s="4" t="s">
        <v>66</v>
      </c>
      <c r="J599" s="3"/>
      <c r="K599" s="47">
        <v>1</v>
      </c>
      <c r="L599" s="3"/>
      <c r="M599" s="3"/>
      <c r="N599" t="str">
        <f t="shared" si="26"/>
        <v xml:space="preserve">    USER_ID VARCHAR(32) NOT NULL</v>
      </c>
      <c r="O599" t="str">
        <f t="shared" si="27"/>
        <v>COMMENT ON COLUMN T_USER_AUTH.USER_ID IS '사용자 ID';</v>
      </c>
    </row>
    <row r="600" spans="1:15" x14ac:dyDescent="0.25">
      <c r="A600" s="79">
        <v>590</v>
      </c>
      <c r="B600" s="4" t="str">
        <f>VLOOKUP($C600,table!$B:$D,3,FALSE)</f>
        <v>사용자</v>
      </c>
      <c r="C600" s="3" t="s">
        <v>61</v>
      </c>
      <c r="D600" s="5" t="str">
        <f>VLOOKUP($C600,table!$B:$D,2,FALSE)</f>
        <v>T_USER_AUTH</v>
      </c>
      <c r="E600" s="4">
        <v>2</v>
      </c>
      <c r="F600" s="3" t="s">
        <v>119</v>
      </c>
      <c r="G600" s="3" t="str">
        <f>VLOOKUP($F600,domain!$B:$D,2,FALSE)</f>
        <v>AUTH_ID</v>
      </c>
      <c r="H600" s="3" t="str">
        <f>VLOOKUP($F600,domain!$B:$D,3,FALSE)</f>
        <v>VARCHAR(32)</v>
      </c>
      <c r="I600" s="4" t="s">
        <v>66</v>
      </c>
      <c r="J600" s="3"/>
      <c r="K600" s="47"/>
      <c r="L600" s="3"/>
      <c r="M600" s="3"/>
      <c r="N600" t="str">
        <f t="shared" si="26"/>
        <v xml:space="preserve">  , AUTH_ID VARCHAR(32) NOT NULL</v>
      </c>
      <c r="O600" t="str">
        <f t="shared" si="27"/>
        <v>COMMENT ON COLUMN T_USER_AUTH.AUTH_ID IS '권한 ID';</v>
      </c>
    </row>
    <row r="601" spans="1:15" x14ac:dyDescent="0.25">
      <c r="A601" s="79">
        <v>591</v>
      </c>
      <c r="B601" s="4" t="str">
        <f>VLOOKUP($C601,table!$B:$D,3,FALSE)</f>
        <v>사용자</v>
      </c>
      <c r="C601" s="3" t="s">
        <v>61</v>
      </c>
      <c r="D601" s="5" t="str">
        <f>VLOOKUP($C601,table!$B:$D,2,FALSE)</f>
        <v>T_USER_AUTH</v>
      </c>
      <c r="E601" s="4">
        <v>3</v>
      </c>
      <c r="F601" s="3" t="s">
        <v>160</v>
      </c>
      <c r="G601" s="3" t="str">
        <f>VLOOKUP($F601,domain!$B:$D,2,FALSE)</f>
        <v>USE_YN</v>
      </c>
      <c r="H601" s="3" t="str">
        <f>VLOOKUP($F601,domain!$B:$D,3,FALSE)</f>
        <v>VARCHAR(1)</v>
      </c>
      <c r="I601" s="4" t="s">
        <v>65</v>
      </c>
      <c r="J601" s="3" t="s">
        <v>304</v>
      </c>
      <c r="K601" s="47"/>
      <c r="L601" s="3"/>
      <c r="M601" s="3"/>
      <c r="N601" t="str">
        <f t="shared" si="26"/>
        <v xml:space="preserve">  , USE_YN VARCHAR(1) DEFAULT 'N'</v>
      </c>
      <c r="O601" t="str">
        <f t="shared" si="27"/>
        <v>COMMENT ON COLUMN T_USER_AUTH.USE_YN IS '사용 여부';</v>
      </c>
    </row>
    <row r="602" spans="1:15" x14ac:dyDescent="0.25">
      <c r="A602" s="79">
        <v>592</v>
      </c>
      <c r="B602" s="4" t="str">
        <f>VLOOKUP($C602,table!$B:$D,3,FALSE)</f>
        <v>사용자</v>
      </c>
      <c r="C602" s="3" t="s">
        <v>61</v>
      </c>
      <c r="D602" s="5" t="str">
        <f>VLOOKUP($C602,table!$B:$D,2,FALSE)</f>
        <v>T_USER_AUTH</v>
      </c>
      <c r="E602" s="4">
        <v>4</v>
      </c>
      <c r="F602" s="3" t="s">
        <v>132</v>
      </c>
      <c r="G602" s="3" t="str">
        <f>VLOOKUP($F602,domain!$B:$D,2,FALSE)</f>
        <v>RGST_ID</v>
      </c>
      <c r="H602" s="3" t="str">
        <f>VLOOKUP($F602,domain!$B:$D,3,FALSE)</f>
        <v>VARCHAR(32)</v>
      </c>
      <c r="I602" s="4" t="s">
        <v>66</v>
      </c>
      <c r="J602" s="3"/>
      <c r="K602" s="47"/>
      <c r="L602" s="3"/>
      <c r="M602" s="3"/>
      <c r="N602" t="str">
        <f t="shared" si="26"/>
        <v xml:space="preserve">  , RGST_ID VARCHAR(32) NOT NULL</v>
      </c>
      <c r="O602" t="str">
        <f t="shared" si="27"/>
        <v>COMMENT ON COLUMN T_USER_AUTH.RGST_ID IS '등록 ID';</v>
      </c>
    </row>
    <row r="603" spans="1:15" x14ac:dyDescent="0.25">
      <c r="A603" s="79">
        <v>593</v>
      </c>
      <c r="B603" s="4" t="str">
        <f>VLOOKUP($C603,table!$B:$D,3,FALSE)</f>
        <v>사용자</v>
      </c>
      <c r="C603" s="3" t="s">
        <v>61</v>
      </c>
      <c r="D603" s="5" t="str">
        <f>VLOOKUP($C603,table!$B:$D,2,FALSE)</f>
        <v>T_USER_AUTH</v>
      </c>
      <c r="E603" s="4">
        <v>5</v>
      </c>
      <c r="F603" s="3" t="s">
        <v>840</v>
      </c>
      <c r="G603" s="3" t="str">
        <f>VLOOKUP($F603,domain!$B:$D,2,FALSE)</f>
        <v>RGST_DT</v>
      </c>
      <c r="H603" s="3" t="str">
        <f>VLOOKUP($F603,domain!$B:$D,3,FALSE)</f>
        <v>TIMESTAMP</v>
      </c>
      <c r="I603" s="4" t="s">
        <v>66</v>
      </c>
      <c r="J603" s="3" t="s">
        <v>307</v>
      </c>
      <c r="K603" s="47"/>
      <c r="L603" s="3"/>
      <c r="M603" s="3"/>
      <c r="N603" t="str">
        <f t="shared" si="26"/>
        <v xml:space="preserve">  , RGST_DT TIMESTAMP DEFAULT CURRENT_TIMESTAMP NOT NULL</v>
      </c>
      <c r="O603" t="str">
        <f t="shared" si="27"/>
        <v>COMMENT ON COLUMN T_USER_AUTH.RGST_DT IS '등록 일시';</v>
      </c>
    </row>
    <row r="604" spans="1:15" x14ac:dyDescent="0.25">
      <c r="A604" s="79">
        <v>594</v>
      </c>
      <c r="B604" s="4" t="str">
        <f>VLOOKUP($C604,table!$B:$D,3,FALSE)</f>
        <v>사용자</v>
      </c>
      <c r="C604" s="3" t="s">
        <v>61</v>
      </c>
      <c r="D604" s="5" t="str">
        <f>VLOOKUP($C604,table!$B:$D,2,FALSE)</f>
        <v>T_USER_AUTH</v>
      </c>
      <c r="E604" s="4">
        <v>6</v>
      </c>
      <c r="F604" s="3" t="s">
        <v>169</v>
      </c>
      <c r="G604" s="3" t="str">
        <f>VLOOKUP($F604,domain!$B:$D,2,FALSE)</f>
        <v>MODI_ID</v>
      </c>
      <c r="H604" s="3" t="str">
        <f>VLOOKUP($F604,domain!$B:$D,3,FALSE)</f>
        <v>VARCHAR(32)</v>
      </c>
      <c r="I604" s="4" t="s">
        <v>66</v>
      </c>
      <c r="J604" s="3"/>
      <c r="K604" s="47"/>
      <c r="L604" s="3"/>
      <c r="M604" s="3"/>
      <c r="N604" t="str">
        <f t="shared" si="26"/>
        <v xml:space="preserve">  , MODI_ID VARCHAR(32) NOT NULL</v>
      </c>
      <c r="O604" t="str">
        <f t="shared" si="27"/>
        <v>COMMENT ON COLUMN T_USER_AUTH.MODI_ID IS '수정 ID';</v>
      </c>
    </row>
    <row r="605" spans="1:15" x14ac:dyDescent="0.25">
      <c r="A605" s="79">
        <v>595</v>
      </c>
      <c r="B605" s="4" t="str">
        <f>VLOOKUP($C605,table!$B:$D,3,FALSE)</f>
        <v>사용자</v>
      </c>
      <c r="C605" s="3" t="s">
        <v>61</v>
      </c>
      <c r="D605" s="5" t="str">
        <f>VLOOKUP($C605,table!$B:$D,2,FALSE)</f>
        <v>T_USER_AUTH</v>
      </c>
      <c r="E605" s="4">
        <v>7</v>
      </c>
      <c r="F605" s="3" t="s">
        <v>173</v>
      </c>
      <c r="G605" s="3" t="str">
        <f>VLOOKUP($F605,domain!$B:$D,2,FALSE)</f>
        <v>MODI_DT</v>
      </c>
      <c r="H605" s="3" t="str">
        <f>VLOOKUP($F605,domain!$B:$D,3,FALSE)</f>
        <v>TIMESTAMP</v>
      </c>
      <c r="I605" s="4" t="s">
        <v>66</v>
      </c>
      <c r="J605" s="3" t="s">
        <v>307</v>
      </c>
      <c r="K605" s="47"/>
      <c r="L605" s="3"/>
      <c r="M605" s="3"/>
      <c r="N605" t="str">
        <f t="shared" si="26"/>
        <v xml:space="preserve">  , MODI_DT TIMESTAMP DEFAULT CURRENT_TIMESTAMP NOT NULL</v>
      </c>
      <c r="O605" t="str">
        <f t="shared" si="27"/>
        <v>COMMENT ON COLUMN T_USER_AUTH.MODI_DT IS '수정 일시';</v>
      </c>
    </row>
    <row r="606" spans="1:15" x14ac:dyDescent="0.25">
      <c r="A606" s="79">
        <v>596</v>
      </c>
      <c r="B606" s="4" t="str">
        <f>VLOOKUP($C606,table!$B:$D,3,FALSE)</f>
        <v>사용자</v>
      </c>
      <c r="C606" s="3" t="s">
        <v>221</v>
      </c>
      <c r="D606" s="5" t="str">
        <f>VLOOKUP($C606,table!$B:$D,2,FALSE)</f>
        <v>T_USER_SYS_AUTH</v>
      </c>
      <c r="E606" s="4">
        <v>1</v>
      </c>
      <c r="F606" s="3" t="s">
        <v>119</v>
      </c>
      <c r="G606" s="3" t="str">
        <f>VLOOKUP($F606,domain!$B:$D,2,FALSE)</f>
        <v>AUTH_ID</v>
      </c>
      <c r="H606" s="3" t="str">
        <f>VLOOKUP($F606,domain!$B:$D,3,FALSE)</f>
        <v>VARCHAR(32)</v>
      </c>
      <c r="I606" s="4" t="s">
        <v>66</v>
      </c>
      <c r="J606" s="3"/>
      <c r="K606" s="47">
        <v>1</v>
      </c>
      <c r="L606" s="3"/>
      <c r="M606" s="3"/>
      <c r="N606" t="str">
        <f t="shared" si="26"/>
        <v xml:space="preserve">    AUTH_ID VARCHAR(32) NOT NULL</v>
      </c>
      <c r="O606" t="str">
        <f t="shared" si="27"/>
        <v>COMMENT ON COLUMN T_USER_SYS_AUTH.AUTH_ID IS '권한 ID';</v>
      </c>
    </row>
    <row r="607" spans="1:15" x14ac:dyDescent="0.25">
      <c r="A607" s="79">
        <v>597</v>
      </c>
      <c r="B607" s="34" t="str">
        <f>VLOOKUP($C607,table!$B:$D,3,FALSE)</f>
        <v>사용자</v>
      </c>
      <c r="C607" s="3" t="s">
        <v>221</v>
      </c>
      <c r="D607" s="35" t="str">
        <f>VLOOKUP($C607,table!$B:$D,2,FALSE)</f>
        <v>T_USER_SYS_AUTH</v>
      </c>
      <c r="E607" s="34">
        <v>2</v>
      </c>
      <c r="F607" s="3" t="s">
        <v>671</v>
      </c>
      <c r="G607" s="3" t="str">
        <f>VLOOKUP($F607,domain!$B:$D,2,FALSE)</f>
        <v>AUTH_CL</v>
      </c>
      <c r="H607" s="3" t="str">
        <f>VLOOKUP($F607,domain!$B:$D,3,FALSE)</f>
        <v>VARCHAR(32)</v>
      </c>
      <c r="I607" s="34" t="s">
        <v>65</v>
      </c>
      <c r="J607" s="3"/>
      <c r="K607" s="47"/>
      <c r="L607" s="3" t="s">
        <v>675</v>
      </c>
      <c r="M607" s="3"/>
      <c r="N607" t="str">
        <f t="shared" si="26"/>
        <v xml:space="preserve">  , AUTH_CL VARCHAR(32)</v>
      </c>
      <c r="O607" t="str">
        <f t="shared" si="27"/>
        <v>COMMENT ON COLUMN T_USER_SYS_AUTH.AUTH_CL IS '권한 분류[CODE GROUP_ID: USER_AUTH_CL]';</v>
      </c>
    </row>
    <row r="608" spans="1:15" x14ac:dyDescent="0.25">
      <c r="A608" s="79">
        <v>598</v>
      </c>
      <c r="B608" s="34" t="str">
        <f>VLOOKUP($C608,table!$B:$D,3,FALSE)</f>
        <v>사용자</v>
      </c>
      <c r="C608" s="3" t="s">
        <v>221</v>
      </c>
      <c r="D608" s="35" t="str">
        <f>VLOOKUP($C608,table!$B:$D,2,FALSE)</f>
        <v>T_USER_SYS_AUTH</v>
      </c>
      <c r="E608" s="34">
        <v>3</v>
      </c>
      <c r="F608" s="3" t="s">
        <v>122</v>
      </c>
      <c r="G608" s="3" t="str">
        <f>VLOOKUP($F608,domain!$B:$D,2,FALSE)</f>
        <v>AUTH_NM</v>
      </c>
      <c r="H608" s="3" t="str">
        <f>VLOOKUP($F608,domain!$B:$D,3,FALSE)</f>
        <v>VARCHAR(100)</v>
      </c>
      <c r="I608" s="4" t="s">
        <v>65</v>
      </c>
      <c r="J608" s="3"/>
      <c r="K608" s="47"/>
      <c r="L608" s="3"/>
      <c r="M608" s="3"/>
      <c r="N608" t="str">
        <f t="shared" si="26"/>
        <v xml:space="preserve">  , AUTH_NM VARCHAR(100)</v>
      </c>
      <c r="O608" t="str">
        <f t="shared" si="27"/>
        <v>COMMENT ON COLUMN T_USER_SYS_AUTH.AUTH_NM IS '권한 명';</v>
      </c>
    </row>
    <row r="609" spans="1:15" x14ac:dyDescent="0.25">
      <c r="A609" s="79">
        <v>599</v>
      </c>
      <c r="B609" s="34" t="str">
        <f>VLOOKUP($C609,table!$B:$D,3,FALSE)</f>
        <v>사용자</v>
      </c>
      <c r="C609" s="3" t="s">
        <v>221</v>
      </c>
      <c r="D609" s="35" t="str">
        <f>VLOOKUP($C609,table!$B:$D,2,FALSE)</f>
        <v>T_USER_SYS_AUTH</v>
      </c>
      <c r="E609" s="34">
        <v>4</v>
      </c>
      <c r="F609" s="3" t="s">
        <v>124</v>
      </c>
      <c r="G609" s="3" t="str">
        <f>VLOOKUP($F609,domain!$B:$D,2,FALSE)</f>
        <v>AUTH_DSC</v>
      </c>
      <c r="H609" s="3" t="str">
        <f>VLOOKUP($F609,domain!$B:$D,3,FALSE)</f>
        <v>VARCHAR(1000)</v>
      </c>
      <c r="I609" s="4" t="s">
        <v>65</v>
      </c>
      <c r="J609" s="3"/>
      <c r="K609" s="47"/>
      <c r="L609" s="3"/>
      <c r="M609" s="3"/>
      <c r="N609" t="str">
        <f t="shared" si="26"/>
        <v xml:space="preserve">  , AUTH_DSC VARCHAR(1000)</v>
      </c>
      <c r="O609" t="str">
        <f t="shared" si="27"/>
        <v>COMMENT ON COLUMN T_USER_SYS_AUTH.AUTH_DSC IS '권한 설명';</v>
      </c>
    </row>
    <row r="610" spans="1:15" x14ac:dyDescent="0.25">
      <c r="A610" s="79">
        <v>600</v>
      </c>
      <c r="B610" s="4" t="str">
        <f>VLOOKUP($C610,table!$B:$D,3,FALSE)</f>
        <v>사용자</v>
      </c>
      <c r="C610" s="3" t="s">
        <v>221</v>
      </c>
      <c r="D610" s="5" t="str">
        <f>VLOOKUP($C610,table!$B:$D,2,FALSE)</f>
        <v>T_USER_SYS_AUTH</v>
      </c>
      <c r="E610" s="34">
        <v>5</v>
      </c>
      <c r="F610" s="3" t="s">
        <v>160</v>
      </c>
      <c r="G610" s="3" t="str">
        <f>VLOOKUP($F610,domain!$B:$D,2,FALSE)</f>
        <v>USE_YN</v>
      </c>
      <c r="H610" s="3" t="str">
        <f>VLOOKUP($F610,domain!$B:$D,3,FALSE)</f>
        <v>VARCHAR(1)</v>
      </c>
      <c r="I610" s="4" t="s">
        <v>65</v>
      </c>
      <c r="J610" s="3" t="s">
        <v>304</v>
      </c>
      <c r="K610" s="47"/>
      <c r="L610" s="3"/>
      <c r="M610" s="3"/>
      <c r="N610" t="str">
        <f t="shared" si="26"/>
        <v xml:space="preserve">  , USE_YN VARCHAR(1) DEFAULT 'N'</v>
      </c>
      <c r="O610" t="str">
        <f t="shared" si="27"/>
        <v>COMMENT ON COLUMN T_USER_SYS_AUTH.USE_YN IS '사용 여부';</v>
      </c>
    </row>
    <row r="611" spans="1:15" x14ac:dyDescent="0.25">
      <c r="A611" s="79">
        <v>601</v>
      </c>
      <c r="B611" s="4" t="str">
        <f>VLOOKUP($C611,table!$B:$D,3,FALSE)</f>
        <v>사용자</v>
      </c>
      <c r="C611" s="3" t="s">
        <v>221</v>
      </c>
      <c r="D611" s="5" t="str">
        <f>VLOOKUP($C611,table!$B:$D,2,FALSE)</f>
        <v>T_USER_SYS_AUTH</v>
      </c>
      <c r="E611" s="34">
        <v>6</v>
      </c>
      <c r="F611" s="3" t="s">
        <v>132</v>
      </c>
      <c r="G611" s="3" t="str">
        <f>VLOOKUP($F611,domain!$B:$D,2,FALSE)</f>
        <v>RGST_ID</v>
      </c>
      <c r="H611" s="3" t="str">
        <f>VLOOKUP($F611,domain!$B:$D,3,FALSE)</f>
        <v>VARCHAR(32)</v>
      </c>
      <c r="I611" s="4" t="s">
        <v>66</v>
      </c>
      <c r="J611" s="3"/>
      <c r="K611" s="47"/>
      <c r="L611" s="3"/>
      <c r="M611" s="3"/>
      <c r="N611" t="str">
        <f t="shared" ref="N611:N699" si="28">IF(E611=1,"    ","  , ")&amp;G611&amp;" "&amp;H611&amp;IF(J611="",""," "&amp;J611)&amp;IF(I611="N"," NOT NULL","")</f>
        <v xml:space="preserve">  , RGST_ID VARCHAR(32) NOT NULL</v>
      </c>
      <c r="O611" t="str">
        <f t="shared" ref="O611:O699" si="29">"COMMENT ON COLUMN "&amp;D611&amp;"."&amp;G611&amp;" IS '"&amp;F611&amp;IF(L611="","","["&amp;L611&amp;"]")&amp;"';"</f>
        <v>COMMENT ON COLUMN T_USER_SYS_AUTH.RGST_ID IS '등록 ID';</v>
      </c>
    </row>
    <row r="612" spans="1:15" x14ac:dyDescent="0.25">
      <c r="A612" s="79">
        <v>602</v>
      </c>
      <c r="B612" s="4" t="str">
        <f>VLOOKUP($C612,table!$B:$D,3,FALSE)</f>
        <v>사용자</v>
      </c>
      <c r="C612" s="3" t="s">
        <v>221</v>
      </c>
      <c r="D612" s="5" t="str">
        <f>VLOOKUP($C612,table!$B:$D,2,FALSE)</f>
        <v>T_USER_SYS_AUTH</v>
      </c>
      <c r="E612" s="34">
        <v>7</v>
      </c>
      <c r="F612" s="3" t="s">
        <v>840</v>
      </c>
      <c r="G612" s="3" t="str">
        <f>VLOOKUP($F612,domain!$B:$D,2,FALSE)</f>
        <v>RGST_DT</v>
      </c>
      <c r="H612" s="3" t="str">
        <f>VLOOKUP($F612,domain!$B:$D,3,FALSE)</f>
        <v>TIMESTAMP</v>
      </c>
      <c r="I612" s="4" t="s">
        <v>66</v>
      </c>
      <c r="J612" s="3" t="s">
        <v>307</v>
      </c>
      <c r="K612" s="47"/>
      <c r="L612" s="3"/>
      <c r="M612" s="3"/>
      <c r="N612" t="str">
        <f t="shared" si="28"/>
        <v xml:space="preserve">  , RGST_DT TIMESTAMP DEFAULT CURRENT_TIMESTAMP NOT NULL</v>
      </c>
      <c r="O612" t="str">
        <f t="shared" si="29"/>
        <v>COMMENT ON COLUMN T_USER_SYS_AUTH.RGST_DT IS '등록 일시';</v>
      </c>
    </row>
    <row r="613" spans="1:15" x14ac:dyDescent="0.25">
      <c r="A613" s="79">
        <v>603</v>
      </c>
      <c r="B613" s="4" t="str">
        <f>VLOOKUP($C613,table!$B:$D,3,FALSE)</f>
        <v>사용자</v>
      </c>
      <c r="C613" s="3" t="s">
        <v>221</v>
      </c>
      <c r="D613" s="5" t="str">
        <f>VLOOKUP($C613,table!$B:$D,2,FALSE)</f>
        <v>T_USER_SYS_AUTH</v>
      </c>
      <c r="E613" s="34">
        <v>8</v>
      </c>
      <c r="F613" s="3" t="s">
        <v>169</v>
      </c>
      <c r="G613" s="3" t="str">
        <f>VLOOKUP($F613,domain!$B:$D,2,FALSE)</f>
        <v>MODI_ID</v>
      </c>
      <c r="H613" s="3" t="str">
        <f>VLOOKUP($F613,domain!$B:$D,3,FALSE)</f>
        <v>VARCHAR(32)</v>
      </c>
      <c r="I613" s="4" t="s">
        <v>66</v>
      </c>
      <c r="J613" s="3"/>
      <c r="K613" s="47"/>
      <c r="L613" s="3"/>
      <c r="M613" s="3"/>
      <c r="N613" t="str">
        <f t="shared" si="28"/>
        <v xml:space="preserve">  , MODI_ID VARCHAR(32) NOT NULL</v>
      </c>
      <c r="O613" t="str">
        <f t="shared" si="29"/>
        <v>COMMENT ON COLUMN T_USER_SYS_AUTH.MODI_ID IS '수정 ID';</v>
      </c>
    </row>
    <row r="614" spans="1:15" x14ac:dyDescent="0.25">
      <c r="A614" s="79">
        <v>604</v>
      </c>
      <c r="B614" s="4" t="str">
        <f>VLOOKUP($C614,table!$B:$D,3,FALSE)</f>
        <v>사용자</v>
      </c>
      <c r="C614" s="3" t="s">
        <v>221</v>
      </c>
      <c r="D614" s="5" t="str">
        <f>VLOOKUP($C614,table!$B:$D,2,FALSE)</f>
        <v>T_USER_SYS_AUTH</v>
      </c>
      <c r="E614" s="34">
        <v>9</v>
      </c>
      <c r="F614" s="3" t="s">
        <v>173</v>
      </c>
      <c r="G614" s="3" t="str">
        <f>VLOOKUP($F614,domain!$B:$D,2,FALSE)</f>
        <v>MODI_DT</v>
      </c>
      <c r="H614" s="3" t="str">
        <f>VLOOKUP($F614,domain!$B:$D,3,FALSE)</f>
        <v>TIMESTAMP</v>
      </c>
      <c r="I614" s="4" t="s">
        <v>66</v>
      </c>
      <c r="J614" s="3" t="s">
        <v>307</v>
      </c>
      <c r="K614" s="47"/>
      <c r="L614" s="3"/>
      <c r="M614" s="3"/>
      <c r="N614" t="str">
        <f t="shared" si="28"/>
        <v xml:space="preserve">  , MODI_DT TIMESTAMP DEFAULT CURRENT_TIMESTAMP NOT NULL</v>
      </c>
      <c r="O614" t="str">
        <f t="shared" si="29"/>
        <v>COMMENT ON COLUMN T_USER_SYS_AUTH.MODI_DT IS '수정 일시';</v>
      </c>
    </row>
    <row r="615" spans="1:15" x14ac:dyDescent="0.25">
      <c r="A615" s="79">
        <v>605</v>
      </c>
      <c r="B615" s="4" t="str">
        <f>VLOOKUP($C615,table!$B:$D,3,FALSE)</f>
        <v>사용자</v>
      </c>
      <c r="C615" s="3" t="s">
        <v>222</v>
      </c>
      <c r="D615" s="5" t="str">
        <f>VLOOKUP($C615,table!$B:$D,2,FALSE)</f>
        <v>T_USER_SYS_MENU</v>
      </c>
      <c r="E615" s="4">
        <v>1</v>
      </c>
      <c r="F615" s="3" t="s">
        <v>140</v>
      </c>
      <c r="G615" s="3" t="str">
        <f>VLOOKUP($F615,domain!$B:$D,2,FALSE)</f>
        <v>MENU_ID</v>
      </c>
      <c r="H615" s="3" t="str">
        <f>VLOOKUP($F615,domain!$B:$D,3,FALSE)</f>
        <v>VARCHAR(16)</v>
      </c>
      <c r="I615" s="4" t="s">
        <v>66</v>
      </c>
      <c r="J615" s="3"/>
      <c r="K615" s="47">
        <v>1</v>
      </c>
      <c r="L615" s="3"/>
      <c r="M615" s="3"/>
      <c r="N615" t="str">
        <f t="shared" si="28"/>
        <v xml:space="preserve">    MENU_ID VARCHAR(16) NOT NULL</v>
      </c>
      <c r="O615" t="str">
        <f t="shared" si="29"/>
        <v>COMMENT ON COLUMN T_USER_SYS_MENU.MENU_ID IS '메뉴 ID';</v>
      </c>
    </row>
    <row r="616" spans="1:15" x14ac:dyDescent="0.25">
      <c r="A616" s="79">
        <v>606</v>
      </c>
      <c r="B616" s="4" t="str">
        <f>VLOOKUP($C616,table!$B:$D,3,FALSE)</f>
        <v>사용자</v>
      </c>
      <c r="C616" s="3" t="s">
        <v>222</v>
      </c>
      <c r="D616" s="5" t="str">
        <f>VLOOKUP($C616,table!$B:$D,2,FALSE)</f>
        <v>T_USER_SYS_MENU</v>
      </c>
      <c r="E616" s="4">
        <v>2</v>
      </c>
      <c r="F616" s="3" t="s">
        <v>167</v>
      </c>
      <c r="G616" s="3" t="str">
        <f>VLOOKUP($F616,domain!$B:$D,2,FALSE)</f>
        <v>UP_MENU_ID</v>
      </c>
      <c r="H616" s="3" t="str">
        <f>VLOOKUP($F616,domain!$B:$D,3,FALSE)</f>
        <v>VARCHAR(16)</v>
      </c>
      <c r="I616" s="4" t="s">
        <v>65</v>
      </c>
      <c r="J616" s="3"/>
      <c r="K616" s="47"/>
      <c r="L616" s="3"/>
      <c r="M616" s="3"/>
      <c r="N616" t="str">
        <f t="shared" si="28"/>
        <v xml:space="preserve">  , UP_MENU_ID VARCHAR(16)</v>
      </c>
      <c r="O616" t="str">
        <f t="shared" si="29"/>
        <v>COMMENT ON COLUMN T_USER_SYS_MENU.UP_MENU_ID IS '상위 메뉴 ID';</v>
      </c>
    </row>
    <row r="617" spans="1:15" x14ac:dyDescent="0.25">
      <c r="A617" s="79">
        <v>607</v>
      </c>
      <c r="B617" s="4" t="str">
        <f>VLOOKUP($C617,table!$B:$D,3,FALSE)</f>
        <v>사용자</v>
      </c>
      <c r="C617" s="3" t="s">
        <v>222</v>
      </c>
      <c r="D617" s="5" t="str">
        <f>VLOOKUP($C617,table!$B:$D,2,FALSE)</f>
        <v>T_USER_SYS_MENU</v>
      </c>
      <c r="E617" s="28">
        <v>3</v>
      </c>
      <c r="F617" s="3" t="s">
        <v>144</v>
      </c>
      <c r="G617" s="3" t="str">
        <f>VLOOKUP($F617,domain!$B:$D,2,FALSE)</f>
        <v>MENU_NM</v>
      </c>
      <c r="H617" s="3" t="str">
        <f>VLOOKUP($F617,domain!$B:$D,3,FALSE)</f>
        <v>VARCHAR(100)</v>
      </c>
      <c r="I617" s="4" t="s">
        <v>65</v>
      </c>
      <c r="J617" s="3"/>
      <c r="K617" s="47"/>
      <c r="L617" s="3"/>
      <c r="M617" s="3"/>
      <c r="N617" t="str">
        <f t="shared" si="28"/>
        <v xml:space="preserve">  , MENU_NM VARCHAR(100)</v>
      </c>
      <c r="O617" t="str">
        <f t="shared" si="29"/>
        <v>COMMENT ON COLUMN T_USER_SYS_MENU.MENU_NM IS '메뉴 명';</v>
      </c>
    </row>
    <row r="618" spans="1:15" x14ac:dyDescent="0.25">
      <c r="A618" s="79">
        <v>608</v>
      </c>
      <c r="B618" s="4" t="str">
        <f>VLOOKUP($C618,table!$B:$D,3,FALSE)</f>
        <v>사용자</v>
      </c>
      <c r="C618" s="3" t="s">
        <v>222</v>
      </c>
      <c r="D618" s="5" t="str">
        <f>VLOOKUP($C618,table!$B:$D,2,FALSE)</f>
        <v>T_USER_SYS_MENU</v>
      </c>
      <c r="E618" s="28">
        <v>4</v>
      </c>
      <c r="F618" s="3" t="s">
        <v>141</v>
      </c>
      <c r="G618" s="3" t="str">
        <f>VLOOKUP($F618,domain!$B:$D,2,FALSE)</f>
        <v>MENU_URL</v>
      </c>
      <c r="H618" s="3" t="str">
        <f>VLOOKUP($F618,domain!$B:$D,3,FALSE)</f>
        <v>VARCHAR(256)</v>
      </c>
      <c r="I618" s="4" t="s">
        <v>65</v>
      </c>
      <c r="J618" s="3"/>
      <c r="K618" s="47"/>
      <c r="L618" s="3"/>
      <c r="M618" s="3"/>
      <c r="N618" t="str">
        <f t="shared" si="28"/>
        <v xml:space="preserve">  , MENU_URL VARCHAR(256)</v>
      </c>
      <c r="O618" t="str">
        <f t="shared" si="29"/>
        <v>COMMENT ON COLUMN T_USER_SYS_MENU.MENU_URL IS '메뉴 URL';</v>
      </c>
    </row>
    <row r="619" spans="1:15" x14ac:dyDescent="0.25">
      <c r="A619" s="79">
        <v>609</v>
      </c>
      <c r="B619" s="4" t="str">
        <f>VLOOKUP($C619,table!$B:$D,3,FALSE)</f>
        <v>사용자</v>
      </c>
      <c r="C619" s="3" t="s">
        <v>222</v>
      </c>
      <c r="D619" s="5" t="str">
        <f>VLOOKUP($C619,table!$B:$D,2,FALSE)</f>
        <v>T_USER_SYS_MENU</v>
      </c>
      <c r="E619" s="28">
        <v>5</v>
      </c>
      <c r="F619" s="3" t="s">
        <v>145</v>
      </c>
      <c r="G619" s="3" t="str">
        <f>VLOOKUP($F619,domain!$B:$D,2,FALSE)</f>
        <v>MENU_DSC</v>
      </c>
      <c r="H619" s="3" t="str">
        <f>VLOOKUP($F619,domain!$B:$D,3,FALSE)</f>
        <v>VARCHAR(1000)</v>
      </c>
      <c r="I619" s="4" t="s">
        <v>65</v>
      </c>
      <c r="J619" s="3"/>
      <c r="K619" s="47"/>
      <c r="L619" s="3"/>
      <c r="M619" s="3"/>
      <c r="N619" t="str">
        <f t="shared" si="28"/>
        <v xml:space="preserve">  , MENU_DSC VARCHAR(1000)</v>
      </c>
      <c r="O619" t="str">
        <f t="shared" si="29"/>
        <v>COMMENT ON COLUMN T_USER_SYS_MENU.MENU_DSC IS '메뉴 설명';</v>
      </c>
    </row>
    <row r="620" spans="1:15" x14ac:dyDescent="0.25">
      <c r="A620" s="79">
        <v>610</v>
      </c>
      <c r="B620" s="4" t="str">
        <f>VLOOKUP($C620,table!$B:$D,3,FALSE)</f>
        <v>사용자</v>
      </c>
      <c r="C620" s="3" t="s">
        <v>222</v>
      </c>
      <c r="D620" s="5" t="str">
        <f>VLOOKUP($C620,table!$B:$D,2,FALSE)</f>
        <v>T_USER_SYS_MENU</v>
      </c>
      <c r="E620" s="28">
        <v>6</v>
      </c>
      <c r="F620" s="3" t="s">
        <v>190</v>
      </c>
      <c r="G620" s="3" t="str">
        <f>VLOOKUP($F620,domain!$B:$D,2,FALSE)</f>
        <v>ORD_SEQ</v>
      </c>
      <c r="H620" s="3" t="str">
        <f>VLOOKUP($F620,domain!$B:$D,3,FALSE)</f>
        <v>NUMERIC(5,0)</v>
      </c>
      <c r="I620" s="4" t="s">
        <v>65</v>
      </c>
      <c r="J620" s="3"/>
      <c r="K620" s="47"/>
      <c r="L620" s="3"/>
      <c r="M620" s="3"/>
      <c r="N620" t="str">
        <f t="shared" si="28"/>
        <v xml:space="preserve">  , ORD_SEQ NUMERIC(5,0)</v>
      </c>
      <c r="O620" t="str">
        <f t="shared" si="29"/>
        <v>COMMENT ON COLUMN T_USER_SYS_MENU.ORD_SEQ IS '정렬 순서';</v>
      </c>
    </row>
    <row r="621" spans="1:15" x14ac:dyDescent="0.25">
      <c r="A621" s="79">
        <v>611</v>
      </c>
      <c r="B621" s="4" t="str">
        <f>VLOOKUP($C621,table!$B:$D,3,FALSE)</f>
        <v>사용자</v>
      </c>
      <c r="C621" s="3" t="s">
        <v>222</v>
      </c>
      <c r="D621" s="5" t="str">
        <f>VLOOKUP($C621,table!$B:$D,2,FALSE)</f>
        <v>T_USER_SYS_MENU</v>
      </c>
      <c r="E621" s="28">
        <v>7</v>
      </c>
      <c r="F621" s="3" t="s">
        <v>142</v>
      </c>
      <c r="G621" s="3" t="str">
        <f>VLOOKUP($F621,domain!$B:$D,2,FALSE)</f>
        <v>MENU_SE</v>
      </c>
      <c r="H621" s="3" t="str">
        <f>VLOOKUP($F621,domain!$B:$D,3,FALSE)</f>
        <v>VARCHAR(32)</v>
      </c>
      <c r="I621" s="4" t="s">
        <v>65</v>
      </c>
      <c r="J621" s="3" t="s">
        <v>305</v>
      </c>
      <c r="K621" s="47"/>
      <c r="L621" s="3" t="s">
        <v>679</v>
      </c>
      <c r="M621" s="3"/>
      <c r="N621" t="str">
        <f t="shared" si="28"/>
        <v xml:space="preserve">  , MENU_SE VARCHAR(32) DEFAULT 'M'</v>
      </c>
      <c r="O621" t="str">
        <f t="shared" si="29"/>
        <v>COMMENT ON COLUMN T_USER_SYS_MENU.MENU_SE IS '메뉴 구분[CODE GROUP_ID: MENU_SE]';</v>
      </c>
    </row>
    <row r="622" spans="1:15" x14ac:dyDescent="0.25">
      <c r="A622" s="79">
        <v>612</v>
      </c>
      <c r="B622" s="28" t="str">
        <f>VLOOKUP($C622,table!$B:$D,3,FALSE)</f>
        <v>사용자</v>
      </c>
      <c r="C622" s="3" t="s">
        <v>222</v>
      </c>
      <c r="D622" s="29" t="str">
        <f>VLOOKUP($C622,table!$B:$D,2,FALSE)</f>
        <v>T_USER_SYS_MENU</v>
      </c>
      <c r="E622" s="28">
        <v>8</v>
      </c>
      <c r="F622" s="3" t="s">
        <v>629</v>
      </c>
      <c r="G622" s="3" t="str">
        <f>VLOOKUP($F622,domain!$B:$D,2,FALSE)</f>
        <v>MENU_ATTR</v>
      </c>
      <c r="H622" s="3" t="str">
        <f>VLOOKUP($F622,domain!$B:$D,3,FALSE)</f>
        <v>JSONB</v>
      </c>
      <c r="I622" s="28" t="s">
        <v>65</v>
      </c>
      <c r="J622" s="3"/>
      <c r="K622" s="47"/>
      <c r="L622" s="3"/>
      <c r="M622" s="3"/>
      <c r="N622" t="str">
        <f t="shared" si="28"/>
        <v xml:space="preserve">  , MENU_ATTR JSONB</v>
      </c>
      <c r="O622" t="str">
        <f t="shared" si="29"/>
        <v>COMMENT ON COLUMN T_USER_SYS_MENU.MENU_ATTR IS '메뉴 속성';</v>
      </c>
    </row>
    <row r="623" spans="1:15" x14ac:dyDescent="0.25">
      <c r="A623" s="79">
        <v>613</v>
      </c>
      <c r="B623" s="28" t="str">
        <f>VLOOKUP($C623,table!$B:$D,3,FALSE)</f>
        <v>사용자</v>
      </c>
      <c r="C623" s="3" t="s">
        <v>222</v>
      </c>
      <c r="D623" s="29" t="str">
        <f>VLOOKUP($C623,table!$B:$D,2,FALSE)</f>
        <v>T_USER_SYS_MENU</v>
      </c>
      <c r="E623" s="28">
        <v>9</v>
      </c>
      <c r="F623" s="3" t="s">
        <v>160</v>
      </c>
      <c r="G623" s="3" t="str">
        <f>VLOOKUP($F623,domain!$B:$D,2,FALSE)</f>
        <v>USE_YN</v>
      </c>
      <c r="H623" s="3" t="str">
        <f>VLOOKUP($F623,domain!$B:$D,3,FALSE)</f>
        <v>VARCHAR(1)</v>
      </c>
      <c r="I623" s="4" t="s">
        <v>65</v>
      </c>
      <c r="J623" s="3" t="s">
        <v>304</v>
      </c>
      <c r="K623" s="47"/>
      <c r="L623" s="3"/>
      <c r="M623" s="3"/>
      <c r="N623" t="str">
        <f t="shared" si="28"/>
        <v xml:space="preserve">  , USE_YN VARCHAR(1) DEFAULT 'N'</v>
      </c>
      <c r="O623" t="str">
        <f t="shared" si="29"/>
        <v>COMMENT ON COLUMN T_USER_SYS_MENU.USE_YN IS '사용 여부';</v>
      </c>
    </row>
    <row r="624" spans="1:15" x14ac:dyDescent="0.25">
      <c r="A624" s="79">
        <v>614</v>
      </c>
      <c r="B624" s="4" t="str">
        <f>VLOOKUP($C624,table!$B:$D,3,FALSE)</f>
        <v>사용자</v>
      </c>
      <c r="C624" s="3" t="s">
        <v>222</v>
      </c>
      <c r="D624" s="5" t="str">
        <f>VLOOKUP($C624,table!$B:$D,2,FALSE)</f>
        <v>T_USER_SYS_MENU</v>
      </c>
      <c r="E624" s="28">
        <v>10</v>
      </c>
      <c r="F624" s="3" t="s">
        <v>132</v>
      </c>
      <c r="G624" s="3" t="str">
        <f>VLOOKUP($F624,domain!$B:$D,2,FALSE)</f>
        <v>RGST_ID</v>
      </c>
      <c r="H624" s="3" t="str">
        <f>VLOOKUP($F624,domain!$B:$D,3,FALSE)</f>
        <v>VARCHAR(32)</v>
      </c>
      <c r="I624" s="4" t="s">
        <v>66</v>
      </c>
      <c r="J624" s="3"/>
      <c r="K624" s="47"/>
      <c r="L624" s="3"/>
      <c r="M624" s="3"/>
      <c r="N624" t="str">
        <f t="shared" si="28"/>
        <v xml:space="preserve">  , RGST_ID VARCHAR(32) NOT NULL</v>
      </c>
      <c r="O624" t="str">
        <f t="shared" si="29"/>
        <v>COMMENT ON COLUMN T_USER_SYS_MENU.RGST_ID IS '등록 ID';</v>
      </c>
    </row>
    <row r="625" spans="1:15" x14ac:dyDescent="0.25">
      <c r="A625" s="79">
        <v>615</v>
      </c>
      <c r="B625" s="4" t="str">
        <f>VLOOKUP($C625,table!$B:$D,3,FALSE)</f>
        <v>사용자</v>
      </c>
      <c r="C625" s="3" t="s">
        <v>222</v>
      </c>
      <c r="D625" s="5" t="str">
        <f>VLOOKUP($C625,table!$B:$D,2,FALSE)</f>
        <v>T_USER_SYS_MENU</v>
      </c>
      <c r="E625" s="28">
        <v>11</v>
      </c>
      <c r="F625" s="3" t="s">
        <v>840</v>
      </c>
      <c r="G625" s="3" t="str">
        <f>VLOOKUP($F625,domain!$B:$D,2,FALSE)</f>
        <v>RGST_DT</v>
      </c>
      <c r="H625" s="3" t="str">
        <f>VLOOKUP($F625,domain!$B:$D,3,FALSE)</f>
        <v>TIMESTAMP</v>
      </c>
      <c r="I625" s="4" t="s">
        <v>66</v>
      </c>
      <c r="J625" s="3" t="s">
        <v>307</v>
      </c>
      <c r="K625" s="47"/>
      <c r="L625" s="3"/>
      <c r="M625" s="3"/>
      <c r="N625" t="str">
        <f t="shared" si="28"/>
        <v xml:space="preserve">  , RGST_DT TIMESTAMP DEFAULT CURRENT_TIMESTAMP NOT NULL</v>
      </c>
      <c r="O625" t="str">
        <f t="shared" si="29"/>
        <v>COMMENT ON COLUMN T_USER_SYS_MENU.RGST_DT IS '등록 일시';</v>
      </c>
    </row>
    <row r="626" spans="1:15" x14ac:dyDescent="0.25">
      <c r="A626" s="79">
        <v>616</v>
      </c>
      <c r="B626" s="4" t="str">
        <f>VLOOKUP($C626,table!$B:$D,3,FALSE)</f>
        <v>사용자</v>
      </c>
      <c r="C626" s="3" t="s">
        <v>222</v>
      </c>
      <c r="D626" s="5" t="str">
        <f>VLOOKUP($C626,table!$B:$D,2,FALSE)</f>
        <v>T_USER_SYS_MENU</v>
      </c>
      <c r="E626" s="28">
        <v>12</v>
      </c>
      <c r="F626" s="3" t="s">
        <v>169</v>
      </c>
      <c r="G626" s="3" t="str">
        <f>VLOOKUP($F626,domain!$B:$D,2,FALSE)</f>
        <v>MODI_ID</v>
      </c>
      <c r="H626" s="3" t="str">
        <f>VLOOKUP($F626,domain!$B:$D,3,FALSE)</f>
        <v>VARCHAR(32)</v>
      </c>
      <c r="I626" s="4" t="s">
        <v>66</v>
      </c>
      <c r="J626" s="3"/>
      <c r="K626" s="47"/>
      <c r="L626" s="3"/>
      <c r="M626" s="3"/>
      <c r="N626" t="str">
        <f t="shared" si="28"/>
        <v xml:space="preserve">  , MODI_ID VARCHAR(32) NOT NULL</v>
      </c>
      <c r="O626" t="str">
        <f t="shared" si="29"/>
        <v>COMMENT ON COLUMN T_USER_SYS_MENU.MODI_ID IS '수정 ID';</v>
      </c>
    </row>
    <row r="627" spans="1:15" x14ac:dyDescent="0.25">
      <c r="A627" s="79">
        <v>617</v>
      </c>
      <c r="B627" s="4" t="str">
        <f>VLOOKUP($C627,table!$B:$D,3,FALSE)</f>
        <v>사용자</v>
      </c>
      <c r="C627" s="3" t="s">
        <v>222</v>
      </c>
      <c r="D627" s="5" t="str">
        <f>VLOOKUP($C627,table!$B:$D,2,FALSE)</f>
        <v>T_USER_SYS_MENU</v>
      </c>
      <c r="E627" s="28">
        <v>13</v>
      </c>
      <c r="F627" s="3" t="s">
        <v>173</v>
      </c>
      <c r="G627" s="3" t="str">
        <f>VLOOKUP($F627,domain!$B:$D,2,FALSE)</f>
        <v>MODI_DT</v>
      </c>
      <c r="H627" s="3" t="str">
        <f>VLOOKUP($F627,domain!$B:$D,3,FALSE)</f>
        <v>TIMESTAMP</v>
      </c>
      <c r="I627" s="4" t="s">
        <v>66</v>
      </c>
      <c r="J627" s="3" t="s">
        <v>307</v>
      </c>
      <c r="K627" s="47"/>
      <c r="L627" s="3"/>
      <c r="M627" s="3"/>
      <c r="N627" t="str">
        <f t="shared" si="28"/>
        <v xml:space="preserve">  , MODI_DT TIMESTAMP DEFAULT CURRENT_TIMESTAMP NOT NULL</v>
      </c>
      <c r="O627" t="str">
        <f t="shared" si="29"/>
        <v>COMMENT ON COLUMN T_USER_SYS_MENU.MODI_DT IS '수정 일시';</v>
      </c>
    </row>
    <row r="628" spans="1:15" x14ac:dyDescent="0.25">
      <c r="A628" s="79">
        <v>618</v>
      </c>
      <c r="B628" s="4" t="str">
        <f>VLOOKUP($C628,table!$B:$D,3,FALSE)</f>
        <v>사용자</v>
      </c>
      <c r="C628" s="3" t="s">
        <v>74</v>
      </c>
      <c r="D628" s="5" t="str">
        <f>VLOOKUP($C628,table!$B:$D,2,FALSE)</f>
        <v>T_USER_SYS_MENU_AUTH</v>
      </c>
      <c r="E628" s="4">
        <v>1</v>
      </c>
      <c r="F628" s="3" t="s">
        <v>119</v>
      </c>
      <c r="G628" s="3" t="str">
        <f>VLOOKUP($F628,domain!$B:$D,2,FALSE)</f>
        <v>AUTH_ID</v>
      </c>
      <c r="H628" s="3" t="str">
        <f>VLOOKUP($F628,domain!$B:$D,3,FALSE)</f>
        <v>VARCHAR(32)</v>
      </c>
      <c r="I628" s="4" t="s">
        <v>66</v>
      </c>
      <c r="J628" s="3"/>
      <c r="K628" s="47">
        <v>1</v>
      </c>
      <c r="L628" s="3"/>
      <c r="M628" s="3"/>
      <c r="N628" t="str">
        <f t="shared" si="28"/>
        <v xml:space="preserve">    AUTH_ID VARCHAR(32) NOT NULL</v>
      </c>
      <c r="O628" t="str">
        <f t="shared" si="29"/>
        <v>COMMENT ON COLUMN T_USER_SYS_MENU_AUTH.AUTH_ID IS '권한 ID';</v>
      </c>
    </row>
    <row r="629" spans="1:15" x14ac:dyDescent="0.25">
      <c r="A629" s="79">
        <v>619</v>
      </c>
      <c r="B629" s="4" t="str">
        <f>VLOOKUP($C629,table!$B:$D,3,FALSE)</f>
        <v>사용자</v>
      </c>
      <c r="C629" s="3" t="s">
        <v>74</v>
      </c>
      <c r="D629" s="5" t="str">
        <f>VLOOKUP($C629,table!$B:$D,2,FALSE)</f>
        <v>T_USER_SYS_MENU_AUTH</v>
      </c>
      <c r="E629" s="4">
        <v>2</v>
      </c>
      <c r="F629" s="3" t="s">
        <v>140</v>
      </c>
      <c r="G629" s="3" t="str">
        <f>VLOOKUP($F629,domain!$B:$D,2,FALSE)</f>
        <v>MENU_ID</v>
      </c>
      <c r="H629" s="3" t="str">
        <f>VLOOKUP($F629,domain!$B:$D,3,FALSE)</f>
        <v>VARCHAR(16)</v>
      </c>
      <c r="I629" s="4" t="s">
        <v>66</v>
      </c>
      <c r="J629" s="3"/>
      <c r="K629" s="47">
        <v>2</v>
      </c>
      <c r="L629" s="3"/>
      <c r="M629" s="3"/>
      <c r="N629" t="str">
        <f t="shared" si="28"/>
        <v xml:space="preserve">  , MENU_ID VARCHAR(16) NOT NULL</v>
      </c>
      <c r="O629" t="str">
        <f t="shared" si="29"/>
        <v>COMMENT ON COLUMN T_USER_SYS_MENU_AUTH.MENU_ID IS '메뉴 ID';</v>
      </c>
    </row>
    <row r="630" spans="1:15" x14ac:dyDescent="0.25">
      <c r="A630" s="79">
        <v>620</v>
      </c>
      <c r="B630" s="28" t="str">
        <f>VLOOKUP($C630,table!$B:$D,3,FALSE)</f>
        <v>사용자</v>
      </c>
      <c r="C630" s="3" t="s">
        <v>74</v>
      </c>
      <c r="D630" s="29" t="str">
        <f>VLOOKUP($C630,table!$B:$D,2,FALSE)</f>
        <v>T_USER_SYS_MENU_AUTH</v>
      </c>
      <c r="E630" s="28">
        <v>3</v>
      </c>
      <c r="F630" s="3" t="s">
        <v>629</v>
      </c>
      <c r="G630" s="3" t="str">
        <f>VLOOKUP($F630,domain!$B:$D,2,FALSE)</f>
        <v>MENU_ATTR</v>
      </c>
      <c r="H630" s="3" t="str">
        <f>VLOOKUP($F630,domain!$B:$D,3,FALSE)</f>
        <v>JSONB</v>
      </c>
      <c r="I630" s="28" t="s">
        <v>65</v>
      </c>
      <c r="J630" s="3"/>
      <c r="K630" s="47"/>
      <c r="L630" s="3"/>
      <c r="M630" s="3"/>
      <c r="N630" t="str">
        <f t="shared" si="28"/>
        <v xml:space="preserve">  , MENU_ATTR JSONB</v>
      </c>
      <c r="O630" t="str">
        <f t="shared" si="29"/>
        <v>COMMENT ON COLUMN T_USER_SYS_MENU_AUTH.MENU_ATTR IS '메뉴 속성';</v>
      </c>
    </row>
    <row r="631" spans="1:15" x14ac:dyDescent="0.25">
      <c r="A631" s="79">
        <v>621</v>
      </c>
      <c r="B631" s="28" t="str">
        <f>VLOOKUP($C631,table!$B:$D,3,FALSE)</f>
        <v>사용자</v>
      </c>
      <c r="C631" s="3" t="s">
        <v>74</v>
      </c>
      <c r="D631" s="29" t="str">
        <f>VLOOKUP($C631,table!$B:$D,2,FALSE)</f>
        <v>T_USER_SYS_MENU_AUTH</v>
      </c>
      <c r="E631" s="28">
        <v>4</v>
      </c>
      <c r="F631" s="3" t="s">
        <v>160</v>
      </c>
      <c r="G631" s="3" t="str">
        <f>VLOOKUP($F631,domain!$B:$D,2,FALSE)</f>
        <v>USE_YN</v>
      </c>
      <c r="H631" s="3" t="str">
        <f>VLOOKUP($F631,domain!$B:$D,3,FALSE)</f>
        <v>VARCHAR(1)</v>
      </c>
      <c r="I631" s="4" t="s">
        <v>65</v>
      </c>
      <c r="J631" s="3" t="s">
        <v>304</v>
      </c>
      <c r="K631" s="47"/>
      <c r="L631" s="3"/>
      <c r="M631" s="3"/>
      <c r="N631" t="str">
        <f t="shared" si="28"/>
        <v xml:space="preserve">  , USE_YN VARCHAR(1) DEFAULT 'N'</v>
      </c>
      <c r="O631" t="str">
        <f t="shared" si="29"/>
        <v>COMMENT ON COLUMN T_USER_SYS_MENU_AUTH.USE_YN IS '사용 여부';</v>
      </c>
    </row>
    <row r="632" spans="1:15" x14ac:dyDescent="0.25">
      <c r="A632" s="79">
        <v>622</v>
      </c>
      <c r="B632" s="4" t="str">
        <f>VLOOKUP($C632,table!$B:$D,3,FALSE)</f>
        <v>사용자</v>
      </c>
      <c r="C632" s="3" t="s">
        <v>74</v>
      </c>
      <c r="D632" s="5" t="str">
        <f>VLOOKUP($C632,table!$B:$D,2,FALSE)</f>
        <v>T_USER_SYS_MENU_AUTH</v>
      </c>
      <c r="E632" s="28">
        <v>5</v>
      </c>
      <c r="F632" s="3" t="s">
        <v>132</v>
      </c>
      <c r="G632" s="3" t="str">
        <f>VLOOKUP($F632,domain!$B:$D,2,FALSE)</f>
        <v>RGST_ID</v>
      </c>
      <c r="H632" s="3" t="str">
        <f>VLOOKUP($F632,domain!$B:$D,3,FALSE)</f>
        <v>VARCHAR(32)</v>
      </c>
      <c r="I632" s="4" t="s">
        <v>66</v>
      </c>
      <c r="J632" s="3"/>
      <c r="K632" s="47"/>
      <c r="L632" s="3"/>
      <c r="M632" s="3"/>
      <c r="N632" t="str">
        <f t="shared" si="28"/>
        <v xml:space="preserve">  , RGST_ID VARCHAR(32) NOT NULL</v>
      </c>
      <c r="O632" t="str">
        <f t="shared" si="29"/>
        <v>COMMENT ON COLUMN T_USER_SYS_MENU_AUTH.RGST_ID IS '등록 ID';</v>
      </c>
    </row>
    <row r="633" spans="1:15" x14ac:dyDescent="0.25">
      <c r="A633" s="79">
        <v>623</v>
      </c>
      <c r="B633" s="4" t="str">
        <f>VLOOKUP($C633,table!$B:$D,3,FALSE)</f>
        <v>사용자</v>
      </c>
      <c r="C633" s="3" t="s">
        <v>74</v>
      </c>
      <c r="D633" s="5" t="str">
        <f>VLOOKUP($C633,table!$B:$D,2,FALSE)</f>
        <v>T_USER_SYS_MENU_AUTH</v>
      </c>
      <c r="E633" s="28">
        <v>6</v>
      </c>
      <c r="F633" s="3" t="s">
        <v>840</v>
      </c>
      <c r="G633" s="3" t="str">
        <f>VLOOKUP($F633,domain!$B:$D,2,FALSE)</f>
        <v>RGST_DT</v>
      </c>
      <c r="H633" s="3" t="str">
        <f>VLOOKUP($F633,domain!$B:$D,3,FALSE)</f>
        <v>TIMESTAMP</v>
      </c>
      <c r="I633" s="4" t="s">
        <v>66</v>
      </c>
      <c r="J633" s="3" t="s">
        <v>307</v>
      </c>
      <c r="K633" s="47"/>
      <c r="L633" s="3"/>
      <c r="M633" s="3"/>
      <c r="N633" t="str">
        <f t="shared" si="28"/>
        <v xml:space="preserve">  , RGST_DT TIMESTAMP DEFAULT CURRENT_TIMESTAMP NOT NULL</v>
      </c>
      <c r="O633" t="str">
        <f t="shared" si="29"/>
        <v>COMMENT ON COLUMN T_USER_SYS_MENU_AUTH.RGST_DT IS '등록 일시';</v>
      </c>
    </row>
    <row r="634" spans="1:15" x14ac:dyDescent="0.25">
      <c r="A634" s="79">
        <v>624</v>
      </c>
      <c r="B634" s="4" t="str">
        <f>VLOOKUP($C634,table!$B:$D,3,FALSE)</f>
        <v>사용자</v>
      </c>
      <c r="C634" s="3" t="s">
        <v>74</v>
      </c>
      <c r="D634" s="5" t="str">
        <f>VLOOKUP($C634,table!$B:$D,2,FALSE)</f>
        <v>T_USER_SYS_MENU_AUTH</v>
      </c>
      <c r="E634" s="28">
        <v>7</v>
      </c>
      <c r="F634" s="3" t="s">
        <v>169</v>
      </c>
      <c r="G634" s="3" t="str">
        <f>VLOOKUP($F634,domain!$B:$D,2,FALSE)</f>
        <v>MODI_ID</v>
      </c>
      <c r="H634" s="3" t="str">
        <f>VLOOKUP($F634,domain!$B:$D,3,FALSE)</f>
        <v>VARCHAR(32)</v>
      </c>
      <c r="I634" s="4" t="s">
        <v>66</v>
      </c>
      <c r="J634" s="3"/>
      <c r="K634" s="47"/>
      <c r="L634" s="3"/>
      <c r="M634" s="3"/>
      <c r="N634" t="str">
        <f t="shared" si="28"/>
        <v xml:space="preserve">  , MODI_ID VARCHAR(32) NOT NULL</v>
      </c>
      <c r="O634" t="str">
        <f t="shared" si="29"/>
        <v>COMMENT ON COLUMN T_USER_SYS_MENU_AUTH.MODI_ID IS '수정 ID';</v>
      </c>
    </row>
    <row r="635" spans="1:15" x14ac:dyDescent="0.25">
      <c r="A635" s="79">
        <v>625</v>
      </c>
      <c r="B635" s="4" t="str">
        <f>VLOOKUP($C635,table!$B:$D,3,FALSE)</f>
        <v>사용자</v>
      </c>
      <c r="C635" s="3" t="s">
        <v>74</v>
      </c>
      <c r="D635" s="5" t="str">
        <f>VLOOKUP($C635,table!$B:$D,2,FALSE)</f>
        <v>T_USER_SYS_MENU_AUTH</v>
      </c>
      <c r="E635" s="28">
        <v>8</v>
      </c>
      <c r="F635" s="3" t="s">
        <v>173</v>
      </c>
      <c r="G635" s="3" t="str">
        <f>VLOOKUP($F635,domain!$B:$D,2,FALSE)</f>
        <v>MODI_DT</v>
      </c>
      <c r="H635" s="3" t="str">
        <f>VLOOKUP($F635,domain!$B:$D,3,FALSE)</f>
        <v>TIMESTAMP</v>
      </c>
      <c r="I635" s="4" t="s">
        <v>66</v>
      </c>
      <c r="J635" s="3" t="s">
        <v>307</v>
      </c>
      <c r="K635" s="47"/>
      <c r="L635" s="3"/>
      <c r="M635" s="3"/>
      <c r="N635" t="str">
        <f t="shared" si="28"/>
        <v xml:space="preserve">  , MODI_DT TIMESTAMP DEFAULT CURRENT_TIMESTAMP NOT NULL</v>
      </c>
      <c r="O635" t="str">
        <f t="shared" si="29"/>
        <v>COMMENT ON COLUMN T_USER_SYS_MENU_AUTH.MODI_DT IS '수정 일시';</v>
      </c>
    </row>
    <row r="636" spans="1:15" x14ac:dyDescent="0.25">
      <c r="A636" s="79">
        <v>626</v>
      </c>
      <c r="B636" s="4" t="str">
        <f>VLOOKUP($C636,table!$B:$D,3,FALSE)</f>
        <v>업무</v>
      </c>
      <c r="C636" s="3" t="s">
        <v>76</v>
      </c>
      <c r="D636" s="5" t="str">
        <f>VLOOKUP($C636,table!$B:$D,2,FALSE)</f>
        <v>T_LICENSE</v>
      </c>
      <c r="E636" s="4">
        <v>1</v>
      </c>
      <c r="F636" s="3" t="s">
        <v>134</v>
      </c>
      <c r="G636" s="3" t="str">
        <f>VLOOKUP($F636,domain!$B:$D,2,FALSE)</f>
        <v>LICENSE_ID</v>
      </c>
      <c r="H636" s="3" t="str">
        <f>VLOOKUP($F636,domain!$B:$D,3,FALSE)</f>
        <v>VARCHAR(32)</v>
      </c>
      <c r="I636" s="4" t="s">
        <v>66</v>
      </c>
      <c r="J636" s="3"/>
      <c r="K636" s="47">
        <v>1</v>
      </c>
      <c r="L636" s="3"/>
      <c r="M636" s="3"/>
      <c r="N636" t="str">
        <f t="shared" si="28"/>
        <v xml:space="preserve">    LICENSE_ID VARCHAR(32) NOT NULL</v>
      </c>
      <c r="O636" t="str">
        <f t="shared" si="29"/>
        <v>COMMENT ON COLUMN T_LICENSE.LICENSE_ID IS '라이선스 ID';</v>
      </c>
    </row>
    <row r="637" spans="1:15" x14ac:dyDescent="0.25">
      <c r="A637" s="79">
        <v>627</v>
      </c>
      <c r="B637" s="36" t="str">
        <f>VLOOKUP($C637,table!$B:$D,3,FALSE)</f>
        <v>업무</v>
      </c>
      <c r="C637" s="3" t="s">
        <v>76</v>
      </c>
      <c r="D637" s="37" t="str">
        <f>VLOOKUP($C637,table!$B:$D,2,FALSE)</f>
        <v>T_LICENSE</v>
      </c>
      <c r="E637" s="36">
        <v>2</v>
      </c>
      <c r="F637" s="3" t="s">
        <v>687</v>
      </c>
      <c r="G637" s="3" t="str">
        <f>VLOOKUP($F637,domain!$B:$D,2,FALSE)</f>
        <v>LICENSE_CL</v>
      </c>
      <c r="H637" s="3" t="str">
        <f>VLOOKUP($F637,domain!$B:$D,3,FALSE)</f>
        <v>VARCHAR(32)</v>
      </c>
      <c r="I637" s="36" t="s">
        <v>65</v>
      </c>
      <c r="J637" s="3"/>
      <c r="K637" s="47"/>
      <c r="L637" s="3" t="s">
        <v>688</v>
      </c>
      <c r="M637" s="3"/>
      <c r="N637" t="str">
        <f t="shared" si="28"/>
        <v xml:space="preserve">  , LICENSE_CL VARCHAR(32)</v>
      </c>
      <c r="O637" t="str">
        <f t="shared" si="29"/>
        <v>COMMENT ON COLUMN T_LICENSE.LICENSE_CL IS '라이선스 분류[프로젝트 / 보고서]';</v>
      </c>
    </row>
    <row r="638" spans="1:15" x14ac:dyDescent="0.25">
      <c r="A638" s="79">
        <v>628</v>
      </c>
      <c r="B638" s="36" t="str">
        <f>VLOOKUP($C638,table!$B:$D,3,FALSE)</f>
        <v>업무</v>
      </c>
      <c r="C638" s="3" t="s">
        <v>76</v>
      </c>
      <c r="D638" s="37" t="str">
        <f>VLOOKUP($C638,table!$B:$D,2,FALSE)</f>
        <v>T_LICENSE</v>
      </c>
      <c r="E638" s="49">
        <v>3</v>
      </c>
      <c r="F638" s="3" t="s">
        <v>637</v>
      </c>
      <c r="G638" s="3" t="str">
        <f>VLOOKUP($F638,domain!$B:$D,2,FALSE)</f>
        <v>LICENSE_TY</v>
      </c>
      <c r="H638" s="3" t="str">
        <f>VLOOKUP($F638,domain!$B:$D,3,FALSE)</f>
        <v>VARCHAR(32)</v>
      </c>
      <c r="I638" s="32" t="s">
        <v>65</v>
      </c>
      <c r="J638" s="3"/>
      <c r="K638" s="47"/>
      <c r="L638" s="3" t="s">
        <v>638</v>
      </c>
      <c r="M638" s="3"/>
      <c r="N638" t="str">
        <f t="shared" si="28"/>
        <v xml:space="preserve">  , LICENSE_TY VARCHAR(32)</v>
      </c>
      <c r="O638" t="str">
        <f t="shared" si="29"/>
        <v>COMMENT ON COLUMN T_LICENSE.LICENSE_TY IS '라이선스 타입[권한 라이선스 / 사용자 라이선스]';</v>
      </c>
    </row>
    <row r="639" spans="1:15" x14ac:dyDescent="0.25">
      <c r="A639" s="79">
        <v>629</v>
      </c>
      <c r="B639" s="4" t="str">
        <f>VLOOKUP($C639,table!$B:$D,3,FALSE)</f>
        <v>업무</v>
      </c>
      <c r="C639" s="3" t="s">
        <v>76</v>
      </c>
      <c r="D639" s="5" t="str">
        <f>VLOOKUP($C639,table!$B:$D,2,FALSE)</f>
        <v>T_LICENSE</v>
      </c>
      <c r="E639" s="49">
        <v>4</v>
      </c>
      <c r="F639" s="3" t="s">
        <v>633</v>
      </c>
      <c r="G639" s="3" t="str">
        <f>VLOOKUP($F639,domain!$B:$D,2,FALSE)</f>
        <v>LICENSE_SE</v>
      </c>
      <c r="H639" s="3" t="str">
        <f>VLOOKUP($F639,domain!$B:$D,3,FALSE)</f>
        <v>VARCHAR(32)</v>
      </c>
      <c r="I639" s="36" t="s">
        <v>65</v>
      </c>
      <c r="J639" s="3"/>
      <c r="K639" s="47"/>
      <c r="L639" s="3" t="s">
        <v>685</v>
      </c>
      <c r="M639" s="3"/>
      <c r="N639" t="str">
        <f t="shared" si="28"/>
        <v xml:space="preserve">  , LICENSE_SE VARCHAR(32)</v>
      </c>
      <c r="O639" t="str">
        <f t="shared" si="29"/>
        <v>COMMENT ON COLUMN T_LICENSE.LICENSE_SE IS '라이선스 구분[CODE GROUP_ID: LICENSE_SE]';</v>
      </c>
    </row>
    <row r="640" spans="1:15" x14ac:dyDescent="0.25">
      <c r="A640" s="79">
        <v>630</v>
      </c>
      <c r="B640" s="36" t="str">
        <f>VLOOKUP($C640,table!$B:$D,3,FALSE)</f>
        <v>업무</v>
      </c>
      <c r="C640" s="3" t="s">
        <v>76</v>
      </c>
      <c r="D640" s="37" t="str">
        <f>VLOOKUP($C640,table!$B:$D,2,FALSE)</f>
        <v>T_LICENSE</v>
      </c>
      <c r="E640" s="49">
        <v>5</v>
      </c>
      <c r="F640" s="3" t="s">
        <v>691</v>
      </c>
      <c r="G640" s="3" t="str">
        <f>VLOOKUP($F640,domain!$B:$D,2,FALSE)</f>
        <v>PROJECT_ID</v>
      </c>
      <c r="H640" s="3" t="str">
        <f>VLOOKUP($F640,domain!$B:$D,3,FALSE)</f>
        <v>VARCHAR(32)</v>
      </c>
      <c r="I640" s="36" t="s">
        <v>65</v>
      </c>
      <c r="J640" s="3"/>
      <c r="K640" s="47"/>
      <c r="L640" s="3"/>
      <c r="M640" s="3"/>
      <c r="N640" t="str">
        <f t="shared" si="28"/>
        <v xml:space="preserve">  , PROJECT_ID VARCHAR(32)</v>
      </c>
      <c r="O640" t="str">
        <f t="shared" si="29"/>
        <v>COMMENT ON COLUMN T_LICENSE.PROJECT_ID IS '프로젝트 ID';</v>
      </c>
    </row>
    <row r="641" spans="1:15" x14ac:dyDescent="0.25">
      <c r="A641" s="79">
        <v>631</v>
      </c>
      <c r="B641" s="36" t="str">
        <f>VLOOKUP($C641,table!$B:$D,3,FALSE)</f>
        <v>업무</v>
      </c>
      <c r="C641" s="3" t="s">
        <v>76</v>
      </c>
      <c r="D641" s="37" t="str">
        <f>VLOOKUP($C641,table!$B:$D,2,FALSE)</f>
        <v>T_LICENSE</v>
      </c>
      <c r="E641" s="49">
        <v>6</v>
      </c>
      <c r="F641" s="3" t="s">
        <v>692</v>
      </c>
      <c r="G641" s="3" t="str">
        <f>VLOOKUP($F641,domain!$B:$D,2,FALSE)</f>
        <v>REPORT_ID</v>
      </c>
      <c r="H641" s="3" t="str">
        <f>VLOOKUP($F641,domain!$B:$D,3,FALSE)</f>
        <v>VARCHAR(32)</v>
      </c>
      <c r="I641" s="36" t="s">
        <v>65</v>
      </c>
      <c r="J641" s="3"/>
      <c r="K641" s="47"/>
      <c r="L641" s="3"/>
      <c r="M641" s="3"/>
      <c r="N641" t="str">
        <f t="shared" si="28"/>
        <v xml:space="preserve">  , REPORT_ID VARCHAR(32)</v>
      </c>
      <c r="O641" t="str">
        <f t="shared" si="29"/>
        <v>COMMENT ON COLUMN T_LICENSE.REPORT_ID IS '보고서 ID';</v>
      </c>
    </row>
    <row r="642" spans="1:15" x14ac:dyDescent="0.25">
      <c r="A642" s="79">
        <v>632</v>
      </c>
      <c r="B642" s="36" t="str">
        <f>VLOOKUP($C642,table!$B:$D,3,FALSE)</f>
        <v>업무</v>
      </c>
      <c r="C642" s="3" t="s">
        <v>76</v>
      </c>
      <c r="D642" s="37" t="str">
        <f>VLOOKUP($C642,table!$B:$D,2,FALSE)</f>
        <v>T_LICENSE</v>
      </c>
      <c r="E642" s="49">
        <v>7</v>
      </c>
      <c r="F642" s="3" t="s">
        <v>636</v>
      </c>
      <c r="G642" s="3" t="str">
        <f>VLOOKUP($F642,domain!$B:$D,2,FALSE)</f>
        <v>AUTH_ID</v>
      </c>
      <c r="H642" s="3" t="str">
        <f>VLOOKUP($F642,domain!$B:$D,3,FALSE)</f>
        <v>VARCHAR(32)</v>
      </c>
      <c r="I642" s="36" t="s">
        <v>65</v>
      </c>
      <c r="J642" s="3"/>
      <c r="K642" s="47"/>
      <c r="L642" s="3"/>
      <c r="M642" s="3"/>
      <c r="N642" t="str">
        <f t="shared" si="28"/>
        <v xml:space="preserve">  , AUTH_ID VARCHAR(32)</v>
      </c>
      <c r="O642" t="str">
        <f t="shared" si="29"/>
        <v>COMMENT ON COLUMN T_LICENSE.AUTH_ID IS '권한 ID';</v>
      </c>
    </row>
    <row r="643" spans="1:15" x14ac:dyDescent="0.25">
      <c r="A643" s="79">
        <v>633</v>
      </c>
      <c r="B643" s="32" t="str">
        <f>VLOOKUP($C643,table!$B:$D,3,FALSE)</f>
        <v>업무</v>
      </c>
      <c r="C643" s="3" t="s">
        <v>76</v>
      </c>
      <c r="D643" s="33" t="str">
        <f>VLOOKUP($C643,table!$B:$D,2,FALSE)</f>
        <v>T_LICENSE</v>
      </c>
      <c r="E643" s="49">
        <v>8</v>
      </c>
      <c r="F643" s="3" t="s">
        <v>631</v>
      </c>
      <c r="G643" s="3" t="str">
        <f>VLOOKUP($F643,domain!$B:$D,2,FALSE)</f>
        <v>USER_ID</v>
      </c>
      <c r="H643" s="3" t="str">
        <f>VLOOKUP($F643,domain!$B:$D,3,FALSE)</f>
        <v>VARCHAR(32)</v>
      </c>
      <c r="I643" s="32" t="s">
        <v>65</v>
      </c>
      <c r="J643" s="3"/>
      <c r="K643" s="47"/>
      <c r="L643" s="3"/>
      <c r="M643" s="3"/>
      <c r="N643" t="str">
        <f t="shared" si="28"/>
        <v xml:space="preserve">  , USER_ID VARCHAR(32)</v>
      </c>
      <c r="O643" t="str">
        <f t="shared" si="29"/>
        <v>COMMENT ON COLUMN T_LICENSE.USER_ID IS '사용자 ID';</v>
      </c>
    </row>
    <row r="644" spans="1:15" x14ac:dyDescent="0.25">
      <c r="A644" s="79">
        <v>634</v>
      </c>
      <c r="B644" s="4" t="str">
        <f>VLOOKUP($C644,table!$B:$D,3,FALSE)</f>
        <v>업무</v>
      </c>
      <c r="C644" s="3" t="s">
        <v>76</v>
      </c>
      <c r="D644" s="5" t="str">
        <f>VLOOKUP($C644,table!$B:$D,2,FALSE)</f>
        <v>T_LICENSE</v>
      </c>
      <c r="E644" s="49">
        <v>9</v>
      </c>
      <c r="F644" s="3" t="s">
        <v>210</v>
      </c>
      <c r="G644" s="3" t="str">
        <f>VLOOKUP($F644,domain!$B:$D,2,FALSE)</f>
        <v>TABLEAU_ID</v>
      </c>
      <c r="H644" s="3" t="str">
        <f>VLOOKUP($F644,domain!$B:$D,3,FALSE)</f>
        <v>VARCHAR(128)</v>
      </c>
      <c r="I644" s="4" t="s">
        <v>65</v>
      </c>
      <c r="J644" s="3"/>
      <c r="K644" s="47"/>
      <c r="L644" s="3"/>
      <c r="M644" s="3"/>
      <c r="N644" t="str">
        <f t="shared" si="28"/>
        <v xml:space="preserve">  , TABLEAU_ID VARCHAR(128)</v>
      </c>
      <c r="O644" t="str">
        <f t="shared" si="29"/>
        <v>COMMENT ON COLUMN T_LICENSE.TABLEAU_ID IS '태블로 ID';</v>
      </c>
    </row>
    <row r="645" spans="1:15" x14ac:dyDescent="0.25">
      <c r="A645" s="79">
        <v>635</v>
      </c>
      <c r="B645" s="4" t="str">
        <f>VLOOKUP($C645,table!$B:$D,3,FALSE)</f>
        <v>업무</v>
      </c>
      <c r="C645" s="3" t="s">
        <v>76</v>
      </c>
      <c r="D645" s="5" t="str">
        <f>VLOOKUP($C645,table!$B:$D,2,FALSE)</f>
        <v>T_LICENSE</v>
      </c>
      <c r="E645" s="49">
        <v>10</v>
      </c>
      <c r="F645" s="3" t="s">
        <v>211</v>
      </c>
      <c r="G645" s="3" t="str">
        <f>VLOOKUP($F645,domain!$B:$D,2,FALSE)</f>
        <v>TABLEAU_PW</v>
      </c>
      <c r="H645" s="3" t="str">
        <f>VLOOKUP($F645,domain!$B:$D,3,FALSE)</f>
        <v>VARCHAR(256)</v>
      </c>
      <c r="I645" s="4" t="s">
        <v>65</v>
      </c>
      <c r="J645" s="3"/>
      <c r="K645" s="47"/>
      <c r="L645" s="3"/>
      <c r="M645" s="3"/>
      <c r="N645" t="str">
        <f t="shared" si="28"/>
        <v xml:space="preserve">  , TABLEAU_PW VARCHAR(256)</v>
      </c>
      <c r="O645" t="str">
        <f t="shared" si="29"/>
        <v>COMMENT ON COLUMN T_LICENSE.TABLEAU_PW IS '태블로 비밀번호';</v>
      </c>
    </row>
    <row r="646" spans="1:15" x14ac:dyDescent="0.25">
      <c r="A646" s="79">
        <v>636</v>
      </c>
      <c r="B646" s="32" t="str">
        <f>VLOOKUP($C646,table!$B:$D,3,FALSE)</f>
        <v>업무</v>
      </c>
      <c r="C646" s="3" t="s">
        <v>76</v>
      </c>
      <c r="D646" s="33" t="str">
        <f>VLOOKUP($C646,table!$B:$D,2,FALSE)</f>
        <v>T_LICENSE</v>
      </c>
      <c r="E646" s="49">
        <v>11</v>
      </c>
      <c r="F646" s="3" t="s">
        <v>634</v>
      </c>
      <c r="G646" s="3" t="str">
        <f>VLOOKUP($F646,domain!$B:$D,2,FALSE)</f>
        <v>TABLEAU_ATTR</v>
      </c>
      <c r="H646" s="3" t="str">
        <f>VLOOKUP($F646,domain!$B:$D,3,FALSE)</f>
        <v>JSONB</v>
      </c>
      <c r="I646" s="32" t="s">
        <v>65</v>
      </c>
      <c r="J646" s="3"/>
      <c r="K646" s="47"/>
      <c r="L646" s="3"/>
      <c r="M646" s="3"/>
      <c r="N646" t="str">
        <f t="shared" si="28"/>
        <v xml:space="preserve">  , TABLEAU_ATTR JSONB</v>
      </c>
      <c r="O646" t="str">
        <f t="shared" si="29"/>
        <v>COMMENT ON COLUMN T_LICENSE.TABLEAU_ATTR IS '태블로 속성';</v>
      </c>
    </row>
    <row r="647" spans="1:15" x14ac:dyDescent="0.25">
      <c r="A647" s="79">
        <v>637</v>
      </c>
      <c r="B647" s="32" t="str">
        <f>VLOOKUP($C647,table!$B:$D,3,FALSE)</f>
        <v>업무</v>
      </c>
      <c r="C647" s="3" t="s">
        <v>76</v>
      </c>
      <c r="D647" s="33" t="str">
        <f>VLOOKUP($C647,table!$B:$D,2,FALSE)</f>
        <v>T_LICENSE</v>
      </c>
      <c r="E647" s="49">
        <v>12</v>
      </c>
      <c r="F647" s="3" t="s">
        <v>103</v>
      </c>
      <c r="G647" s="3" t="str">
        <f>VLOOKUP($F647,domain!$B:$D,2,FALSE)</f>
        <v>AWS_ID</v>
      </c>
      <c r="H647" s="3" t="str">
        <f>VLOOKUP($F647,domain!$B:$D,3,FALSE)</f>
        <v>VARCHAR(128)</v>
      </c>
      <c r="I647" s="32" t="s">
        <v>65</v>
      </c>
      <c r="J647" s="3"/>
      <c r="K647" s="47"/>
      <c r="L647" s="3"/>
      <c r="M647" s="3"/>
      <c r="N647" t="str">
        <f t="shared" si="28"/>
        <v xml:space="preserve">  , AWS_ID VARCHAR(128)</v>
      </c>
      <c r="O647" t="str">
        <f t="shared" si="29"/>
        <v>COMMENT ON COLUMN T_LICENSE.AWS_ID IS 'AWS ID';</v>
      </c>
    </row>
    <row r="648" spans="1:15" x14ac:dyDescent="0.25">
      <c r="A648" s="79">
        <v>638</v>
      </c>
      <c r="B648" s="32" t="str">
        <f>VLOOKUP($C648,table!$B:$D,3,FALSE)</f>
        <v>업무</v>
      </c>
      <c r="C648" s="3" t="s">
        <v>76</v>
      </c>
      <c r="D648" s="33" t="str">
        <f>VLOOKUP($C648,table!$B:$D,2,FALSE)</f>
        <v>T_LICENSE</v>
      </c>
      <c r="E648" s="49">
        <v>13</v>
      </c>
      <c r="F648" s="3" t="s">
        <v>106</v>
      </c>
      <c r="G648" s="3" t="str">
        <f>VLOOKUP($F648,domain!$B:$D,2,FALSE)</f>
        <v>AWS_PW</v>
      </c>
      <c r="H648" s="3" t="str">
        <f>VLOOKUP($F648,domain!$B:$D,3,FALSE)</f>
        <v>VARCHAR(256)</v>
      </c>
      <c r="I648" s="32" t="s">
        <v>65</v>
      </c>
      <c r="J648" s="3"/>
      <c r="K648" s="47"/>
      <c r="L648" s="3"/>
      <c r="M648" s="3"/>
      <c r="N648" t="str">
        <f t="shared" si="28"/>
        <v xml:space="preserve">  , AWS_PW VARCHAR(256)</v>
      </c>
      <c r="O648" t="str">
        <f t="shared" si="29"/>
        <v>COMMENT ON COLUMN T_LICENSE.AWS_PW IS 'AWS 비밀번호';</v>
      </c>
    </row>
    <row r="649" spans="1:15" x14ac:dyDescent="0.25">
      <c r="A649" s="79">
        <v>639</v>
      </c>
      <c r="B649" s="32" t="str">
        <f>VLOOKUP($C649,table!$B:$D,3,FALSE)</f>
        <v>업무</v>
      </c>
      <c r="C649" s="3" t="s">
        <v>76</v>
      </c>
      <c r="D649" s="33" t="str">
        <f>VLOOKUP($C649,table!$B:$D,2,FALSE)</f>
        <v>T_LICENSE</v>
      </c>
      <c r="E649" s="49">
        <v>14</v>
      </c>
      <c r="F649" s="3" t="s">
        <v>635</v>
      </c>
      <c r="G649" s="3" t="str">
        <f>VLOOKUP($F649,domain!$B:$D,2,FALSE)</f>
        <v>AWS_ATTR</v>
      </c>
      <c r="H649" s="3" t="str">
        <f>VLOOKUP($F649,domain!$B:$D,3,FALSE)</f>
        <v>JSONB</v>
      </c>
      <c r="I649" s="32" t="s">
        <v>65</v>
      </c>
      <c r="J649" s="3"/>
      <c r="K649" s="47"/>
      <c r="L649" s="3"/>
      <c r="M649" s="3"/>
      <c r="N649" t="str">
        <f t="shared" si="28"/>
        <v xml:space="preserve">  , AWS_ATTR JSONB</v>
      </c>
      <c r="O649" t="str">
        <f t="shared" si="29"/>
        <v>COMMENT ON COLUMN T_LICENSE.AWS_ATTR IS 'AWS 속성';</v>
      </c>
    </row>
    <row r="650" spans="1:15" x14ac:dyDescent="0.25">
      <c r="A650" s="79">
        <v>640</v>
      </c>
      <c r="B650" s="4" t="str">
        <f>VLOOKUP($C650,table!$B:$D,3,FALSE)</f>
        <v>업무</v>
      </c>
      <c r="C650" s="3" t="s">
        <v>76</v>
      </c>
      <c r="D650" s="5" t="str">
        <f>VLOOKUP($C650,table!$B:$D,2,FALSE)</f>
        <v>T_LICENSE</v>
      </c>
      <c r="E650" s="49">
        <v>15</v>
      </c>
      <c r="F650" s="3" t="s">
        <v>135</v>
      </c>
      <c r="G650" s="3" t="str">
        <f>VLOOKUP($F650,domain!$B:$D,2,FALSE)</f>
        <v>LICENSE_DSC</v>
      </c>
      <c r="H650" s="3" t="str">
        <f>VLOOKUP($F650,domain!$B:$D,3,FALSE)</f>
        <v>VARCHAR(1000)</v>
      </c>
      <c r="I650" s="4" t="s">
        <v>65</v>
      </c>
      <c r="J650" s="3"/>
      <c r="K650" s="47"/>
      <c r="L650" s="3"/>
      <c r="M650" s="3"/>
      <c r="N650" t="str">
        <f t="shared" si="28"/>
        <v xml:space="preserve">  , LICENSE_DSC VARCHAR(1000)</v>
      </c>
      <c r="O650" t="str">
        <f t="shared" si="29"/>
        <v>COMMENT ON COLUMN T_LICENSE.LICENSE_DSC IS '라이선스 설명';</v>
      </c>
    </row>
    <row r="651" spans="1:15" x14ac:dyDescent="0.25">
      <c r="A651" s="79">
        <v>641</v>
      </c>
      <c r="B651" s="4" t="str">
        <f>VLOOKUP($C651,table!$B:$D,3,FALSE)</f>
        <v>업무</v>
      </c>
      <c r="C651" s="3" t="s">
        <v>76</v>
      </c>
      <c r="D651" s="5" t="str">
        <f>VLOOKUP($C651,table!$B:$D,2,FALSE)</f>
        <v>T_LICENSE</v>
      </c>
      <c r="E651" s="49">
        <v>16</v>
      </c>
      <c r="F651" s="3" t="s">
        <v>160</v>
      </c>
      <c r="G651" s="3" t="str">
        <f>VLOOKUP($F651,domain!$B:$D,2,FALSE)</f>
        <v>USE_YN</v>
      </c>
      <c r="H651" s="3" t="str">
        <f>VLOOKUP($F651,domain!$B:$D,3,FALSE)</f>
        <v>VARCHAR(1)</v>
      </c>
      <c r="I651" s="4" t="s">
        <v>65</v>
      </c>
      <c r="J651" s="3" t="s">
        <v>304</v>
      </c>
      <c r="K651" s="47"/>
      <c r="L651" s="3"/>
      <c r="M651" s="3"/>
      <c r="N651" t="str">
        <f t="shared" si="28"/>
        <v xml:space="preserve">  , USE_YN VARCHAR(1) DEFAULT 'N'</v>
      </c>
      <c r="O651" t="str">
        <f t="shared" si="29"/>
        <v>COMMENT ON COLUMN T_LICENSE.USE_YN IS '사용 여부';</v>
      </c>
    </row>
    <row r="652" spans="1:15" x14ac:dyDescent="0.25">
      <c r="A652" s="79">
        <v>642</v>
      </c>
      <c r="B652" s="4" t="str">
        <f>VLOOKUP($C652,table!$B:$D,3,FALSE)</f>
        <v>업무</v>
      </c>
      <c r="C652" s="3" t="s">
        <v>76</v>
      </c>
      <c r="D652" s="5" t="str">
        <f>VLOOKUP($C652,table!$B:$D,2,FALSE)</f>
        <v>T_LICENSE</v>
      </c>
      <c r="E652" s="49">
        <v>17</v>
      </c>
      <c r="F652" s="3" t="s">
        <v>132</v>
      </c>
      <c r="G652" s="3" t="str">
        <f>VLOOKUP($F652,domain!$B:$D,2,FALSE)</f>
        <v>RGST_ID</v>
      </c>
      <c r="H652" s="3" t="str">
        <f>VLOOKUP($F652,domain!$B:$D,3,FALSE)</f>
        <v>VARCHAR(32)</v>
      </c>
      <c r="I652" s="4" t="s">
        <v>66</v>
      </c>
      <c r="J652" s="3"/>
      <c r="K652" s="47"/>
      <c r="L652" s="3"/>
      <c r="M652" s="3"/>
      <c r="N652" t="str">
        <f t="shared" si="28"/>
        <v xml:space="preserve">  , RGST_ID VARCHAR(32) NOT NULL</v>
      </c>
      <c r="O652" t="str">
        <f t="shared" si="29"/>
        <v>COMMENT ON COLUMN T_LICENSE.RGST_ID IS '등록 ID';</v>
      </c>
    </row>
    <row r="653" spans="1:15" x14ac:dyDescent="0.25">
      <c r="A653" s="79">
        <v>643</v>
      </c>
      <c r="B653" s="4" t="str">
        <f>VLOOKUP($C653,table!$B:$D,3,FALSE)</f>
        <v>업무</v>
      </c>
      <c r="C653" s="3" t="s">
        <v>76</v>
      </c>
      <c r="D653" s="5" t="str">
        <f>VLOOKUP($C653,table!$B:$D,2,FALSE)</f>
        <v>T_LICENSE</v>
      </c>
      <c r="E653" s="49">
        <v>18</v>
      </c>
      <c r="F653" s="3" t="s">
        <v>840</v>
      </c>
      <c r="G653" s="3" t="str">
        <f>VLOOKUP($F653,domain!$B:$D,2,FALSE)</f>
        <v>RGST_DT</v>
      </c>
      <c r="H653" s="3" t="str">
        <f>VLOOKUP($F653,domain!$B:$D,3,FALSE)</f>
        <v>TIMESTAMP</v>
      </c>
      <c r="I653" s="4" t="s">
        <v>66</v>
      </c>
      <c r="J653" s="3" t="s">
        <v>307</v>
      </c>
      <c r="K653" s="47"/>
      <c r="L653" s="3"/>
      <c r="M653" s="3"/>
      <c r="N653" t="str">
        <f t="shared" si="28"/>
        <v xml:space="preserve">  , RGST_DT TIMESTAMP DEFAULT CURRENT_TIMESTAMP NOT NULL</v>
      </c>
      <c r="O653" t="str">
        <f t="shared" si="29"/>
        <v>COMMENT ON COLUMN T_LICENSE.RGST_DT IS '등록 일시';</v>
      </c>
    </row>
    <row r="654" spans="1:15" x14ac:dyDescent="0.25">
      <c r="A654" s="79">
        <v>644</v>
      </c>
      <c r="B654" s="4" t="str">
        <f>VLOOKUP($C654,table!$B:$D,3,FALSE)</f>
        <v>업무</v>
      </c>
      <c r="C654" s="3" t="s">
        <v>76</v>
      </c>
      <c r="D654" s="5" t="str">
        <f>VLOOKUP($C654,table!$B:$D,2,FALSE)</f>
        <v>T_LICENSE</v>
      </c>
      <c r="E654" s="49">
        <v>19</v>
      </c>
      <c r="F654" s="3" t="s">
        <v>169</v>
      </c>
      <c r="G654" s="3" t="str">
        <f>VLOOKUP($F654,domain!$B:$D,2,FALSE)</f>
        <v>MODI_ID</v>
      </c>
      <c r="H654" s="3" t="str">
        <f>VLOOKUP($F654,domain!$B:$D,3,FALSE)</f>
        <v>VARCHAR(32)</v>
      </c>
      <c r="I654" s="4" t="s">
        <v>66</v>
      </c>
      <c r="J654" s="3"/>
      <c r="K654" s="47"/>
      <c r="L654" s="3"/>
      <c r="M654" s="3"/>
      <c r="N654" t="str">
        <f t="shared" si="28"/>
        <v xml:space="preserve">  , MODI_ID VARCHAR(32) NOT NULL</v>
      </c>
      <c r="O654" t="str">
        <f t="shared" si="29"/>
        <v>COMMENT ON COLUMN T_LICENSE.MODI_ID IS '수정 ID';</v>
      </c>
    </row>
    <row r="655" spans="1:15" x14ac:dyDescent="0.25">
      <c r="A655" s="79">
        <v>645</v>
      </c>
      <c r="B655" s="4" t="str">
        <f>VLOOKUP($C655,table!$B:$D,3,FALSE)</f>
        <v>업무</v>
      </c>
      <c r="C655" s="3" t="s">
        <v>76</v>
      </c>
      <c r="D655" s="5" t="str">
        <f>VLOOKUP($C655,table!$B:$D,2,FALSE)</f>
        <v>T_LICENSE</v>
      </c>
      <c r="E655" s="49">
        <v>20</v>
      </c>
      <c r="F655" s="3" t="s">
        <v>173</v>
      </c>
      <c r="G655" s="3" t="str">
        <f>VLOOKUP($F655,domain!$B:$D,2,FALSE)</f>
        <v>MODI_DT</v>
      </c>
      <c r="H655" s="3" t="str">
        <f>VLOOKUP($F655,domain!$B:$D,3,FALSE)</f>
        <v>TIMESTAMP</v>
      </c>
      <c r="I655" s="4" t="s">
        <v>66</v>
      </c>
      <c r="J655" s="3" t="s">
        <v>307</v>
      </c>
      <c r="K655" s="47"/>
      <c r="L655" s="3"/>
      <c r="M655" s="3"/>
      <c r="N655" t="str">
        <f t="shared" si="28"/>
        <v xml:space="preserve">  , MODI_DT TIMESTAMP DEFAULT CURRENT_TIMESTAMP NOT NULL</v>
      </c>
      <c r="O655" t="str">
        <f t="shared" si="29"/>
        <v>COMMENT ON COLUMN T_LICENSE.MODI_DT IS '수정 일시';</v>
      </c>
    </row>
    <row r="656" spans="1:15" x14ac:dyDescent="0.25">
      <c r="A656" s="79">
        <v>646</v>
      </c>
      <c r="B656" s="4" t="str">
        <f>VLOOKUP($C656,table!$B:$D,3,FALSE)</f>
        <v>업무</v>
      </c>
      <c r="C656" s="3" t="s">
        <v>75</v>
      </c>
      <c r="D656" s="5" t="str">
        <f>VLOOKUP($C656,table!$B:$D,2,FALSE)</f>
        <v>T_EXTRNL_SYS</v>
      </c>
      <c r="E656" s="4">
        <v>1</v>
      </c>
      <c r="F656" s="3" t="s">
        <v>286</v>
      </c>
      <c r="G656" s="3" t="str">
        <f>VLOOKUP($F656,domain!$B:$D,2,FALSE)</f>
        <v>EXTRNL_ID</v>
      </c>
      <c r="H656" s="3" t="str">
        <f>VLOOKUP($F656,domain!$B:$D,3,FALSE)</f>
        <v>VARCHAR(32)</v>
      </c>
      <c r="I656" s="4" t="s">
        <v>66</v>
      </c>
      <c r="J656" s="3"/>
      <c r="K656" s="47">
        <v>1</v>
      </c>
      <c r="L656" s="3"/>
      <c r="M656" s="3"/>
      <c r="N656" t="str">
        <f t="shared" si="28"/>
        <v xml:space="preserve">    EXTRNL_ID VARCHAR(32) NOT NULL</v>
      </c>
      <c r="O656" t="str">
        <f t="shared" si="29"/>
        <v>COMMENT ON COLUMN T_EXTRNL_SYS.EXTRNL_ID IS '외부 ID';</v>
      </c>
    </row>
    <row r="657" spans="1:15" x14ac:dyDescent="0.25">
      <c r="A657" s="79">
        <v>647</v>
      </c>
      <c r="B657" s="4" t="str">
        <f>VLOOKUP($C657,table!$B:$D,3,FALSE)</f>
        <v>업무</v>
      </c>
      <c r="C657" s="3" t="s">
        <v>75</v>
      </c>
      <c r="D657" s="5" t="str">
        <f>VLOOKUP($C657,table!$B:$D,2,FALSE)</f>
        <v>T_EXTRNL_SYS</v>
      </c>
      <c r="E657" s="4">
        <v>2</v>
      </c>
      <c r="F657" s="3" t="s">
        <v>288</v>
      </c>
      <c r="G657" s="3" t="str">
        <f>VLOOKUP($F657,domain!$B:$D,2,FALSE)</f>
        <v>EXTRNL_NM</v>
      </c>
      <c r="H657" s="3" t="str">
        <f>VLOOKUP($F657,domain!$B:$D,3,FALSE)</f>
        <v>VARCHAR(100)</v>
      </c>
      <c r="I657" s="4" t="s">
        <v>65</v>
      </c>
      <c r="J657" s="3"/>
      <c r="K657" s="47"/>
      <c r="L657" s="3"/>
      <c r="M657" s="3"/>
      <c r="N657" t="str">
        <f t="shared" si="28"/>
        <v xml:space="preserve">  , EXTRNL_NM VARCHAR(100)</v>
      </c>
      <c r="O657" t="str">
        <f t="shared" si="29"/>
        <v>COMMENT ON COLUMN T_EXTRNL_SYS.EXTRNL_NM IS '외부 명';</v>
      </c>
    </row>
    <row r="658" spans="1:15" x14ac:dyDescent="0.25">
      <c r="A658" s="79">
        <v>648</v>
      </c>
      <c r="B658" s="4" t="str">
        <f>VLOOKUP($C658,table!$B:$D,3,FALSE)</f>
        <v>업무</v>
      </c>
      <c r="C658" s="3" t="s">
        <v>75</v>
      </c>
      <c r="D658" s="5" t="str">
        <f>VLOOKUP($C658,table!$B:$D,2,FALSE)</f>
        <v>T_EXTRNL_SYS</v>
      </c>
      <c r="E658" s="4">
        <v>3</v>
      </c>
      <c r="F658" s="3" t="s">
        <v>287</v>
      </c>
      <c r="G658" s="3" t="str">
        <f>VLOOKUP($F658,domain!$B:$D,2,FALSE)</f>
        <v>EXTRNL_URL</v>
      </c>
      <c r="H658" s="3" t="str">
        <f>VLOOKUP($F658,domain!$B:$D,3,FALSE)</f>
        <v>VARCHAR(256)</v>
      </c>
      <c r="I658" s="4" t="s">
        <v>65</v>
      </c>
      <c r="J658" s="3"/>
      <c r="K658" s="47"/>
      <c r="L658" s="3"/>
      <c r="M658" s="3"/>
      <c r="N658" t="str">
        <f t="shared" si="28"/>
        <v xml:space="preserve">  , EXTRNL_URL VARCHAR(256)</v>
      </c>
      <c r="O658" t="str">
        <f t="shared" si="29"/>
        <v>COMMENT ON COLUMN T_EXTRNL_SYS.EXTRNL_URL IS '외부 URL';</v>
      </c>
    </row>
    <row r="659" spans="1:15" x14ac:dyDescent="0.25">
      <c r="A659" s="79">
        <v>649</v>
      </c>
      <c r="B659" s="4" t="str">
        <f>VLOOKUP($C659,table!$B:$D,3,FALSE)</f>
        <v>업무</v>
      </c>
      <c r="C659" s="3" t="s">
        <v>75</v>
      </c>
      <c r="D659" s="5" t="str">
        <f>VLOOKUP($C659,table!$B:$D,2,FALSE)</f>
        <v>T_EXTRNL_SYS</v>
      </c>
      <c r="E659" s="4">
        <v>4</v>
      </c>
      <c r="F659" s="3" t="s">
        <v>289</v>
      </c>
      <c r="G659" s="3" t="str">
        <f>VLOOKUP($F659,domain!$B:$D,2,FALSE)</f>
        <v>EXTRNL_DSC</v>
      </c>
      <c r="H659" s="3" t="str">
        <f>VLOOKUP($F659,domain!$B:$D,3,FALSE)</f>
        <v>VARCHAR(1000)</v>
      </c>
      <c r="I659" s="4" t="s">
        <v>65</v>
      </c>
      <c r="J659" s="3"/>
      <c r="K659" s="47"/>
      <c r="L659" s="3"/>
      <c r="M659" s="3"/>
      <c r="N659" t="str">
        <f t="shared" si="28"/>
        <v xml:space="preserve">  , EXTRNL_DSC VARCHAR(1000)</v>
      </c>
      <c r="O659" t="str">
        <f t="shared" si="29"/>
        <v>COMMENT ON COLUMN T_EXTRNL_SYS.EXTRNL_DSC IS '외부 설명';</v>
      </c>
    </row>
    <row r="660" spans="1:15" x14ac:dyDescent="0.25">
      <c r="A660" s="79">
        <v>650</v>
      </c>
      <c r="B660" s="4" t="str">
        <f>VLOOKUP($C660,table!$B:$D,3,FALSE)</f>
        <v>업무</v>
      </c>
      <c r="C660" s="3" t="s">
        <v>75</v>
      </c>
      <c r="D660" s="5" t="str">
        <f>VLOOKUP($C660,table!$B:$D,2,FALSE)</f>
        <v>T_EXTRNL_SYS</v>
      </c>
      <c r="E660" s="4">
        <v>5</v>
      </c>
      <c r="F660" s="3" t="s">
        <v>160</v>
      </c>
      <c r="G660" s="3" t="str">
        <f>VLOOKUP($F660,domain!$B:$D,2,FALSE)</f>
        <v>USE_YN</v>
      </c>
      <c r="H660" s="3" t="str">
        <f>VLOOKUP($F660,domain!$B:$D,3,FALSE)</f>
        <v>VARCHAR(1)</v>
      </c>
      <c r="I660" s="4" t="s">
        <v>65</v>
      </c>
      <c r="J660" s="3" t="s">
        <v>304</v>
      </c>
      <c r="K660" s="47"/>
      <c r="L660" s="3"/>
      <c r="M660" s="3"/>
      <c r="N660" t="str">
        <f t="shared" si="28"/>
        <v xml:space="preserve">  , USE_YN VARCHAR(1) DEFAULT 'N'</v>
      </c>
      <c r="O660" t="str">
        <f t="shared" si="29"/>
        <v>COMMENT ON COLUMN T_EXTRNL_SYS.USE_YN IS '사용 여부';</v>
      </c>
    </row>
    <row r="661" spans="1:15" x14ac:dyDescent="0.25">
      <c r="A661" s="79">
        <v>651</v>
      </c>
      <c r="B661" s="4" t="str">
        <f>VLOOKUP($C661,table!$B:$D,3,FALSE)</f>
        <v>업무</v>
      </c>
      <c r="C661" s="3" t="s">
        <v>75</v>
      </c>
      <c r="D661" s="5" t="str">
        <f>VLOOKUP($C661,table!$B:$D,2,FALSE)</f>
        <v>T_EXTRNL_SYS</v>
      </c>
      <c r="E661" s="4">
        <v>6</v>
      </c>
      <c r="F661" s="3" t="s">
        <v>132</v>
      </c>
      <c r="G661" s="3" t="str">
        <f>VLOOKUP($F661,domain!$B:$D,2,FALSE)</f>
        <v>RGST_ID</v>
      </c>
      <c r="H661" s="3" t="str">
        <f>VLOOKUP($F661,domain!$B:$D,3,FALSE)</f>
        <v>VARCHAR(32)</v>
      </c>
      <c r="I661" s="4" t="s">
        <v>66</v>
      </c>
      <c r="J661" s="3"/>
      <c r="K661" s="47"/>
      <c r="L661" s="3"/>
      <c r="M661" s="3"/>
      <c r="N661" t="str">
        <f t="shared" si="28"/>
        <v xml:space="preserve">  , RGST_ID VARCHAR(32) NOT NULL</v>
      </c>
      <c r="O661" t="str">
        <f t="shared" si="29"/>
        <v>COMMENT ON COLUMN T_EXTRNL_SYS.RGST_ID IS '등록 ID';</v>
      </c>
    </row>
    <row r="662" spans="1:15" x14ac:dyDescent="0.25">
      <c r="A662" s="79">
        <v>652</v>
      </c>
      <c r="B662" s="4" t="str">
        <f>VLOOKUP($C662,table!$B:$D,3,FALSE)</f>
        <v>업무</v>
      </c>
      <c r="C662" s="3" t="s">
        <v>75</v>
      </c>
      <c r="D662" s="5" t="str">
        <f>VLOOKUP($C662,table!$B:$D,2,FALSE)</f>
        <v>T_EXTRNL_SYS</v>
      </c>
      <c r="E662" s="4">
        <v>7</v>
      </c>
      <c r="F662" s="3" t="s">
        <v>840</v>
      </c>
      <c r="G662" s="3" t="str">
        <f>VLOOKUP($F662,domain!$B:$D,2,FALSE)</f>
        <v>RGST_DT</v>
      </c>
      <c r="H662" s="3" t="str">
        <f>VLOOKUP($F662,domain!$B:$D,3,FALSE)</f>
        <v>TIMESTAMP</v>
      </c>
      <c r="I662" s="4" t="s">
        <v>66</v>
      </c>
      <c r="J662" s="3" t="s">
        <v>307</v>
      </c>
      <c r="K662" s="47"/>
      <c r="L662" s="3"/>
      <c r="M662" s="3"/>
      <c r="N662" t="str">
        <f t="shared" si="28"/>
        <v xml:space="preserve">  , RGST_DT TIMESTAMP DEFAULT CURRENT_TIMESTAMP NOT NULL</v>
      </c>
      <c r="O662" t="str">
        <f t="shared" si="29"/>
        <v>COMMENT ON COLUMN T_EXTRNL_SYS.RGST_DT IS '등록 일시';</v>
      </c>
    </row>
    <row r="663" spans="1:15" x14ac:dyDescent="0.25">
      <c r="A663" s="79">
        <v>653</v>
      </c>
      <c r="B663" s="4" t="str">
        <f>VLOOKUP($C663,table!$B:$D,3,FALSE)</f>
        <v>업무</v>
      </c>
      <c r="C663" s="3" t="s">
        <v>75</v>
      </c>
      <c r="D663" s="5" t="str">
        <f>VLOOKUP($C663,table!$B:$D,2,FALSE)</f>
        <v>T_EXTRNL_SYS</v>
      </c>
      <c r="E663" s="4">
        <v>8</v>
      </c>
      <c r="F663" s="3" t="s">
        <v>169</v>
      </c>
      <c r="G663" s="3" t="str">
        <f>VLOOKUP($F663,domain!$B:$D,2,FALSE)</f>
        <v>MODI_ID</v>
      </c>
      <c r="H663" s="3" t="str">
        <f>VLOOKUP($F663,domain!$B:$D,3,FALSE)</f>
        <v>VARCHAR(32)</v>
      </c>
      <c r="I663" s="4" t="s">
        <v>66</v>
      </c>
      <c r="J663" s="3"/>
      <c r="K663" s="47"/>
      <c r="L663" s="3"/>
      <c r="M663" s="3"/>
      <c r="N663" t="str">
        <f t="shared" si="28"/>
        <v xml:space="preserve">  , MODI_ID VARCHAR(32) NOT NULL</v>
      </c>
      <c r="O663" t="str">
        <f t="shared" si="29"/>
        <v>COMMENT ON COLUMN T_EXTRNL_SYS.MODI_ID IS '수정 ID';</v>
      </c>
    </row>
    <row r="664" spans="1:15" x14ac:dyDescent="0.25">
      <c r="A664" s="79">
        <v>654</v>
      </c>
      <c r="B664" s="4" t="str">
        <f>VLOOKUP($C664,table!$B:$D,3,FALSE)</f>
        <v>업무</v>
      </c>
      <c r="C664" s="3" t="s">
        <v>75</v>
      </c>
      <c r="D664" s="5" t="str">
        <f>VLOOKUP($C664,table!$B:$D,2,FALSE)</f>
        <v>T_EXTRNL_SYS</v>
      </c>
      <c r="E664" s="4">
        <v>9</v>
      </c>
      <c r="F664" s="3" t="s">
        <v>173</v>
      </c>
      <c r="G664" s="3" t="str">
        <f>VLOOKUP($F664,domain!$B:$D,2,FALSE)</f>
        <v>MODI_DT</v>
      </c>
      <c r="H664" s="3" t="str">
        <f>VLOOKUP($F664,domain!$B:$D,3,FALSE)</f>
        <v>TIMESTAMP</v>
      </c>
      <c r="I664" s="4" t="s">
        <v>66</v>
      </c>
      <c r="J664" s="3" t="s">
        <v>307</v>
      </c>
      <c r="K664" s="47"/>
      <c r="L664" s="3"/>
      <c r="M664" s="3"/>
      <c r="N664" t="str">
        <f t="shared" si="28"/>
        <v xml:space="preserve">  , MODI_DT TIMESTAMP DEFAULT CURRENT_TIMESTAMP NOT NULL</v>
      </c>
      <c r="O664" t="str">
        <f t="shared" si="29"/>
        <v>COMMENT ON COLUMN T_EXTRNL_SYS.MODI_DT IS '수정 일시';</v>
      </c>
    </row>
    <row r="665" spans="1:15" x14ac:dyDescent="0.25">
      <c r="A665" s="79">
        <v>655</v>
      </c>
      <c r="B665" s="66" t="str">
        <f>VLOOKUP($C665,table!$B:$D,3,FALSE)</f>
        <v>업무</v>
      </c>
      <c r="C665" s="9" t="s">
        <v>1623</v>
      </c>
      <c r="D665" s="67" t="str">
        <f>VLOOKUP($C665,table!$B:$D,2,FALSE)</f>
        <v>T_EXTRNL_DATA</v>
      </c>
      <c r="E665" s="21">
        <v>1</v>
      </c>
      <c r="F665" s="3" t="s">
        <v>1775</v>
      </c>
      <c r="G665" s="3" t="str">
        <f>VLOOKUP($F665,domain!$B:$D,2,FALSE)</f>
        <v>DATA_ID</v>
      </c>
      <c r="H665" s="3" t="str">
        <f>VLOOKUP($F665,domain!$B:$D,3,FALSE)</f>
        <v>VARCHAR(32)</v>
      </c>
      <c r="I665" s="66" t="s">
        <v>66</v>
      </c>
      <c r="J665" s="3"/>
      <c r="K665" s="70">
        <v>1</v>
      </c>
      <c r="L665" s="3"/>
      <c r="M665" s="3"/>
      <c r="N665" t="str">
        <f t="shared" ref="N665:N688" si="30">IF(E665=1,"    ","  , ")&amp;G665&amp;" "&amp;H665&amp;IF(J665="",""," "&amp;J665)&amp;IF(I665="N"," NOT NULL","")</f>
        <v xml:space="preserve">    DATA_ID VARCHAR(32) NOT NULL</v>
      </c>
      <c r="O665" t="str">
        <f t="shared" ref="O665:O688" si="31">"COMMENT ON COLUMN "&amp;D665&amp;"."&amp;G665&amp;" IS '"&amp;F665&amp;IF(L665="","","["&amp;L665&amp;"]")&amp;"';"</f>
        <v>COMMENT ON COLUMN T_EXTRNL_DATA.DATA_ID IS '데이터 ID';</v>
      </c>
    </row>
    <row r="666" spans="1:15" x14ac:dyDescent="0.25">
      <c r="A666" s="79">
        <v>656</v>
      </c>
      <c r="B666" s="66" t="str">
        <f>VLOOKUP($C666,table!$B:$D,3,FALSE)</f>
        <v>업무</v>
      </c>
      <c r="C666" s="9" t="s">
        <v>1623</v>
      </c>
      <c r="D666" s="67" t="str">
        <f>VLOOKUP($C666,table!$B:$D,2,FALSE)</f>
        <v>T_EXTRNL_DATA</v>
      </c>
      <c r="E666" s="21">
        <v>2</v>
      </c>
      <c r="F666" s="3" t="s">
        <v>1626</v>
      </c>
      <c r="G666" s="3" t="str">
        <f>VLOOKUP($F666,domain!$B:$D,2,FALSE)</f>
        <v>SRC_SYS_CODE</v>
      </c>
      <c r="H666" s="3" t="str">
        <f>VLOOKUP($F666,domain!$B:$D,3,FALSE)</f>
        <v>VARCHAR(32)</v>
      </c>
      <c r="I666" s="66" t="s">
        <v>66</v>
      </c>
      <c r="J666" s="3"/>
      <c r="K666" s="3"/>
      <c r="L666" s="3"/>
      <c r="M666" s="3"/>
      <c r="N666" t="str">
        <f t="shared" si="30"/>
        <v xml:space="preserve">  , SRC_SYS_CODE VARCHAR(32) NOT NULL</v>
      </c>
      <c r="O666" t="str">
        <f t="shared" si="31"/>
        <v>COMMENT ON COLUMN T_EXTRNL_DATA.SRC_SYS_CODE IS '소스 시스템 코드';</v>
      </c>
    </row>
    <row r="667" spans="1:15" x14ac:dyDescent="0.25">
      <c r="A667" s="79">
        <v>657</v>
      </c>
      <c r="B667" s="66" t="str">
        <f>VLOOKUP($C667,table!$B:$D,3,FALSE)</f>
        <v>업무</v>
      </c>
      <c r="C667" s="9" t="s">
        <v>1623</v>
      </c>
      <c r="D667" s="67" t="str">
        <f>VLOOKUP($C667,table!$B:$D,2,FALSE)</f>
        <v>T_EXTRNL_DATA</v>
      </c>
      <c r="E667" s="21">
        <v>3</v>
      </c>
      <c r="F667" s="3" t="s">
        <v>9</v>
      </c>
      <c r="G667" s="3" t="str">
        <f>VLOOKUP($F667,domain!$B:$D,2,FALSE)</f>
        <v>DATA_TY</v>
      </c>
      <c r="H667" s="3" t="str">
        <f>VLOOKUP($F667,domain!$B:$D,3,FALSE)</f>
        <v>VARCHAR(32)</v>
      </c>
      <c r="I667" s="66" t="s">
        <v>66</v>
      </c>
      <c r="J667" s="3"/>
      <c r="K667" s="3"/>
      <c r="L667" s="3"/>
      <c r="M667" s="3"/>
      <c r="N667" t="str">
        <f t="shared" si="30"/>
        <v xml:space="preserve">  , DATA_TY VARCHAR(32) NOT NULL</v>
      </c>
      <c r="O667" t="str">
        <f t="shared" si="31"/>
        <v>COMMENT ON COLUMN T_EXTRNL_DATA.DATA_TY IS '데이터 타입';</v>
      </c>
    </row>
    <row r="668" spans="1:15" x14ac:dyDescent="0.25">
      <c r="A668" s="79">
        <v>658</v>
      </c>
      <c r="B668" s="66" t="str">
        <f>VLOOKUP($C668,table!$B:$D,3,FALSE)</f>
        <v>업무</v>
      </c>
      <c r="C668" s="9" t="s">
        <v>1623</v>
      </c>
      <c r="D668" s="67" t="str">
        <f>VLOOKUP($C668,table!$B:$D,2,FALSE)</f>
        <v>T_EXTRNL_DATA</v>
      </c>
      <c r="E668" s="21">
        <v>4</v>
      </c>
      <c r="F668" s="3" t="s">
        <v>1628</v>
      </c>
      <c r="G668" s="3" t="str">
        <f>VLOOKUP($F668,domain!$B:$D,2,FALSE)</f>
        <v>DATA_NM</v>
      </c>
      <c r="H668" s="3" t="str">
        <f>VLOOKUP($F668,domain!$B:$D,3,FALSE)</f>
        <v>VARCHAR(100)</v>
      </c>
      <c r="I668" s="70" t="s">
        <v>66</v>
      </c>
      <c r="J668" s="3"/>
      <c r="K668" s="3"/>
      <c r="L668" s="3"/>
      <c r="M668" s="3"/>
      <c r="N668" t="str">
        <f t="shared" si="30"/>
        <v xml:space="preserve">  , DATA_NM VARCHAR(100) NOT NULL</v>
      </c>
      <c r="O668" t="str">
        <f t="shared" si="31"/>
        <v>COMMENT ON COLUMN T_EXTRNL_DATA.DATA_NM IS '데이터 명';</v>
      </c>
    </row>
    <row r="669" spans="1:15" x14ac:dyDescent="0.25">
      <c r="A669" s="79">
        <v>659</v>
      </c>
      <c r="B669" s="66" t="str">
        <f>VLOOKUP($C669,table!$B:$D,3,FALSE)</f>
        <v>업무</v>
      </c>
      <c r="C669" s="9" t="s">
        <v>1623</v>
      </c>
      <c r="D669" s="67" t="str">
        <f>VLOOKUP($C669,table!$B:$D,2,FALSE)</f>
        <v>T_EXTRNL_DATA</v>
      </c>
      <c r="E669" s="21">
        <v>5</v>
      </c>
      <c r="F669" s="3" t="s">
        <v>1629</v>
      </c>
      <c r="G669" s="3" t="str">
        <f>VLOOKUP($F669,domain!$B:$D,2,FALSE)</f>
        <v>DATA_DSC</v>
      </c>
      <c r="H669" s="3" t="str">
        <f>VLOOKUP($F669,domain!$B:$D,3,FALSE)</f>
        <v>VARCHAR(1000)</v>
      </c>
      <c r="I669" s="66" t="s">
        <v>65</v>
      </c>
      <c r="J669" s="3"/>
      <c r="K669" s="3"/>
      <c r="L669" s="3"/>
      <c r="M669" s="3"/>
      <c r="N669" t="str">
        <f t="shared" si="30"/>
        <v xml:space="preserve">  , DATA_DSC VARCHAR(1000)</v>
      </c>
      <c r="O669" t="str">
        <f t="shared" si="31"/>
        <v>COMMENT ON COLUMN T_EXTRNL_DATA.DATA_DSC IS '데이터 설명';</v>
      </c>
    </row>
    <row r="670" spans="1:15" x14ac:dyDescent="0.25">
      <c r="A670" s="79">
        <v>660</v>
      </c>
      <c r="B670" s="66" t="str">
        <f>VLOOKUP($C670,table!$B:$D,3,FALSE)</f>
        <v>업무</v>
      </c>
      <c r="C670" s="9" t="s">
        <v>1623</v>
      </c>
      <c r="D670" s="67" t="str">
        <f>VLOOKUP($C670,table!$B:$D,2,FALSE)</f>
        <v>T_EXTRNL_DATA</v>
      </c>
      <c r="E670" s="21">
        <v>6</v>
      </c>
      <c r="F670" s="3" t="s">
        <v>1630</v>
      </c>
      <c r="G670" s="3" t="str">
        <f>VLOOKUP($F670,domain!$B:$D,2,FALSE)</f>
        <v>DATA_ITEM</v>
      </c>
      <c r="H670" s="3" t="str">
        <f>VLOOKUP($F670,domain!$B:$D,3,FALSE)</f>
        <v>VARCHAR(1000)</v>
      </c>
      <c r="I670" s="66" t="s">
        <v>65</v>
      </c>
      <c r="J670" s="3"/>
      <c r="K670" s="3"/>
      <c r="L670" s="3"/>
      <c r="M670" s="3"/>
      <c r="N670" t="str">
        <f t="shared" si="30"/>
        <v xml:space="preserve">  , DATA_ITEM VARCHAR(1000)</v>
      </c>
      <c r="O670" t="str">
        <f t="shared" si="31"/>
        <v>COMMENT ON COLUMN T_EXTRNL_DATA.DATA_ITEM IS '데이터 항목';</v>
      </c>
    </row>
    <row r="671" spans="1:15" x14ac:dyDescent="0.25">
      <c r="A671" s="79">
        <v>661</v>
      </c>
      <c r="B671" s="66" t="str">
        <f>VLOOKUP($C671,table!$B:$D,3,FALSE)</f>
        <v>업무</v>
      </c>
      <c r="C671" s="9" t="s">
        <v>1623</v>
      </c>
      <c r="D671" s="67" t="str">
        <f>VLOOKUP($C671,table!$B:$D,2,FALSE)</f>
        <v>T_EXTRNL_DATA</v>
      </c>
      <c r="E671" s="21">
        <v>7</v>
      </c>
      <c r="F671" s="3" t="s">
        <v>1631</v>
      </c>
      <c r="G671" s="3" t="str">
        <f>VLOOKUP($F671,domain!$B:$D,2,FALSE)</f>
        <v>DATA_LC</v>
      </c>
      <c r="H671" s="3" t="str">
        <f>VLOOKUP($F671,domain!$B:$D,3,FALSE)</f>
        <v>VARCHAR(1000)</v>
      </c>
      <c r="I671" s="66" t="s">
        <v>65</v>
      </c>
      <c r="J671" s="3"/>
      <c r="K671" s="3"/>
      <c r="L671" s="3"/>
      <c r="M671" s="3"/>
      <c r="N671" t="str">
        <f t="shared" si="30"/>
        <v xml:space="preserve">  , DATA_LC VARCHAR(1000)</v>
      </c>
      <c r="O671" t="str">
        <f t="shared" si="31"/>
        <v>COMMENT ON COLUMN T_EXTRNL_DATA.DATA_LC IS '데이터 위치';</v>
      </c>
    </row>
    <row r="672" spans="1:15" x14ac:dyDescent="0.25">
      <c r="A672" s="79">
        <v>662</v>
      </c>
      <c r="B672" s="66" t="str">
        <f>VLOOKUP($C672,table!$B:$D,3,FALSE)</f>
        <v>업무</v>
      </c>
      <c r="C672" s="9" t="s">
        <v>1623</v>
      </c>
      <c r="D672" s="67" t="str">
        <f>VLOOKUP($C672,table!$B:$D,2,FALSE)</f>
        <v>T_EXTRNL_DATA</v>
      </c>
      <c r="E672" s="21">
        <v>8</v>
      </c>
      <c r="F672" s="3" t="s">
        <v>0</v>
      </c>
      <c r="G672" s="3" t="str">
        <f>VLOOKUP($F672,domain!$B:$D,2,FALSE)</f>
        <v>RMK</v>
      </c>
      <c r="H672" s="3" t="str">
        <f>VLOOKUP($F672,domain!$B:$D,3,FALSE)</f>
        <v>VARCHAR(1000)</v>
      </c>
      <c r="I672" s="66" t="s">
        <v>65</v>
      </c>
      <c r="J672" s="3"/>
      <c r="K672" s="3"/>
      <c r="L672" s="3"/>
      <c r="M672" s="3"/>
      <c r="N672" t="str">
        <f t="shared" si="30"/>
        <v xml:space="preserve">  , RMK VARCHAR(1000)</v>
      </c>
      <c r="O672" t="str">
        <f t="shared" si="31"/>
        <v>COMMENT ON COLUMN T_EXTRNL_DATA.RMK IS '비고';</v>
      </c>
    </row>
    <row r="673" spans="1:15" x14ac:dyDescent="0.25">
      <c r="A673" s="79">
        <v>663</v>
      </c>
      <c r="B673" s="66" t="str">
        <f>VLOOKUP($C673,table!$B:$D,3,FALSE)</f>
        <v>업무</v>
      </c>
      <c r="C673" s="9" t="s">
        <v>1623</v>
      </c>
      <c r="D673" s="67" t="str">
        <f>VLOOKUP($C673,table!$B:$D,2,FALSE)</f>
        <v>T_EXTRNL_DATA</v>
      </c>
      <c r="E673" s="21">
        <v>9</v>
      </c>
      <c r="F673" s="3" t="s">
        <v>1633</v>
      </c>
      <c r="G673" s="3" t="str">
        <f>VLOOKUP($F673,domain!$B:$D,2,FALSE)</f>
        <v>PURCHS_DEPT_CODE</v>
      </c>
      <c r="H673" s="3" t="str">
        <f>VLOOKUP($F673,domain!$B:$D,3,FALSE)</f>
        <v>VARCHAR(16)</v>
      </c>
      <c r="I673" s="66" t="s">
        <v>65</v>
      </c>
      <c r="J673" s="3"/>
      <c r="K673" s="3"/>
      <c r="L673" s="3"/>
      <c r="M673" s="3"/>
      <c r="N673" t="str">
        <f t="shared" si="30"/>
        <v xml:space="preserve">  , PURCHS_DEPT_CODE VARCHAR(16)</v>
      </c>
      <c r="O673" t="str">
        <f t="shared" si="31"/>
        <v>COMMENT ON COLUMN T_EXTRNL_DATA.PURCHS_DEPT_CODE IS '구매 부서 코드';</v>
      </c>
    </row>
    <row r="674" spans="1:15" x14ac:dyDescent="0.25">
      <c r="A674" s="79">
        <v>664</v>
      </c>
      <c r="B674" s="66" t="str">
        <f>VLOOKUP($C674,table!$B:$D,3,FALSE)</f>
        <v>업무</v>
      </c>
      <c r="C674" s="9" t="s">
        <v>1623</v>
      </c>
      <c r="D674" s="67" t="str">
        <f>VLOOKUP($C674,table!$B:$D,2,FALSE)</f>
        <v>T_EXTRNL_DATA</v>
      </c>
      <c r="E674" s="21">
        <v>10</v>
      </c>
      <c r="F674" s="3" t="s">
        <v>1634</v>
      </c>
      <c r="G674" s="3" t="str">
        <f>VLOOKUP($F674,domain!$B:$D,2,FALSE)</f>
        <v>PURCHS_PICR_ID</v>
      </c>
      <c r="H674" s="3" t="str">
        <f>VLOOKUP($F674,domain!$B:$D,3,FALSE)</f>
        <v>VARCHAR(32)</v>
      </c>
      <c r="I674" s="66" t="s">
        <v>65</v>
      </c>
      <c r="J674" s="3"/>
      <c r="K674" s="3"/>
      <c r="L674" s="3"/>
      <c r="M674" s="3"/>
      <c r="N674" t="str">
        <f t="shared" si="30"/>
        <v xml:space="preserve">  , PURCHS_PICR_ID VARCHAR(32)</v>
      </c>
      <c r="O674" t="str">
        <f t="shared" si="31"/>
        <v>COMMENT ON COLUMN T_EXTRNL_DATA.PURCHS_PICR_ID IS '구매 담당자 ID';</v>
      </c>
    </row>
    <row r="675" spans="1:15" x14ac:dyDescent="0.25">
      <c r="A675" s="79">
        <v>665</v>
      </c>
      <c r="B675" s="66" t="str">
        <f>VLOOKUP($C675,table!$B:$D,3,FALSE)</f>
        <v>업무</v>
      </c>
      <c r="C675" s="9" t="s">
        <v>1623</v>
      </c>
      <c r="D675" s="67" t="str">
        <f>VLOOKUP($C675,table!$B:$D,2,FALSE)</f>
        <v>T_EXTRNL_DATA</v>
      </c>
      <c r="E675" s="21">
        <v>11</v>
      </c>
      <c r="F675" s="3" t="s">
        <v>1635</v>
      </c>
      <c r="G675" s="3" t="str">
        <f>VLOOKUP($F675,domain!$B:$D,2,FALSE)</f>
        <v>MNG_DEPT_CODE</v>
      </c>
      <c r="H675" s="3" t="str">
        <f>VLOOKUP($F675,domain!$B:$D,3,FALSE)</f>
        <v>VARCHAR(16)</v>
      </c>
      <c r="I675" s="66" t="s">
        <v>65</v>
      </c>
      <c r="J675" s="3"/>
      <c r="K675" s="3"/>
      <c r="L675" s="3"/>
      <c r="M675" s="3"/>
      <c r="N675" t="str">
        <f t="shared" si="30"/>
        <v xml:space="preserve">  , MNG_DEPT_CODE VARCHAR(16)</v>
      </c>
      <c r="O675" t="str">
        <f t="shared" si="31"/>
        <v>COMMENT ON COLUMN T_EXTRNL_DATA.MNG_DEPT_CODE IS '관리 부서 코드';</v>
      </c>
    </row>
    <row r="676" spans="1:15" x14ac:dyDescent="0.25">
      <c r="A676" s="79">
        <v>666</v>
      </c>
      <c r="B676" s="66" t="str">
        <f>VLOOKUP($C676,table!$B:$D,3,FALSE)</f>
        <v>업무</v>
      </c>
      <c r="C676" s="9" t="s">
        <v>1623</v>
      </c>
      <c r="D676" s="67" t="str">
        <f>VLOOKUP($C676,table!$B:$D,2,FALSE)</f>
        <v>T_EXTRNL_DATA</v>
      </c>
      <c r="E676" s="21">
        <v>12</v>
      </c>
      <c r="F676" s="3" t="s">
        <v>1636</v>
      </c>
      <c r="G676" s="3" t="str">
        <f>VLOOKUP($F676,domain!$B:$D,2,FALSE)</f>
        <v>MNG_PICR_ID</v>
      </c>
      <c r="H676" s="3" t="str">
        <f>VLOOKUP($F676,domain!$B:$D,3,FALSE)</f>
        <v>VARCHAR(32)</v>
      </c>
      <c r="I676" s="66" t="s">
        <v>65</v>
      </c>
      <c r="J676" s="3"/>
      <c r="K676" s="3"/>
      <c r="L676" s="3" t="s">
        <v>1641</v>
      </c>
      <c r="M676" s="3"/>
      <c r="N676" t="str">
        <f t="shared" si="30"/>
        <v xml:space="preserve">  , MNG_PICR_ID VARCHAR(32)</v>
      </c>
      <c r="O676" t="str">
        <f t="shared" si="31"/>
        <v>COMMENT ON COLUMN T_EXTRNL_DATA.MNG_PICR_ID IS '관리 담당자 ID[사용 부서 정보]';</v>
      </c>
    </row>
    <row r="677" spans="1:15" x14ac:dyDescent="0.25">
      <c r="A677" s="79">
        <v>667</v>
      </c>
      <c r="B677" s="66" t="str">
        <f>VLOOKUP($C677,table!$B:$D,3,FALSE)</f>
        <v>업무</v>
      </c>
      <c r="C677" s="9" t="s">
        <v>1623</v>
      </c>
      <c r="D677" s="67" t="str">
        <f>VLOOKUP($C677,table!$B:$D,2,FALSE)</f>
        <v>T_EXTRNL_DATA</v>
      </c>
      <c r="E677" s="21">
        <v>13</v>
      </c>
      <c r="F677" s="3" t="s">
        <v>850</v>
      </c>
      <c r="G677" s="3" t="str">
        <f>VLOOKUP($F677,domain!$B:$D,2,FALSE)</f>
        <v>DEPT_INFO</v>
      </c>
      <c r="H677" s="3" t="str">
        <f>VLOOKUP($F677,domain!$B:$D,3,FALSE)</f>
        <v>JSONB</v>
      </c>
      <c r="I677" s="66" t="s">
        <v>65</v>
      </c>
      <c r="J677" s="3"/>
      <c r="K677" s="3"/>
      <c r="L677" s="3"/>
      <c r="M677" s="3"/>
      <c r="N677" t="str">
        <f t="shared" si="30"/>
        <v xml:space="preserve">  , DEPT_INFO JSONB</v>
      </c>
      <c r="O677" t="str">
        <f t="shared" si="31"/>
        <v>COMMENT ON COLUMN T_EXTRNL_DATA.DEPT_INFO IS '부서 정보';</v>
      </c>
    </row>
    <row r="678" spans="1:15" x14ac:dyDescent="0.25">
      <c r="A678" s="79">
        <v>668</v>
      </c>
      <c r="B678" s="66" t="str">
        <f>VLOOKUP($C678,table!$B:$D,3,FALSE)</f>
        <v>업무</v>
      </c>
      <c r="C678" s="9" t="s">
        <v>1623</v>
      </c>
      <c r="D678" s="67" t="str">
        <f>VLOOKUP($C678,table!$B:$D,2,FALSE)</f>
        <v>T_EXTRNL_DATA</v>
      </c>
      <c r="E678" s="21">
        <v>14</v>
      </c>
      <c r="F678" s="3" t="s">
        <v>378</v>
      </c>
      <c r="G678" s="3" t="str">
        <f>VLOOKUP($F678,domain!$B:$D,2,FALSE)</f>
        <v>START_DT</v>
      </c>
      <c r="H678" s="3" t="str">
        <f>VLOOKUP($F678,domain!$B:$D,3,FALSE)</f>
        <v>TIMESTAMP</v>
      </c>
      <c r="I678" s="66" t="s">
        <v>65</v>
      </c>
      <c r="J678" s="3"/>
      <c r="K678" s="3"/>
      <c r="L678" s="3"/>
      <c r="M678" s="3"/>
      <c r="N678" t="str">
        <f t="shared" si="30"/>
        <v xml:space="preserve">  , START_DT TIMESTAMP</v>
      </c>
      <c r="O678" t="str">
        <f t="shared" si="31"/>
        <v>COMMENT ON COLUMN T_EXTRNL_DATA.START_DT IS '시작 일시';</v>
      </c>
    </row>
    <row r="679" spans="1:15" x14ac:dyDescent="0.25">
      <c r="A679" s="79">
        <v>669</v>
      </c>
      <c r="B679" s="66" t="str">
        <f>VLOOKUP($C679,table!$B:$D,3,FALSE)</f>
        <v>업무</v>
      </c>
      <c r="C679" s="9" t="s">
        <v>1623</v>
      </c>
      <c r="D679" s="67" t="str">
        <f>VLOOKUP($C679,table!$B:$D,2,FALSE)</f>
        <v>T_EXTRNL_DATA</v>
      </c>
      <c r="E679" s="21">
        <v>15</v>
      </c>
      <c r="F679" s="3" t="s">
        <v>379</v>
      </c>
      <c r="G679" s="3" t="str">
        <f>VLOOKUP($F679,domain!$B:$D,2,FALSE)</f>
        <v>END_DT</v>
      </c>
      <c r="H679" s="3" t="str">
        <f>VLOOKUP($F679,domain!$B:$D,3,FALSE)</f>
        <v>TIMESTAMP</v>
      </c>
      <c r="I679" s="66" t="s">
        <v>65</v>
      </c>
      <c r="J679" s="3"/>
      <c r="K679" s="3"/>
      <c r="L679" s="3"/>
      <c r="M679" s="3"/>
      <c r="N679" t="str">
        <f t="shared" si="30"/>
        <v xml:space="preserve">  , END_DT TIMESTAMP</v>
      </c>
      <c r="O679" t="str">
        <f t="shared" si="31"/>
        <v>COMMENT ON COLUMN T_EXTRNL_DATA.END_DT IS '종료 일시';</v>
      </c>
    </row>
    <row r="680" spans="1:15" x14ac:dyDescent="0.25">
      <c r="A680" s="79">
        <v>670</v>
      </c>
      <c r="B680" s="66" t="str">
        <f>VLOOKUP($C680,table!$B:$D,3,FALSE)</f>
        <v>업무</v>
      </c>
      <c r="C680" s="9" t="s">
        <v>1623</v>
      </c>
      <c r="D680" s="67" t="str">
        <f>VLOOKUP($C680,table!$B:$D,2,FALSE)</f>
        <v>T_EXTRNL_DATA</v>
      </c>
      <c r="E680" s="21">
        <v>16</v>
      </c>
      <c r="F680" s="3" t="s">
        <v>1637</v>
      </c>
      <c r="G680" s="3" t="str">
        <f>VLOOKUP($F680,domain!$B:$D,2,FALSE)</f>
        <v>SRC_SYS_URL</v>
      </c>
      <c r="H680" s="3" t="str">
        <f>VLOOKUP($F680,domain!$B:$D,3,FALSE)</f>
        <v>VARCHAR(256)</v>
      </c>
      <c r="I680" s="66" t="s">
        <v>65</v>
      </c>
      <c r="J680" s="3"/>
      <c r="K680" s="3"/>
      <c r="L680" s="3"/>
      <c r="M680" s="3"/>
      <c r="N680" t="str">
        <f t="shared" si="30"/>
        <v xml:space="preserve">  , SRC_SYS_URL VARCHAR(256)</v>
      </c>
      <c r="O680" t="str">
        <f t="shared" si="31"/>
        <v>COMMENT ON COLUMN T_EXTRNL_DATA.SRC_SYS_URL IS '소스 시스템 URL';</v>
      </c>
    </row>
    <row r="681" spans="1:15" x14ac:dyDescent="0.25">
      <c r="A681" s="79">
        <v>671</v>
      </c>
      <c r="B681" s="66" t="str">
        <f>VLOOKUP($C681,table!$B:$D,3,FALSE)</f>
        <v>업무</v>
      </c>
      <c r="C681" s="9" t="s">
        <v>1623</v>
      </c>
      <c r="D681" s="67" t="str">
        <f>VLOOKUP($C681,table!$B:$D,2,FALSE)</f>
        <v>T_EXTRNL_DATA</v>
      </c>
      <c r="E681" s="21">
        <v>17</v>
      </c>
      <c r="F681" s="3" t="s">
        <v>1638</v>
      </c>
      <c r="G681" s="3" t="str">
        <f>VLOOKUP($F681,domain!$B:$D,2,FALSE)</f>
        <v>DATA_TRNSMIS_MTHD</v>
      </c>
      <c r="H681" s="3" t="str">
        <f>VLOOKUP($F681,domain!$B:$D,3,FALSE)</f>
        <v>VARCHAR(32)</v>
      </c>
      <c r="I681" s="66" t="s">
        <v>65</v>
      </c>
      <c r="J681" s="3"/>
      <c r="K681" s="3"/>
      <c r="L681" s="3"/>
      <c r="M681" s="3"/>
      <c r="N681" t="str">
        <f t="shared" si="30"/>
        <v xml:space="preserve">  , DATA_TRNSMIS_MTHD VARCHAR(32)</v>
      </c>
      <c r="O681" t="str">
        <f t="shared" si="31"/>
        <v>COMMENT ON COLUMN T_EXTRNL_DATA.DATA_TRNSMIS_MTHD IS '데이터 전송 방식';</v>
      </c>
    </row>
    <row r="682" spans="1:15" x14ac:dyDescent="0.25">
      <c r="A682" s="79">
        <v>672</v>
      </c>
      <c r="B682" s="66" t="str">
        <f>VLOOKUP($C682,table!$B:$D,3,FALSE)</f>
        <v>업무</v>
      </c>
      <c r="C682" s="9" t="s">
        <v>1623</v>
      </c>
      <c r="D682" s="67" t="str">
        <f>VLOOKUP($C682,table!$B:$D,2,FALSE)</f>
        <v>T_EXTRNL_DATA</v>
      </c>
      <c r="E682" s="21">
        <v>18</v>
      </c>
      <c r="F682" s="3" t="s">
        <v>1639</v>
      </c>
      <c r="G682" s="3" t="str">
        <f>VLOOKUP($F682,domain!$B:$D,2,FALSE)</f>
        <v>DATA_TRNSMIS_CYCLE</v>
      </c>
      <c r="H682" s="3" t="str">
        <f>VLOOKUP($F682,domain!$B:$D,3,FALSE)</f>
        <v>VARCHAR(32)</v>
      </c>
      <c r="I682" s="66" t="s">
        <v>65</v>
      </c>
      <c r="J682" s="3"/>
      <c r="K682" s="3"/>
      <c r="L682" s="3"/>
      <c r="M682" s="3"/>
      <c r="N682" t="str">
        <f t="shared" si="30"/>
        <v xml:space="preserve">  , DATA_TRNSMIS_CYCLE VARCHAR(32)</v>
      </c>
      <c r="O682" t="str">
        <f t="shared" si="31"/>
        <v>COMMENT ON COLUMN T_EXTRNL_DATA.DATA_TRNSMIS_CYCLE IS '데이터 전송 주기';</v>
      </c>
    </row>
    <row r="683" spans="1:15" x14ac:dyDescent="0.25">
      <c r="A683" s="79">
        <v>673</v>
      </c>
      <c r="B683" s="66" t="str">
        <f>VLOOKUP($C683,table!$B:$D,3,FALSE)</f>
        <v>업무</v>
      </c>
      <c r="C683" s="9" t="s">
        <v>1623</v>
      </c>
      <c r="D683" s="67" t="str">
        <f>VLOOKUP($C683,table!$B:$D,2,FALSE)</f>
        <v>T_EXTRNL_DATA</v>
      </c>
      <c r="E683" s="21">
        <v>19</v>
      </c>
      <c r="F683" s="3" t="s">
        <v>1640</v>
      </c>
      <c r="G683" s="3" t="str">
        <f>VLOOKUP($F683,domain!$B:$D,2,FALSE)</f>
        <v>LANG</v>
      </c>
      <c r="H683" s="3" t="str">
        <f>VLOOKUP($F683,domain!$B:$D,3,FALSE)</f>
        <v>VARCHAR(32)</v>
      </c>
      <c r="I683" s="66" t="s">
        <v>65</v>
      </c>
      <c r="J683" s="3"/>
      <c r="K683" s="3"/>
      <c r="L683" s="3"/>
      <c r="M683" s="3"/>
      <c r="N683" t="str">
        <f t="shared" si="30"/>
        <v xml:space="preserve">  , LANG VARCHAR(32)</v>
      </c>
      <c r="O683" t="str">
        <f t="shared" si="31"/>
        <v>COMMENT ON COLUMN T_EXTRNL_DATA.LANG IS '언어';</v>
      </c>
    </row>
    <row r="684" spans="1:15" s="73" customFormat="1" x14ac:dyDescent="0.25">
      <c r="A684" s="79">
        <v>674</v>
      </c>
      <c r="B684" s="70" t="str">
        <f>VLOOKUP($C684,table!$B:$D,3,FALSE)</f>
        <v>업무</v>
      </c>
      <c r="C684" s="9" t="s">
        <v>1623</v>
      </c>
      <c r="D684" s="69" t="str">
        <f>VLOOKUP($C684,table!$B:$D,2,FALSE)</f>
        <v>T_EXTRNL_DATA</v>
      </c>
      <c r="E684" s="21">
        <v>20</v>
      </c>
      <c r="F684" s="3" t="s">
        <v>1748</v>
      </c>
      <c r="G684" s="3" t="str">
        <f>VLOOKUP($F684,domain!$B:$D,2,FALSE)</f>
        <v>RGST_SE</v>
      </c>
      <c r="H684" s="3" t="str">
        <f>VLOOKUP($F684,domain!$B:$D,3,FALSE)</f>
        <v>VARCHAR(32)</v>
      </c>
      <c r="I684" s="70" t="s">
        <v>65</v>
      </c>
      <c r="J684" s="3"/>
      <c r="K684" s="3"/>
      <c r="L684" s="3"/>
      <c r="M684" s="3"/>
      <c r="N684" s="73" t="str">
        <f>IF(E684=1,"    ","  , ")&amp;G684&amp;" "&amp;H684&amp;IF(J684="",""," "&amp;J684)&amp;IF(I684="N"," NOT NULL","")</f>
        <v xml:space="preserve">  , RGST_SE VARCHAR(32)</v>
      </c>
      <c r="O684" s="73" t="str">
        <f>"COMMENT ON COLUMN "&amp;D684&amp;"."&amp;G684&amp;" IS '"&amp;F684&amp;IF(L684="","","["&amp;L684&amp;"]")&amp;"';"</f>
        <v>COMMENT ON COLUMN T_EXTRNL_DATA.RGST_SE IS '등록 구분';</v>
      </c>
    </row>
    <row r="685" spans="1:15" x14ac:dyDescent="0.25">
      <c r="A685" s="79">
        <v>675</v>
      </c>
      <c r="B685" s="66" t="str">
        <f>VLOOKUP($C685,table!$B:$D,3,FALSE)</f>
        <v>업무</v>
      </c>
      <c r="C685" s="9" t="s">
        <v>1623</v>
      </c>
      <c r="D685" s="67" t="str">
        <f>VLOOKUP($C685,table!$B:$D,2,FALSE)</f>
        <v>T_EXTRNL_DATA</v>
      </c>
      <c r="E685" s="21">
        <v>21</v>
      </c>
      <c r="F685" s="3" t="s">
        <v>1078</v>
      </c>
      <c r="G685" s="3" t="str">
        <f>VLOOKUP($F685,domain!$B:$D,2,FALSE)</f>
        <v>USE_YN</v>
      </c>
      <c r="H685" s="3" t="str">
        <f>VLOOKUP($F685,domain!$B:$D,3,FALSE)</f>
        <v>VARCHAR(1)</v>
      </c>
      <c r="I685" s="70" t="s">
        <v>65</v>
      </c>
      <c r="J685" s="3" t="s">
        <v>304</v>
      </c>
      <c r="K685" s="3"/>
      <c r="L685" s="3"/>
      <c r="M685" s="3"/>
      <c r="N685" t="str">
        <f t="shared" si="30"/>
        <v xml:space="preserve">  , USE_YN VARCHAR(1) DEFAULT 'N'</v>
      </c>
      <c r="O685" t="str">
        <f t="shared" si="31"/>
        <v>COMMENT ON COLUMN T_EXTRNL_DATA.USE_YN IS '사용 여부';</v>
      </c>
    </row>
    <row r="686" spans="1:15" x14ac:dyDescent="0.25">
      <c r="A686" s="79">
        <v>676</v>
      </c>
      <c r="B686" s="66" t="str">
        <f>VLOOKUP($C686,table!$B:$D,3,FALSE)</f>
        <v>업무</v>
      </c>
      <c r="C686" s="9" t="s">
        <v>1623</v>
      </c>
      <c r="D686" s="67" t="str">
        <f>VLOOKUP($C686,table!$B:$D,2,FALSE)</f>
        <v>T_EXTRNL_DATA</v>
      </c>
      <c r="E686" s="21">
        <v>22</v>
      </c>
      <c r="F686" s="3" t="s">
        <v>132</v>
      </c>
      <c r="G686" s="3" t="str">
        <f>VLOOKUP($F686,domain!$B:$D,2,FALSE)</f>
        <v>RGST_ID</v>
      </c>
      <c r="H686" s="3" t="str">
        <f>VLOOKUP($F686,domain!$B:$D,3,FALSE)</f>
        <v>VARCHAR(32)</v>
      </c>
      <c r="I686" s="70" t="s">
        <v>66</v>
      </c>
      <c r="J686" s="3"/>
      <c r="K686" s="3"/>
      <c r="L686" s="3"/>
      <c r="M686" s="3"/>
      <c r="N686" t="str">
        <f t="shared" si="30"/>
        <v xml:space="preserve">  , RGST_ID VARCHAR(32) NOT NULL</v>
      </c>
      <c r="O686" t="str">
        <f t="shared" si="31"/>
        <v>COMMENT ON COLUMN T_EXTRNL_DATA.RGST_ID IS '등록 ID';</v>
      </c>
    </row>
    <row r="687" spans="1:15" x14ac:dyDescent="0.25">
      <c r="A687" s="79">
        <v>677</v>
      </c>
      <c r="B687" s="66" t="str">
        <f>VLOOKUP($C687,table!$B:$D,3,FALSE)</f>
        <v>업무</v>
      </c>
      <c r="C687" s="9" t="s">
        <v>1623</v>
      </c>
      <c r="D687" s="67" t="str">
        <f>VLOOKUP($C687,table!$B:$D,2,FALSE)</f>
        <v>T_EXTRNL_DATA</v>
      </c>
      <c r="E687" s="21">
        <v>23</v>
      </c>
      <c r="F687" s="3" t="s">
        <v>840</v>
      </c>
      <c r="G687" s="3" t="str">
        <f>VLOOKUP($F687,domain!$B:$D,2,FALSE)</f>
        <v>RGST_DT</v>
      </c>
      <c r="H687" s="3" t="str">
        <f>VLOOKUP($F687,domain!$B:$D,3,FALSE)</f>
        <v>TIMESTAMP</v>
      </c>
      <c r="I687" s="70" t="s">
        <v>66</v>
      </c>
      <c r="J687" s="3" t="s">
        <v>307</v>
      </c>
      <c r="K687" s="3"/>
      <c r="L687" s="3"/>
      <c r="M687" s="3"/>
      <c r="N687" t="str">
        <f t="shared" si="30"/>
        <v xml:space="preserve">  , RGST_DT TIMESTAMP DEFAULT CURRENT_TIMESTAMP NOT NULL</v>
      </c>
      <c r="O687" t="str">
        <f t="shared" si="31"/>
        <v>COMMENT ON COLUMN T_EXTRNL_DATA.RGST_DT IS '등록 일시';</v>
      </c>
    </row>
    <row r="688" spans="1:15" x14ac:dyDescent="0.25">
      <c r="A688" s="79">
        <v>678</v>
      </c>
      <c r="B688" s="66" t="str">
        <f>VLOOKUP($C688,table!$B:$D,3,FALSE)</f>
        <v>업무</v>
      </c>
      <c r="C688" s="9" t="s">
        <v>1623</v>
      </c>
      <c r="D688" s="67" t="str">
        <f>VLOOKUP($C688,table!$B:$D,2,FALSE)</f>
        <v>T_EXTRNL_DATA</v>
      </c>
      <c r="E688" s="21">
        <v>24</v>
      </c>
      <c r="F688" s="3" t="s">
        <v>169</v>
      </c>
      <c r="G688" s="3" t="str">
        <f>VLOOKUP($F688,domain!$B:$D,2,FALSE)</f>
        <v>MODI_ID</v>
      </c>
      <c r="H688" s="3" t="str">
        <f>VLOOKUP($F688,domain!$B:$D,3,FALSE)</f>
        <v>VARCHAR(32)</v>
      </c>
      <c r="I688" s="70" t="s">
        <v>66</v>
      </c>
      <c r="J688" s="3"/>
      <c r="K688" s="3"/>
      <c r="L688" s="3"/>
      <c r="M688" s="3"/>
      <c r="N688" t="str">
        <f t="shared" si="30"/>
        <v xml:space="preserve">  , MODI_ID VARCHAR(32) NOT NULL</v>
      </c>
      <c r="O688" t="str">
        <f t="shared" si="31"/>
        <v>COMMENT ON COLUMN T_EXTRNL_DATA.MODI_ID IS '수정 ID';</v>
      </c>
    </row>
    <row r="689" spans="1:15" s="73" customFormat="1" x14ac:dyDescent="0.25">
      <c r="A689" s="79">
        <v>679</v>
      </c>
      <c r="B689" s="70" t="str">
        <f>VLOOKUP($C689,table!$B:$D,3,FALSE)</f>
        <v>업무</v>
      </c>
      <c r="C689" s="9" t="s">
        <v>1623</v>
      </c>
      <c r="D689" s="69" t="str">
        <f>VLOOKUP($C689,table!$B:$D,2,FALSE)</f>
        <v>T_EXTRNL_DATA</v>
      </c>
      <c r="E689" s="21">
        <v>25</v>
      </c>
      <c r="F689" s="3" t="s">
        <v>173</v>
      </c>
      <c r="G689" s="3" t="str">
        <f>VLOOKUP($F689,domain!$B:$D,2,FALSE)</f>
        <v>MODI_DT</v>
      </c>
      <c r="H689" s="3" t="str">
        <f>VLOOKUP($F689,domain!$B:$D,3,FALSE)</f>
        <v>TIMESTAMP</v>
      </c>
      <c r="I689" s="70" t="s">
        <v>66</v>
      </c>
      <c r="J689" s="3" t="s">
        <v>307</v>
      </c>
      <c r="K689" s="3"/>
      <c r="L689" s="3"/>
      <c r="M689" s="3"/>
      <c r="N689" s="73" t="str">
        <f>IF(E689=1,"    ","  , ")&amp;G689&amp;" "&amp;H689&amp;IF(J689="",""," "&amp;J689)&amp;IF(I689="N"," NOT NULL","")</f>
        <v xml:space="preserve">  , MODI_DT TIMESTAMP DEFAULT CURRENT_TIMESTAMP NOT NULL</v>
      </c>
      <c r="O689" s="73" t="str">
        <f>"COMMENT ON COLUMN "&amp;D689&amp;"."&amp;G689&amp;" IS '"&amp;F689&amp;IF(L689="","","["&amp;L689&amp;"]")&amp;"';"</f>
        <v>COMMENT ON COLUMN T_EXTRNL_DATA.MODI_DT IS '수정 일시';</v>
      </c>
    </row>
    <row r="690" spans="1:15" x14ac:dyDescent="0.25">
      <c r="A690" s="79">
        <v>680</v>
      </c>
      <c r="B690" s="4" t="str">
        <f>VLOOKUP($C690,table!$B:$D,3,FALSE)</f>
        <v>업무</v>
      </c>
      <c r="C690" s="3" t="s">
        <v>58</v>
      </c>
      <c r="D690" s="5" t="str">
        <f>VLOOKUP($C690,table!$B:$D,2,FALSE)</f>
        <v>T_SRCH_KWD</v>
      </c>
      <c r="E690" s="4">
        <v>1</v>
      </c>
      <c r="F690" s="3" t="s">
        <v>916</v>
      </c>
      <c r="G690" s="3" t="str">
        <f>VLOOKUP($F690,domain!$B:$D,2,FALSE)</f>
        <v>SRCH_CL</v>
      </c>
      <c r="H690" s="3" t="str">
        <f>VLOOKUP($F690,domain!$B:$D,3,FALSE)</f>
        <v>VARCHAR(32)</v>
      </c>
      <c r="I690" s="4" t="s">
        <v>66</v>
      </c>
      <c r="J690" s="3"/>
      <c r="K690" s="47">
        <v>1</v>
      </c>
      <c r="L690" s="3"/>
      <c r="M690" s="3"/>
      <c r="N690" s="73" t="str">
        <f>IF(E690=1,"    ","  , ")&amp;G690&amp;" "&amp;H690&amp;IF(J690="",""," "&amp;J690)&amp;IF(I690="N"," NOT NULL","")</f>
        <v xml:space="preserve">    SRCH_CL VARCHAR(32) NOT NULL</v>
      </c>
      <c r="O690" s="73" t="str">
        <f>"COMMENT ON COLUMN "&amp;D690&amp;"."&amp;G690&amp;" IS '"&amp;F690&amp;IF(L690="","","["&amp;L690&amp;"]")&amp;"';"</f>
        <v>COMMENT ON COLUMN T_SRCH_KWD.SRCH_CL IS '검색 분류';</v>
      </c>
    </row>
    <row r="691" spans="1:15" x14ac:dyDescent="0.25">
      <c r="A691" s="79">
        <v>681</v>
      </c>
      <c r="B691" s="4" t="str">
        <f>VLOOKUP($C691,table!$B:$D,3,FALSE)</f>
        <v>업무</v>
      </c>
      <c r="C691" s="3" t="s">
        <v>58</v>
      </c>
      <c r="D691" s="5" t="str">
        <f>VLOOKUP($C691,table!$B:$D,2,FALSE)</f>
        <v>T_SRCH_KWD</v>
      </c>
      <c r="E691" s="4">
        <v>2</v>
      </c>
      <c r="F691" s="3" t="s">
        <v>58</v>
      </c>
      <c r="G691" s="3" t="str">
        <f>VLOOKUP($F691,domain!$B:$D,2,FALSE)</f>
        <v>SRCH_KWD</v>
      </c>
      <c r="H691" s="3" t="str">
        <f>VLOOKUP($F691,domain!$B:$D,3,FALSE)</f>
        <v>VARCHAR(100)</v>
      </c>
      <c r="I691" s="4" t="s">
        <v>66</v>
      </c>
      <c r="J691" s="3"/>
      <c r="K691" s="47">
        <v>2</v>
      </c>
      <c r="L691" s="3"/>
      <c r="M691" s="3"/>
      <c r="N691" t="str">
        <f t="shared" si="28"/>
        <v xml:space="preserve">  , SRCH_KWD VARCHAR(100) NOT NULL</v>
      </c>
      <c r="O691" t="str">
        <f t="shared" si="29"/>
        <v>COMMENT ON COLUMN T_SRCH_KWD.SRCH_KWD IS '검색 키워드';</v>
      </c>
    </row>
    <row r="692" spans="1:15" x14ac:dyDescent="0.25">
      <c r="A692" s="79">
        <v>682</v>
      </c>
      <c r="B692" s="4" t="str">
        <f>VLOOKUP($C692,table!$B:$D,3,FALSE)</f>
        <v>업무</v>
      </c>
      <c r="C692" s="3" t="s">
        <v>58</v>
      </c>
      <c r="D692" s="5" t="str">
        <f>VLOOKUP($C692,table!$B:$D,2,FALSE)</f>
        <v>T_SRCH_KWD</v>
      </c>
      <c r="E692" s="4">
        <v>3</v>
      </c>
      <c r="F692" s="3" t="s">
        <v>108</v>
      </c>
      <c r="G692" s="3" t="str">
        <f>VLOOKUP($F692,domain!$B:$D,2,FALSE)</f>
        <v>SRCH_CNT</v>
      </c>
      <c r="H692" s="3" t="str">
        <f>VLOOKUP($F692,domain!$B:$D,3,FALSE)</f>
        <v>NUMERIC(19,0)</v>
      </c>
      <c r="I692" s="4" t="s">
        <v>66</v>
      </c>
      <c r="J692" s="3" t="s">
        <v>306</v>
      </c>
      <c r="K692" s="47"/>
      <c r="L692" s="3"/>
      <c r="M692" s="3"/>
      <c r="N692" t="str">
        <f t="shared" si="28"/>
        <v xml:space="preserve">  , SRCH_CNT NUMERIC(19,0) DEFAULT '0' NOT NULL</v>
      </c>
      <c r="O692" t="str">
        <f t="shared" si="29"/>
        <v>COMMENT ON COLUMN T_SRCH_KWD.SRCH_CNT IS '검색 건수';</v>
      </c>
    </row>
    <row r="693" spans="1:15" x14ac:dyDescent="0.25">
      <c r="A693" s="79">
        <v>683</v>
      </c>
      <c r="B693" s="4" t="str">
        <f>VLOOKUP($C693,table!$B:$D,3,FALSE)</f>
        <v>업무</v>
      </c>
      <c r="C693" s="3" t="s">
        <v>58</v>
      </c>
      <c r="D693" s="5" t="str">
        <f>VLOOKUP($C693,table!$B:$D,2,FALSE)</f>
        <v>T_SRCH_KWD</v>
      </c>
      <c r="E693" s="4">
        <v>4</v>
      </c>
      <c r="F693" s="3" t="s">
        <v>1109</v>
      </c>
      <c r="G693" s="3" t="str">
        <f>VLOOKUP($F693,domain!$B:$D,2,FALSE)</f>
        <v>BF_SRCH_CNT</v>
      </c>
      <c r="H693" s="3" t="str">
        <f>VLOOKUP($F693,domain!$B:$D,3,FALSE)</f>
        <v>NUMERIC(19,0)</v>
      </c>
      <c r="I693" s="4" t="s">
        <v>66</v>
      </c>
      <c r="J693" s="3" t="s">
        <v>306</v>
      </c>
      <c r="K693" s="47"/>
      <c r="L693" s="3"/>
      <c r="M693" s="3"/>
      <c r="N693" t="str">
        <f t="shared" si="28"/>
        <v xml:space="preserve">  , BF_SRCH_CNT NUMERIC(19,0) DEFAULT '0' NOT NULL</v>
      </c>
      <c r="O693" t="str">
        <f t="shared" si="29"/>
        <v>COMMENT ON COLUMN T_SRCH_KWD.BF_SRCH_CNT IS '이전 검색 건수';</v>
      </c>
    </row>
    <row r="694" spans="1:15" x14ac:dyDescent="0.25">
      <c r="A694" s="79">
        <v>684</v>
      </c>
      <c r="B694" s="4" t="str">
        <f>VLOOKUP($C694,table!$B:$D,3,FALSE)</f>
        <v>업무</v>
      </c>
      <c r="C694" s="3" t="s">
        <v>58</v>
      </c>
      <c r="D694" s="5" t="str">
        <f>VLOOKUP($C694,table!$B:$D,2,FALSE)</f>
        <v>T_SRCH_KWD</v>
      </c>
      <c r="E694" s="4">
        <v>5</v>
      </c>
      <c r="F694" s="3" t="s">
        <v>132</v>
      </c>
      <c r="G694" s="3" t="str">
        <f>VLOOKUP($F694,domain!$B:$D,2,FALSE)</f>
        <v>RGST_ID</v>
      </c>
      <c r="H694" s="3" t="str">
        <f>VLOOKUP($F694,domain!$B:$D,3,FALSE)</f>
        <v>VARCHAR(32)</v>
      </c>
      <c r="I694" s="4" t="s">
        <v>66</v>
      </c>
      <c r="J694" s="3"/>
      <c r="K694" s="47"/>
      <c r="L694" s="3"/>
      <c r="M694" s="3"/>
      <c r="N694" t="str">
        <f t="shared" si="28"/>
        <v xml:space="preserve">  , RGST_ID VARCHAR(32) NOT NULL</v>
      </c>
      <c r="O694" t="str">
        <f t="shared" si="29"/>
        <v>COMMENT ON COLUMN T_SRCH_KWD.RGST_ID IS '등록 ID';</v>
      </c>
    </row>
    <row r="695" spans="1:15" x14ac:dyDescent="0.25">
      <c r="A695" s="79">
        <v>685</v>
      </c>
      <c r="B695" s="4" t="str">
        <f>VLOOKUP($C695,table!$B:$D,3,FALSE)</f>
        <v>업무</v>
      </c>
      <c r="C695" s="3" t="s">
        <v>58</v>
      </c>
      <c r="D695" s="5" t="str">
        <f>VLOOKUP($C695,table!$B:$D,2,FALSE)</f>
        <v>T_SRCH_KWD</v>
      </c>
      <c r="E695" s="4">
        <v>6</v>
      </c>
      <c r="F695" s="3" t="s">
        <v>840</v>
      </c>
      <c r="G695" s="3" t="str">
        <f>VLOOKUP($F695,domain!$B:$D,2,FALSE)</f>
        <v>RGST_DT</v>
      </c>
      <c r="H695" s="3" t="str">
        <f>VLOOKUP($F695,domain!$B:$D,3,FALSE)</f>
        <v>TIMESTAMP</v>
      </c>
      <c r="I695" s="4" t="s">
        <v>66</v>
      </c>
      <c r="J695" s="3" t="s">
        <v>307</v>
      </c>
      <c r="K695" s="47"/>
      <c r="L695" s="3"/>
      <c r="M695" s="3"/>
      <c r="N695" t="str">
        <f t="shared" si="28"/>
        <v xml:space="preserve">  , RGST_DT TIMESTAMP DEFAULT CURRENT_TIMESTAMP NOT NULL</v>
      </c>
      <c r="O695" t="str">
        <f t="shared" si="29"/>
        <v>COMMENT ON COLUMN T_SRCH_KWD.RGST_DT IS '등록 일시';</v>
      </c>
    </row>
    <row r="696" spans="1:15" x14ac:dyDescent="0.25">
      <c r="A696" s="79">
        <v>686</v>
      </c>
      <c r="B696" s="4" t="str">
        <f>VLOOKUP($C696,table!$B:$D,3,FALSE)</f>
        <v>업무</v>
      </c>
      <c r="C696" s="3" t="s">
        <v>77</v>
      </c>
      <c r="D696" s="5" t="str">
        <f>VLOOKUP($C696,table!$B:$D,2,FALSE)</f>
        <v>T_WRK_CAT</v>
      </c>
      <c r="E696" s="4">
        <v>1</v>
      </c>
      <c r="F696" s="3" t="s">
        <v>177</v>
      </c>
      <c r="G696" s="3" t="str">
        <f>VLOOKUP($F696,domain!$B:$D,2,FALSE)</f>
        <v>WRK_ID</v>
      </c>
      <c r="H696" s="3" t="str">
        <f>VLOOKUP($F696,domain!$B:$D,3,FALSE)</f>
        <v>VARCHAR(32)</v>
      </c>
      <c r="I696" s="4" t="s">
        <v>66</v>
      </c>
      <c r="J696" s="3"/>
      <c r="K696" s="47">
        <v>1</v>
      </c>
      <c r="L696" s="3"/>
      <c r="M696" s="3"/>
      <c r="N696" t="str">
        <f t="shared" si="28"/>
        <v xml:space="preserve">    WRK_ID VARCHAR(32) NOT NULL</v>
      </c>
      <c r="O696" t="str">
        <f t="shared" si="29"/>
        <v>COMMENT ON COLUMN T_WRK_CAT.WRK_ID IS '업무 ID';</v>
      </c>
    </row>
    <row r="697" spans="1:15" x14ac:dyDescent="0.25">
      <c r="A697" s="79">
        <v>687</v>
      </c>
      <c r="B697" s="26" t="str">
        <f>VLOOKUP($C697,table!$B:$D,3,FALSE)</f>
        <v>업무</v>
      </c>
      <c r="C697" s="3" t="s">
        <v>77</v>
      </c>
      <c r="D697" s="27" t="str">
        <f>VLOOKUP($C697,table!$B:$D,2,FALSE)</f>
        <v>T_WRK_CAT</v>
      </c>
      <c r="E697" s="26">
        <v>2</v>
      </c>
      <c r="F697" s="3" t="s">
        <v>558</v>
      </c>
      <c r="G697" s="3" t="str">
        <f>VLOOKUP($F697,domain!$B:$D,2,FALSE)</f>
        <v>UP_WRK_ID</v>
      </c>
      <c r="H697" s="3" t="str">
        <f>VLOOKUP($F697,domain!$B:$D,3,FALSE)</f>
        <v>VARCHAR(32)</v>
      </c>
      <c r="I697" s="26" t="s">
        <v>65</v>
      </c>
      <c r="J697" s="3"/>
      <c r="K697" s="47"/>
      <c r="L697" s="3"/>
      <c r="M697" s="3"/>
      <c r="N697" t="str">
        <f t="shared" si="28"/>
        <v xml:space="preserve">  , UP_WRK_ID VARCHAR(32)</v>
      </c>
      <c r="O697" t="str">
        <f t="shared" si="29"/>
        <v>COMMENT ON COLUMN T_WRK_CAT.UP_WRK_ID IS '상위 업무 ID';</v>
      </c>
    </row>
    <row r="698" spans="1:15" x14ac:dyDescent="0.25">
      <c r="A698" s="79">
        <v>688</v>
      </c>
      <c r="B698" s="26" t="str">
        <f>VLOOKUP($C698,table!$B:$D,3,FALSE)</f>
        <v>업무</v>
      </c>
      <c r="C698" s="3" t="s">
        <v>77</v>
      </c>
      <c r="D698" s="27" t="str">
        <f>VLOOKUP($C698,table!$B:$D,2,FALSE)</f>
        <v>T_WRK_CAT</v>
      </c>
      <c r="E698" s="26">
        <v>3</v>
      </c>
      <c r="F698" s="3" t="s">
        <v>179</v>
      </c>
      <c r="G698" s="3" t="str">
        <f>VLOOKUP($F698,domain!$B:$D,2,FALSE)</f>
        <v>WRK_NM</v>
      </c>
      <c r="H698" s="3" t="str">
        <f>VLOOKUP($F698,domain!$B:$D,3,FALSE)</f>
        <v>VARCHAR(100)</v>
      </c>
      <c r="I698" s="4" t="s">
        <v>65</v>
      </c>
      <c r="J698" s="3"/>
      <c r="K698" s="47"/>
      <c r="L698" s="3"/>
      <c r="M698" s="3"/>
      <c r="N698" t="str">
        <f t="shared" si="28"/>
        <v xml:space="preserve">  , WRK_NM VARCHAR(100)</v>
      </c>
      <c r="O698" t="str">
        <f t="shared" si="29"/>
        <v>COMMENT ON COLUMN T_WRK_CAT.WRK_NM IS '업무 명';</v>
      </c>
    </row>
    <row r="699" spans="1:15" x14ac:dyDescent="0.25">
      <c r="A699" s="79">
        <v>689</v>
      </c>
      <c r="B699" s="4" t="str">
        <f>VLOOKUP($C699,table!$B:$D,3,FALSE)</f>
        <v>업무</v>
      </c>
      <c r="C699" s="3" t="s">
        <v>77</v>
      </c>
      <c r="D699" s="5" t="str">
        <f>VLOOKUP($C699,table!$B:$D,2,FALSE)</f>
        <v>T_WRK_CAT</v>
      </c>
      <c r="E699" s="26">
        <v>4</v>
      </c>
      <c r="F699" s="3" t="s">
        <v>181</v>
      </c>
      <c r="G699" s="3" t="str">
        <f>VLOOKUP($F699,domain!$B:$D,2,FALSE)</f>
        <v>WRK_DSC</v>
      </c>
      <c r="H699" s="3" t="str">
        <f>VLOOKUP($F699,domain!$B:$D,3,FALSE)</f>
        <v>VARCHAR(1000)</v>
      </c>
      <c r="I699" s="4" t="s">
        <v>65</v>
      </c>
      <c r="J699" s="3"/>
      <c r="K699" s="47"/>
      <c r="L699" s="3"/>
      <c r="M699" s="3"/>
      <c r="N699" t="str">
        <f t="shared" si="28"/>
        <v xml:space="preserve">  , WRK_DSC VARCHAR(1000)</v>
      </c>
      <c r="O699" t="str">
        <f t="shared" si="29"/>
        <v>COMMENT ON COLUMN T_WRK_CAT.WRK_DSC IS '업무 설명';</v>
      </c>
    </row>
    <row r="700" spans="1:15" x14ac:dyDescent="0.25">
      <c r="A700" s="79">
        <v>690</v>
      </c>
      <c r="B700" s="26" t="str">
        <f>VLOOKUP($C700,table!$B:$D,3,FALSE)</f>
        <v>업무</v>
      </c>
      <c r="C700" s="3" t="s">
        <v>77</v>
      </c>
      <c r="D700" s="27" t="str">
        <f>VLOOKUP($C700,table!$B:$D,2,FALSE)</f>
        <v>T_WRK_CAT</v>
      </c>
      <c r="E700" s="26">
        <v>5</v>
      </c>
      <c r="F700" s="3" t="s">
        <v>190</v>
      </c>
      <c r="G700" s="3" t="str">
        <f>VLOOKUP($F700,domain!$B:$D,2,FALSE)</f>
        <v>ORD_SEQ</v>
      </c>
      <c r="H700" s="3" t="str">
        <f>VLOOKUP($F700,domain!$B:$D,3,FALSE)</f>
        <v>NUMERIC(5,0)</v>
      </c>
      <c r="I700" s="26" t="s">
        <v>65</v>
      </c>
      <c r="J700" s="3"/>
      <c r="K700" s="47"/>
      <c r="L700" s="3"/>
      <c r="M700" s="3"/>
      <c r="N700" t="str">
        <f t="shared" ref="N700:N791" si="32">IF(E700=1,"    ","  , ")&amp;G700&amp;" "&amp;H700&amp;IF(J700="",""," "&amp;J700)&amp;IF(I700="N"," NOT NULL","")</f>
        <v xml:space="preserve">  , ORD_SEQ NUMERIC(5,0)</v>
      </c>
      <c r="O700" t="str">
        <f t="shared" ref="O700:O791" si="33">"COMMENT ON COLUMN "&amp;D700&amp;"."&amp;G700&amp;" IS '"&amp;F700&amp;IF(L700="","","["&amp;L700&amp;"]")&amp;"';"</f>
        <v>COMMENT ON COLUMN T_WRK_CAT.ORD_SEQ IS '정렬 순서';</v>
      </c>
    </row>
    <row r="701" spans="1:15" x14ac:dyDescent="0.25">
      <c r="A701" s="79">
        <v>691</v>
      </c>
      <c r="B701" s="26" t="str">
        <f>VLOOKUP($C701,table!$B:$D,3,FALSE)</f>
        <v>업무</v>
      </c>
      <c r="C701" s="3" t="s">
        <v>77</v>
      </c>
      <c r="D701" s="27" t="str">
        <f>VLOOKUP($C701,table!$B:$D,2,FALSE)</f>
        <v>T_WRK_CAT</v>
      </c>
      <c r="E701" s="26">
        <v>6</v>
      </c>
      <c r="F701" s="3" t="s">
        <v>160</v>
      </c>
      <c r="G701" s="3" t="str">
        <f>VLOOKUP($F701,domain!$B:$D,2,FALSE)</f>
        <v>USE_YN</v>
      </c>
      <c r="H701" s="3" t="str">
        <f>VLOOKUP($F701,domain!$B:$D,3,FALSE)</f>
        <v>VARCHAR(1)</v>
      </c>
      <c r="I701" s="4" t="s">
        <v>65</v>
      </c>
      <c r="J701" s="3" t="s">
        <v>304</v>
      </c>
      <c r="K701" s="47"/>
      <c r="L701" s="3"/>
      <c r="M701" s="3"/>
      <c r="N701" t="str">
        <f t="shared" si="32"/>
        <v xml:space="preserve">  , USE_YN VARCHAR(1) DEFAULT 'N'</v>
      </c>
      <c r="O701" t="str">
        <f t="shared" si="33"/>
        <v>COMMENT ON COLUMN T_WRK_CAT.USE_YN IS '사용 여부';</v>
      </c>
    </row>
    <row r="702" spans="1:15" x14ac:dyDescent="0.25">
      <c r="A702" s="79">
        <v>692</v>
      </c>
      <c r="B702" s="4" t="str">
        <f>VLOOKUP($C702,table!$B:$D,3,FALSE)</f>
        <v>업무</v>
      </c>
      <c r="C702" s="3" t="s">
        <v>77</v>
      </c>
      <c r="D702" s="5" t="str">
        <f>VLOOKUP($C702,table!$B:$D,2,FALSE)</f>
        <v>T_WRK_CAT</v>
      </c>
      <c r="E702" s="26">
        <v>7</v>
      </c>
      <c r="F702" s="3" t="s">
        <v>132</v>
      </c>
      <c r="G702" s="3" t="str">
        <f>VLOOKUP($F702,domain!$B:$D,2,FALSE)</f>
        <v>RGST_ID</v>
      </c>
      <c r="H702" s="3" t="str">
        <f>VLOOKUP($F702,domain!$B:$D,3,FALSE)</f>
        <v>VARCHAR(32)</v>
      </c>
      <c r="I702" s="4" t="s">
        <v>66</v>
      </c>
      <c r="J702" s="3"/>
      <c r="K702" s="47"/>
      <c r="L702" s="3"/>
      <c r="M702" s="3"/>
      <c r="N702" t="str">
        <f t="shared" si="32"/>
        <v xml:space="preserve">  , RGST_ID VARCHAR(32) NOT NULL</v>
      </c>
      <c r="O702" t="str">
        <f t="shared" si="33"/>
        <v>COMMENT ON COLUMN T_WRK_CAT.RGST_ID IS '등록 ID';</v>
      </c>
    </row>
    <row r="703" spans="1:15" x14ac:dyDescent="0.25">
      <c r="A703" s="79">
        <v>693</v>
      </c>
      <c r="B703" s="4" t="str">
        <f>VLOOKUP($C703,table!$B:$D,3,FALSE)</f>
        <v>업무</v>
      </c>
      <c r="C703" s="3" t="s">
        <v>77</v>
      </c>
      <c r="D703" s="5" t="str">
        <f>VLOOKUP($C703,table!$B:$D,2,FALSE)</f>
        <v>T_WRK_CAT</v>
      </c>
      <c r="E703" s="26">
        <v>8</v>
      </c>
      <c r="F703" s="3" t="s">
        <v>840</v>
      </c>
      <c r="G703" s="3" t="str">
        <f>VLOOKUP($F703,domain!$B:$D,2,FALSE)</f>
        <v>RGST_DT</v>
      </c>
      <c r="H703" s="3" t="str">
        <f>VLOOKUP($F703,domain!$B:$D,3,FALSE)</f>
        <v>TIMESTAMP</v>
      </c>
      <c r="I703" s="4" t="s">
        <v>66</v>
      </c>
      <c r="J703" s="3" t="s">
        <v>307</v>
      </c>
      <c r="K703" s="47"/>
      <c r="L703" s="3"/>
      <c r="M703" s="3"/>
      <c r="N703" t="str">
        <f t="shared" si="32"/>
        <v xml:space="preserve">  , RGST_DT TIMESTAMP DEFAULT CURRENT_TIMESTAMP NOT NULL</v>
      </c>
      <c r="O703" t="str">
        <f t="shared" si="33"/>
        <v>COMMENT ON COLUMN T_WRK_CAT.RGST_DT IS '등록 일시';</v>
      </c>
    </row>
    <row r="704" spans="1:15" x14ac:dyDescent="0.25">
      <c r="A704" s="79">
        <v>694</v>
      </c>
      <c r="B704" s="4" t="str">
        <f>VLOOKUP($C704,table!$B:$D,3,FALSE)</f>
        <v>업무</v>
      </c>
      <c r="C704" s="3" t="s">
        <v>77</v>
      </c>
      <c r="D704" s="5" t="str">
        <f>VLOOKUP($C704,table!$B:$D,2,FALSE)</f>
        <v>T_WRK_CAT</v>
      </c>
      <c r="E704" s="26">
        <v>9</v>
      </c>
      <c r="F704" s="3" t="s">
        <v>169</v>
      </c>
      <c r="G704" s="3" t="str">
        <f>VLOOKUP($F704,domain!$B:$D,2,FALSE)</f>
        <v>MODI_ID</v>
      </c>
      <c r="H704" s="3" t="str">
        <f>VLOOKUP($F704,domain!$B:$D,3,FALSE)</f>
        <v>VARCHAR(32)</v>
      </c>
      <c r="I704" s="4" t="s">
        <v>66</v>
      </c>
      <c r="J704" s="3"/>
      <c r="K704" s="47"/>
      <c r="L704" s="3"/>
      <c r="M704" s="3"/>
      <c r="N704" t="str">
        <f t="shared" si="32"/>
        <v xml:space="preserve">  , MODI_ID VARCHAR(32) NOT NULL</v>
      </c>
      <c r="O704" t="str">
        <f t="shared" si="33"/>
        <v>COMMENT ON COLUMN T_WRK_CAT.MODI_ID IS '수정 ID';</v>
      </c>
    </row>
    <row r="705" spans="1:15" x14ac:dyDescent="0.25">
      <c r="A705" s="79">
        <v>695</v>
      </c>
      <c r="B705" s="4" t="str">
        <f>VLOOKUP($C705,table!$B:$D,3,FALSE)</f>
        <v>업무</v>
      </c>
      <c r="C705" s="3" t="s">
        <v>77</v>
      </c>
      <c r="D705" s="5" t="str">
        <f>VLOOKUP($C705,table!$B:$D,2,FALSE)</f>
        <v>T_WRK_CAT</v>
      </c>
      <c r="E705" s="26">
        <v>10</v>
      </c>
      <c r="F705" s="3" t="s">
        <v>173</v>
      </c>
      <c r="G705" s="3" t="str">
        <f>VLOOKUP($F705,domain!$B:$D,2,FALSE)</f>
        <v>MODI_DT</v>
      </c>
      <c r="H705" s="3" t="str">
        <f>VLOOKUP($F705,domain!$B:$D,3,FALSE)</f>
        <v>TIMESTAMP</v>
      </c>
      <c r="I705" s="4" t="s">
        <v>66</v>
      </c>
      <c r="J705" s="3" t="s">
        <v>307</v>
      </c>
      <c r="K705" s="47"/>
      <c r="L705" s="3"/>
      <c r="M705" s="3"/>
      <c r="N705" t="str">
        <f t="shared" si="32"/>
        <v xml:space="preserve">  , MODI_DT TIMESTAMP DEFAULT CURRENT_TIMESTAMP NOT NULL</v>
      </c>
      <c r="O705" t="str">
        <f t="shared" si="33"/>
        <v>COMMENT ON COLUMN T_WRK_CAT.MODI_DT IS '수정 일시';</v>
      </c>
    </row>
    <row r="706" spans="1:15" x14ac:dyDescent="0.25">
      <c r="A706" s="79">
        <v>696</v>
      </c>
      <c r="B706" s="54" t="str">
        <f>VLOOKUP($C706,table!$B:$D,3,FALSE)</f>
        <v>업무</v>
      </c>
      <c r="C706" s="3" t="s">
        <v>885</v>
      </c>
      <c r="D706" s="55" t="str">
        <f>VLOOKUP($C706,table!$B:$D,2,FALSE)</f>
        <v>T_ROLE_GROUP</v>
      </c>
      <c r="E706" s="54">
        <v>1</v>
      </c>
      <c r="F706" s="3" t="s">
        <v>1110</v>
      </c>
      <c r="G706" s="3" t="str">
        <f>VLOOKUP($F706,domain!$B:$D,2,FALSE)</f>
        <v>GROUP_ID</v>
      </c>
      <c r="H706" s="3" t="str">
        <f>VLOOKUP($F706,domain!$B:$D,3,FALSE)</f>
        <v>VARCHAR(32)</v>
      </c>
      <c r="I706" s="57" t="s">
        <v>66</v>
      </c>
      <c r="J706" s="3"/>
      <c r="K706" s="54">
        <v>1</v>
      </c>
      <c r="L706" s="3"/>
      <c r="M706" s="3"/>
      <c r="N706" t="str">
        <f t="shared" si="32"/>
        <v xml:space="preserve">    GROUP_ID VARCHAR(32) NOT NULL</v>
      </c>
      <c r="O706" t="str">
        <f t="shared" si="33"/>
        <v>COMMENT ON COLUMN T_ROLE_GROUP.GROUP_ID IS '그룹 ID';</v>
      </c>
    </row>
    <row r="707" spans="1:15" x14ac:dyDescent="0.25">
      <c r="A707" s="79">
        <v>697</v>
      </c>
      <c r="B707" s="54" t="str">
        <f>VLOOKUP($C707,table!$B:$D,3,FALSE)</f>
        <v>업무</v>
      </c>
      <c r="C707" s="3" t="s">
        <v>885</v>
      </c>
      <c r="D707" s="55" t="str">
        <f>VLOOKUP($C707,table!$B:$D,2,FALSE)</f>
        <v>T_ROLE_GROUP</v>
      </c>
      <c r="E707" s="54">
        <v>2</v>
      </c>
      <c r="F707" s="3" t="s">
        <v>945</v>
      </c>
      <c r="G707" s="3" t="str">
        <f>VLOOKUP($F707,domain!$B:$D,2,FALSE)</f>
        <v>GROUP_NM</v>
      </c>
      <c r="H707" s="3" t="str">
        <f>VLOOKUP($F707,domain!$B:$D,3,FALSE)</f>
        <v>VARCHAR(200)</v>
      </c>
      <c r="I707" s="57" t="s">
        <v>65</v>
      </c>
      <c r="J707" s="3"/>
      <c r="K707" s="54"/>
      <c r="L707" s="3"/>
      <c r="M707" s="3"/>
      <c r="N707" t="str">
        <f t="shared" si="32"/>
        <v xml:space="preserve">  , GROUP_NM VARCHAR(200)</v>
      </c>
      <c r="O707" t="str">
        <f t="shared" si="33"/>
        <v>COMMENT ON COLUMN T_ROLE_GROUP.GROUP_NM IS '그룹 명';</v>
      </c>
    </row>
    <row r="708" spans="1:15" x14ac:dyDescent="0.25">
      <c r="A708" s="79">
        <v>698</v>
      </c>
      <c r="B708" s="54" t="str">
        <f>VLOOKUP($C708,table!$B:$D,3,FALSE)</f>
        <v>업무</v>
      </c>
      <c r="C708" s="3" t="s">
        <v>885</v>
      </c>
      <c r="D708" s="55" t="str">
        <f>VLOOKUP($C708,table!$B:$D,2,FALSE)</f>
        <v>T_ROLE_GROUP</v>
      </c>
      <c r="E708" s="54">
        <v>3</v>
      </c>
      <c r="F708" s="3" t="s">
        <v>1078</v>
      </c>
      <c r="G708" s="3" t="str">
        <f>VLOOKUP($F708,domain!$B:$D,2,FALSE)</f>
        <v>USE_YN</v>
      </c>
      <c r="H708" s="3" t="str">
        <f>VLOOKUP($F708,domain!$B:$D,3,FALSE)</f>
        <v>VARCHAR(1)</v>
      </c>
      <c r="I708" s="57" t="s">
        <v>65</v>
      </c>
      <c r="J708" s="3" t="s">
        <v>304</v>
      </c>
      <c r="K708" s="54"/>
      <c r="L708" s="3"/>
      <c r="M708" s="3"/>
      <c r="N708" t="str">
        <f t="shared" si="32"/>
        <v xml:space="preserve">  , USE_YN VARCHAR(1) DEFAULT 'N'</v>
      </c>
      <c r="O708" t="str">
        <f t="shared" si="33"/>
        <v>COMMENT ON COLUMN T_ROLE_GROUP.USE_YN IS '사용 여부';</v>
      </c>
    </row>
    <row r="709" spans="1:15" x14ac:dyDescent="0.25">
      <c r="A709" s="79">
        <v>699</v>
      </c>
      <c r="B709" s="54" t="str">
        <f>VLOOKUP($C709,table!$B:$D,3,FALSE)</f>
        <v>업무</v>
      </c>
      <c r="C709" s="3" t="s">
        <v>885</v>
      </c>
      <c r="D709" s="55" t="str">
        <f>VLOOKUP($C709,table!$B:$D,2,FALSE)</f>
        <v>T_ROLE_GROUP</v>
      </c>
      <c r="E709" s="54">
        <v>4</v>
      </c>
      <c r="F709" s="3" t="s">
        <v>1080</v>
      </c>
      <c r="G709" s="3" t="str">
        <f>VLOOKUP($F709,domain!$B:$D,2,FALSE)</f>
        <v>RGST_ID</v>
      </c>
      <c r="H709" s="3" t="str">
        <f>VLOOKUP($F709,domain!$B:$D,3,FALSE)</f>
        <v>VARCHAR(32)</v>
      </c>
      <c r="I709" s="57" t="s">
        <v>66</v>
      </c>
      <c r="J709" s="3"/>
      <c r="K709" s="54"/>
      <c r="L709" s="3"/>
      <c r="M709" s="3"/>
      <c r="N709" t="str">
        <f t="shared" si="32"/>
        <v xml:space="preserve">  , RGST_ID VARCHAR(32) NOT NULL</v>
      </c>
      <c r="O709" t="str">
        <f t="shared" si="33"/>
        <v>COMMENT ON COLUMN T_ROLE_GROUP.RGST_ID IS '등록 ID';</v>
      </c>
    </row>
    <row r="710" spans="1:15" x14ac:dyDescent="0.25">
      <c r="A710" s="79">
        <v>700</v>
      </c>
      <c r="B710" s="54" t="str">
        <f>VLOOKUP($C710,table!$B:$D,3,FALSE)</f>
        <v>업무</v>
      </c>
      <c r="C710" s="3" t="s">
        <v>885</v>
      </c>
      <c r="D710" s="55" t="str">
        <f>VLOOKUP($C710,table!$B:$D,2,FALSE)</f>
        <v>T_ROLE_GROUP</v>
      </c>
      <c r="E710" s="54">
        <v>5</v>
      </c>
      <c r="F710" s="3" t="s">
        <v>840</v>
      </c>
      <c r="G710" s="3" t="str">
        <f>VLOOKUP($F710,domain!$B:$D,2,FALSE)</f>
        <v>RGST_DT</v>
      </c>
      <c r="H710" s="3" t="str">
        <f>VLOOKUP($F710,domain!$B:$D,3,FALSE)</f>
        <v>TIMESTAMP</v>
      </c>
      <c r="I710" s="57" t="s">
        <v>66</v>
      </c>
      <c r="J710" s="3" t="s">
        <v>307</v>
      </c>
      <c r="K710" s="54"/>
      <c r="L710" s="3"/>
      <c r="M710" s="3"/>
      <c r="N710" t="str">
        <f t="shared" si="32"/>
        <v xml:space="preserve">  , RGST_DT TIMESTAMP DEFAULT CURRENT_TIMESTAMP NOT NULL</v>
      </c>
      <c r="O710" t="str">
        <f t="shared" si="33"/>
        <v>COMMENT ON COLUMN T_ROLE_GROUP.RGST_DT IS '등록 일시';</v>
      </c>
    </row>
    <row r="711" spans="1:15" x14ac:dyDescent="0.25">
      <c r="A711" s="79">
        <v>701</v>
      </c>
      <c r="B711" s="54" t="str">
        <f>VLOOKUP($C711,table!$B:$D,3,FALSE)</f>
        <v>업무</v>
      </c>
      <c r="C711" s="3" t="s">
        <v>885</v>
      </c>
      <c r="D711" s="55" t="str">
        <f>VLOOKUP($C711,table!$B:$D,2,FALSE)</f>
        <v>T_ROLE_GROUP</v>
      </c>
      <c r="E711" s="54">
        <v>6</v>
      </c>
      <c r="F711" s="3" t="s">
        <v>169</v>
      </c>
      <c r="G711" s="3" t="str">
        <f>VLOOKUP($F711,domain!$B:$D,2,FALSE)</f>
        <v>MODI_ID</v>
      </c>
      <c r="H711" s="3" t="str">
        <f>VLOOKUP($F711,domain!$B:$D,3,FALSE)</f>
        <v>VARCHAR(32)</v>
      </c>
      <c r="I711" s="57" t="s">
        <v>66</v>
      </c>
      <c r="J711" s="3"/>
      <c r="K711" s="54"/>
      <c r="L711" s="3"/>
      <c r="M711" s="3"/>
      <c r="N711" t="str">
        <f t="shared" si="32"/>
        <v xml:space="preserve">  , MODI_ID VARCHAR(32) NOT NULL</v>
      </c>
      <c r="O711" t="str">
        <f t="shared" si="33"/>
        <v>COMMENT ON COLUMN T_ROLE_GROUP.MODI_ID IS '수정 ID';</v>
      </c>
    </row>
    <row r="712" spans="1:15" x14ac:dyDescent="0.25">
      <c r="A712" s="79">
        <v>702</v>
      </c>
      <c r="B712" s="54" t="str">
        <f>VLOOKUP($C712,table!$B:$D,3,FALSE)</f>
        <v>업무</v>
      </c>
      <c r="C712" s="3" t="s">
        <v>885</v>
      </c>
      <c r="D712" s="55" t="str">
        <f>VLOOKUP($C712,table!$B:$D,2,FALSE)</f>
        <v>T_ROLE_GROUP</v>
      </c>
      <c r="E712" s="54">
        <v>7</v>
      </c>
      <c r="F712" s="3" t="s">
        <v>173</v>
      </c>
      <c r="G712" s="3" t="str">
        <f>VLOOKUP($F712,domain!$B:$D,2,FALSE)</f>
        <v>MODI_DT</v>
      </c>
      <c r="H712" s="3" t="str">
        <f>VLOOKUP($F712,domain!$B:$D,3,FALSE)</f>
        <v>TIMESTAMP</v>
      </c>
      <c r="I712" s="57" t="s">
        <v>66</v>
      </c>
      <c r="J712" s="3" t="s">
        <v>307</v>
      </c>
      <c r="K712" s="54"/>
      <c r="L712" s="3"/>
      <c r="M712" s="3"/>
      <c r="N712" t="str">
        <f t="shared" si="32"/>
        <v xml:space="preserve">  , MODI_DT TIMESTAMP DEFAULT CURRENT_TIMESTAMP NOT NULL</v>
      </c>
      <c r="O712" t="str">
        <f t="shared" si="33"/>
        <v>COMMENT ON COLUMN T_ROLE_GROUP.MODI_DT IS '수정 일시';</v>
      </c>
    </row>
    <row r="713" spans="1:15" x14ac:dyDescent="0.25">
      <c r="A713" s="79">
        <v>703</v>
      </c>
      <c r="B713" s="54" t="str">
        <f>VLOOKUP($C713,table!$B:$D,3,FALSE)</f>
        <v>업무</v>
      </c>
      <c r="C713" s="3" t="s">
        <v>886</v>
      </c>
      <c r="D713" s="55" t="str">
        <f>VLOOKUP($C713,table!$B:$D,2,FALSE)</f>
        <v>T_ROLE_GROUP_DTL</v>
      </c>
      <c r="E713" s="54">
        <v>1</v>
      </c>
      <c r="F713" s="3" t="s">
        <v>1110</v>
      </c>
      <c r="G713" s="3" t="str">
        <f>VLOOKUP($F713,domain!$B:$D,2,FALSE)</f>
        <v>GROUP_ID</v>
      </c>
      <c r="H713" s="3" t="str">
        <f>VLOOKUP($F713,domain!$B:$D,3,FALSE)</f>
        <v>VARCHAR(32)</v>
      </c>
      <c r="I713" s="57" t="s">
        <v>66</v>
      </c>
      <c r="J713" s="3"/>
      <c r="K713" s="54">
        <v>1</v>
      </c>
      <c r="L713" s="3"/>
      <c r="M713" s="3"/>
      <c r="N713" t="str">
        <f t="shared" si="32"/>
        <v xml:space="preserve">    GROUP_ID VARCHAR(32) NOT NULL</v>
      </c>
      <c r="O713" t="str">
        <f t="shared" si="33"/>
        <v>COMMENT ON COLUMN T_ROLE_GROUP_DTL.GROUP_ID IS '그룹 ID';</v>
      </c>
    </row>
    <row r="714" spans="1:15" x14ac:dyDescent="0.25">
      <c r="A714" s="79">
        <v>704</v>
      </c>
      <c r="B714" s="54" t="str">
        <f>VLOOKUP($C714,table!$B:$D,3,FALSE)</f>
        <v>업무</v>
      </c>
      <c r="C714" s="3" t="s">
        <v>886</v>
      </c>
      <c r="D714" s="55" t="str">
        <f>VLOOKUP($C714,table!$B:$D,2,FALSE)</f>
        <v>T_ROLE_GROUP_DTL</v>
      </c>
      <c r="E714" s="54">
        <v>2</v>
      </c>
      <c r="F714" s="3" t="s">
        <v>1029</v>
      </c>
      <c r="G714" s="3" t="str">
        <f>VLOOKUP($F714,domain!$B:$D,2,FALSE)</f>
        <v>REF_TY</v>
      </c>
      <c r="H714" s="3" t="str">
        <f>VLOOKUP($F714,domain!$B:$D,3,FALSE)</f>
        <v>VARCHAR(16)</v>
      </c>
      <c r="I714" s="57" t="s">
        <v>66</v>
      </c>
      <c r="J714" s="3"/>
      <c r="K714" s="54">
        <v>2</v>
      </c>
      <c r="L714" s="3"/>
      <c r="M714" s="3"/>
      <c r="N714" t="str">
        <f t="shared" si="32"/>
        <v xml:space="preserve">  , REF_TY VARCHAR(16) NOT NULL</v>
      </c>
      <c r="O714" t="str">
        <f t="shared" si="33"/>
        <v>COMMENT ON COLUMN T_ROLE_GROUP_DTL.REF_TY IS '참조 타입';</v>
      </c>
    </row>
    <row r="715" spans="1:15" x14ac:dyDescent="0.25">
      <c r="A715" s="79">
        <v>705</v>
      </c>
      <c r="B715" s="54" t="str">
        <f>VLOOKUP($C715,table!$B:$D,3,FALSE)</f>
        <v>업무</v>
      </c>
      <c r="C715" s="3" t="s">
        <v>886</v>
      </c>
      <c r="D715" s="55" t="str">
        <f>VLOOKUP($C715,table!$B:$D,2,FALSE)</f>
        <v>T_ROLE_GROUP_DTL</v>
      </c>
      <c r="E715" s="54">
        <v>3</v>
      </c>
      <c r="F715" s="3" t="s">
        <v>920</v>
      </c>
      <c r="G715" s="3" t="str">
        <f>VLOOKUP($F715,domain!$B:$D,2,FALSE)</f>
        <v>REF_ID</v>
      </c>
      <c r="H715" s="3" t="str">
        <f>VLOOKUP($F715,domain!$B:$D,3,FALSE)</f>
        <v>VARCHAR(64)</v>
      </c>
      <c r="I715" s="57" t="s">
        <v>66</v>
      </c>
      <c r="J715" s="3"/>
      <c r="K715" s="54">
        <v>3</v>
      </c>
      <c r="L715" s="3"/>
      <c r="M715" s="3"/>
      <c r="N715" t="str">
        <f t="shared" si="32"/>
        <v xml:space="preserve">  , REF_ID VARCHAR(64) NOT NULL</v>
      </c>
      <c r="O715" t="str">
        <f t="shared" si="33"/>
        <v>COMMENT ON COLUMN T_ROLE_GROUP_DTL.REF_ID IS '참조 ID';</v>
      </c>
    </row>
    <row r="716" spans="1:15" x14ac:dyDescent="0.25">
      <c r="A716" s="79">
        <v>706</v>
      </c>
      <c r="B716" s="54" t="str">
        <f>VLOOKUP($C716,table!$B:$D,3,FALSE)</f>
        <v>업무</v>
      </c>
      <c r="C716" s="3" t="s">
        <v>886</v>
      </c>
      <c r="D716" s="55" t="str">
        <f>VLOOKUP($C716,table!$B:$D,2,FALSE)</f>
        <v>T_ROLE_GROUP_DTL</v>
      </c>
      <c r="E716" s="54">
        <v>4</v>
      </c>
      <c r="F716" s="3" t="s">
        <v>1078</v>
      </c>
      <c r="G716" s="3" t="str">
        <f>VLOOKUP($F716,domain!$B:$D,2,FALSE)</f>
        <v>USE_YN</v>
      </c>
      <c r="H716" s="3" t="str">
        <f>VLOOKUP($F716,domain!$B:$D,3,FALSE)</f>
        <v>VARCHAR(1)</v>
      </c>
      <c r="I716" s="57" t="s">
        <v>65</v>
      </c>
      <c r="J716" s="3" t="s">
        <v>304</v>
      </c>
      <c r="K716" s="54"/>
      <c r="L716" s="3"/>
      <c r="M716" s="3"/>
      <c r="N716" t="str">
        <f t="shared" si="32"/>
        <v xml:space="preserve">  , USE_YN VARCHAR(1) DEFAULT 'N'</v>
      </c>
      <c r="O716" t="str">
        <f t="shared" si="33"/>
        <v>COMMENT ON COLUMN T_ROLE_GROUP_DTL.USE_YN IS '사용 여부';</v>
      </c>
    </row>
    <row r="717" spans="1:15" x14ac:dyDescent="0.25">
      <c r="A717" s="79">
        <v>707</v>
      </c>
      <c r="B717" s="54" t="str">
        <f>VLOOKUP($C717,table!$B:$D,3,FALSE)</f>
        <v>업무</v>
      </c>
      <c r="C717" s="3" t="s">
        <v>886</v>
      </c>
      <c r="D717" s="55" t="str">
        <f>VLOOKUP($C717,table!$B:$D,2,FALSE)</f>
        <v>T_ROLE_GROUP_DTL</v>
      </c>
      <c r="E717" s="54">
        <v>5</v>
      </c>
      <c r="F717" s="3" t="s">
        <v>1080</v>
      </c>
      <c r="G717" s="3" t="str">
        <f>VLOOKUP($F717,domain!$B:$D,2,FALSE)</f>
        <v>RGST_ID</v>
      </c>
      <c r="H717" s="3" t="str">
        <f>VLOOKUP($F717,domain!$B:$D,3,FALSE)</f>
        <v>VARCHAR(32)</v>
      </c>
      <c r="I717" s="57" t="s">
        <v>66</v>
      </c>
      <c r="J717" s="3"/>
      <c r="K717" s="54"/>
      <c r="L717" s="3"/>
      <c r="M717" s="3"/>
      <c r="N717" t="str">
        <f t="shared" si="32"/>
        <v xml:space="preserve">  , RGST_ID VARCHAR(32) NOT NULL</v>
      </c>
      <c r="O717" t="str">
        <f t="shared" si="33"/>
        <v>COMMENT ON COLUMN T_ROLE_GROUP_DTL.RGST_ID IS '등록 ID';</v>
      </c>
    </row>
    <row r="718" spans="1:15" x14ac:dyDescent="0.25">
      <c r="A718" s="79">
        <v>708</v>
      </c>
      <c r="B718" s="54" t="str">
        <f>VLOOKUP($C718,table!$B:$D,3,FALSE)</f>
        <v>업무</v>
      </c>
      <c r="C718" s="3" t="s">
        <v>886</v>
      </c>
      <c r="D718" s="55" t="str">
        <f>VLOOKUP($C718,table!$B:$D,2,FALSE)</f>
        <v>T_ROLE_GROUP_DTL</v>
      </c>
      <c r="E718" s="54">
        <v>6</v>
      </c>
      <c r="F718" s="3" t="s">
        <v>840</v>
      </c>
      <c r="G718" s="3" t="str">
        <f>VLOOKUP($F718,domain!$B:$D,2,FALSE)</f>
        <v>RGST_DT</v>
      </c>
      <c r="H718" s="3" t="str">
        <f>VLOOKUP($F718,domain!$B:$D,3,FALSE)</f>
        <v>TIMESTAMP</v>
      </c>
      <c r="I718" s="57" t="s">
        <v>66</v>
      </c>
      <c r="J718" s="3" t="s">
        <v>307</v>
      </c>
      <c r="K718" s="54"/>
      <c r="L718" s="3"/>
      <c r="M718" s="3"/>
      <c r="N718" t="str">
        <f t="shared" si="32"/>
        <v xml:space="preserve">  , RGST_DT TIMESTAMP DEFAULT CURRENT_TIMESTAMP NOT NULL</v>
      </c>
      <c r="O718" t="str">
        <f t="shared" si="33"/>
        <v>COMMENT ON COLUMN T_ROLE_GROUP_DTL.RGST_DT IS '등록 일시';</v>
      </c>
    </row>
    <row r="719" spans="1:15" x14ac:dyDescent="0.25">
      <c r="A719" s="79">
        <v>709</v>
      </c>
      <c r="B719" s="54" t="str">
        <f>VLOOKUP($C719,table!$B:$D,3,FALSE)</f>
        <v>업무</v>
      </c>
      <c r="C719" s="3" t="s">
        <v>886</v>
      </c>
      <c r="D719" s="55" t="str">
        <f>VLOOKUP($C719,table!$B:$D,2,FALSE)</f>
        <v>T_ROLE_GROUP_DTL</v>
      </c>
      <c r="E719" s="54">
        <v>7</v>
      </c>
      <c r="F719" s="3" t="s">
        <v>169</v>
      </c>
      <c r="G719" s="3" t="str">
        <f>VLOOKUP($F719,domain!$B:$D,2,FALSE)</f>
        <v>MODI_ID</v>
      </c>
      <c r="H719" s="3" t="str">
        <f>VLOOKUP($F719,domain!$B:$D,3,FALSE)</f>
        <v>VARCHAR(32)</v>
      </c>
      <c r="I719" s="57" t="s">
        <v>66</v>
      </c>
      <c r="J719" s="3"/>
      <c r="K719" s="54"/>
      <c r="L719" s="3"/>
      <c r="M719" s="3"/>
      <c r="N719" t="str">
        <f t="shared" si="32"/>
        <v xml:space="preserve">  , MODI_ID VARCHAR(32) NOT NULL</v>
      </c>
      <c r="O719" t="str">
        <f t="shared" si="33"/>
        <v>COMMENT ON COLUMN T_ROLE_GROUP_DTL.MODI_ID IS '수정 ID';</v>
      </c>
    </row>
    <row r="720" spans="1:15" x14ac:dyDescent="0.25">
      <c r="A720" s="79">
        <v>710</v>
      </c>
      <c r="B720" s="54" t="str">
        <f>VLOOKUP($C720,table!$B:$D,3,FALSE)</f>
        <v>업무</v>
      </c>
      <c r="C720" s="3" t="s">
        <v>886</v>
      </c>
      <c r="D720" s="55" t="str">
        <f>VLOOKUP($C720,table!$B:$D,2,FALSE)</f>
        <v>T_ROLE_GROUP_DTL</v>
      </c>
      <c r="E720" s="54">
        <v>8</v>
      </c>
      <c r="F720" s="3" t="s">
        <v>173</v>
      </c>
      <c r="G720" s="3" t="str">
        <f>VLOOKUP($F720,domain!$B:$D,2,FALSE)</f>
        <v>MODI_DT</v>
      </c>
      <c r="H720" s="3" t="str">
        <f>VLOOKUP($F720,domain!$B:$D,3,FALSE)</f>
        <v>TIMESTAMP</v>
      </c>
      <c r="I720" s="57" t="s">
        <v>66</v>
      </c>
      <c r="J720" s="3" t="s">
        <v>307</v>
      </c>
      <c r="K720" s="54"/>
      <c r="L720" s="3"/>
      <c r="M720" s="3"/>
      <c r="N720" t="str">
        <f t="shared" si="32"/>
        <v xml:space="preserve">  , MODI_DT TIMESTAMP DEFAULT CURRENT_TIMESTAMP NOT NULL</v>
      </c>
      <c r="O720" t="str">
        <f t="shared" si="33"/>
        <v>COMMENT ON COLUMN T_ROLE_GROUP_DTL.MODI_DT IS '수정 일시';</v>
      </c>
    </row>
    <row r="721" spans="1:15" s="75" customFormat="1" x14ac:dyDescent="0.25">
      <c r="A721" s="79">
        <v>711</v>
      </c>
      <c r="B721" s="79" t="str">
        <f>VLOOKUP($C721,table!$B:$D,3,FALSE)</f>
        <v>업무</v>
      </c>
      <c r="C721" s="3" t="s">
        <v>2057</v>
      </c>
      <c r="D721" s="80" t="str">
        <f>VLOOKUP($C721,table!$B:$D,2,FALSE)</f>
        <v>T_PROJECT_APPLY</v>
      </c>
      <c r="E721" s="79">
        <v>1</v>
      </c>
      <c r="F721" s="3" t="s">
        <v>2060</v>
      </c>
      <c r="G721" s="3" t="str">
        <f>VLOOKUP($F721,domain!$B:$D,2,FALSE)</f>
        <v>APRV_ID</v>
      </c>
      <c r="H721" s="3" t="str">
        <f>VLOOKUP($F721,domain!$B:$D,3,FALSE)</f>
        <v>VARCHAR(32)</v>
      </c>
      <c r="I721" s="79" t="s">
        <v>66</v>
      </c>
      <c r="J721" s="3"/>
      <c r="K721" s="79">
        <v>1</v>
      </c>
      <c r="L721" s="3"/>
      <c r="M721" s="3"/>
      <c r="N721" s="75" t="str">
        <f t="shared" ref="N721:N749" si="34">IF(E721=1,"    ","  , ")&amp;G721&amp;" "&amp;H721&amp;IF(J721="",""," "&amp;J721)&amp;IF(I721="N"," NOT NULL","")</f>
        <v xml:space="preserve">    APRV_ID VARCHAR(32) NOT NULL</v>
      </c>
      <c r="O721" s="75" t="str">
        <f t="shared" ref="O721:O749" si="35">"COMMENT ON COLUMN "&amp;D721&amp;"."&amp;G721&amp;" IS '"&amp;F721&amp;IF(L721="","","["&amp;L721&amp;"]")&amp;"';"</f>
        <v>COMMENT ON COLUMN T_PROJECT_APPLY.APRV_ID IS '승인 ID';</v>
      </c>
    </row>
    <row r="722" spans="1:15" s="75" customFormat="1" x14ac:dyDescent="0.25">
      <c r="A722" s="79">
        <v>712</v>
      </c>
      <c r="B722" s="79" t="str">
        <f>VLOOKUP($C722,table!$B:$D,3,FALSE)</f>
        <v>업무</v>
      </c>
      <c r="C722" s="3" t="s">
        <v>2057</v>
      </c>
      <c r="D722" s="80" t="str">
        <f>VLOOKUP($C722,table!$B:$D,2,FALSE)</f>
        <v>T_PROJECT_APPLY</v>
      </c>
      <c r="E722" s="79">
        <v>2</v>
      </c>
      <c r="F722" s="3" t="s">
        <v>374</v>
      </c>
      <c r="G722" s="3" t="str">
        <f>VLOOKUP($F722,domain!$B:$D,2,FALSE)</f>
        <v>PROJECT_ID</v>
      </c>
      <c r="H722" s="3" t="str">
        <f>VLOOKUP($F722,domain!$B:$D,3,FALSE)</f>
        <v>VARCHAR(32)</v>
      </c>
      <c r="I722" s="79" t="s">
        <v>66</v>
      </c>
      <c r="J722" s="3"/>
      <c r="K722" s="79"/>
      <c r="L722" s="3"/>
      <c r="M722" s="3"/>
      <c r="N722" s="75" t="str">
        <f t="shared" si="34"/>
        <v xml:space="preserve">  , PROJECT_ID VARCHAR(32) NOT NULL</v>
      </c>
      <c r="O722" s="75" t="str">
        <f t="shared" si="35"/>
        <v>COMMENT ON COLUMN T_PROJECT_APPLY.PROJECT_ID IS '프로젝트 ID';</v>
      </c>
    </row>
    <row r="723" spans="1:15" s="75" customFormat="1" x14ac:dyDescent="0.25">
      <c r="A723" s="79">
        <v>713</v>
      </c>
      <c r="B723" s="79" t="str">
        <f>VLOOKUP($C723,table!$B:$D,3,FALSE)</f>
        <v>업무</v>
      </c>
      <c r="C723" s="3" t="s">
        <v>2057</v>
      </c>
      <c r="D723" s="80" t="str">
        <f>VLOOKUP($C723,table!$B:$D,2,FALSE)</f>
        <v>T_PROJECT_APPLY</v>
      </c>
      <c r="E723" s="79">
        <v>3</v>
      </c>
      <c r="F723" s="3" t="s">
        <v>582</v>
      </c>
      <c r="G723" s="3" t="str">
        <f>VLOOKUP($F723,domain!$B:$D,2,FALSE)</f>
        <v>VER</v>
      </c>
      <c r="H723" s="3" t="str">
        <f>VLOOKUP($F723,domain!$B:$D,3,FALSE)</f>
        <v>NUMERIC(9,3)</v>
      </c>
      <c r="I723" s="79" t="s">
        <v>65</v>
      </c>
      <c r="J723" s="3"/>
      <c r="K723" s="79"/>
      <c r="L723" s="3"/>
      <c r="M723" s="3"/>
      <c r="N723" s="75" t="str">
        <f t="shared" si="34"/>
        <v xml:space="preserve">  , VER NUMERIC(9,3)</v>
      </c>
      <c r="O723" s="75" t="str">
        <f t="shared" si="35"/>
        <v>COMMENT ON COLUMN T_PROJECT_APPLY.VER IS '버전';</v>
      </c>
    </row>
    <row r="724" spans="1:15" s="75" customFormat="1" x14ac:dyDescent="0.25">
      <c r="A724" s="79">
        <v>714</v>
      </c>
      <c r="B724" s="79" t="str">
        <f>VLOOKUP($C724,table!$B:$D,3,FALSE)</f>
        <v>업무</v>
      </c>
      <c r="C724" s="3" t="s">
        <v>2057</v>
      </c>
      <c r="D724" s="80" t="str">
        <f>VLOOKUP($C724,table!$B:$D,2,FALSE)</f>
        <v>T_PROJECT_APPLY</v>
      </c>
      <c r="E724" s="79">
        <v>4</v>
      </c>
      <c r="F724" s="3" t="s">
        <v>375</v>
      </c>
      <c r="G724" s="3" t="str">
        <f>VLOOKUP($F724,domain!$B:$D,2,FALSE)</f>
        <v>PROJECT_NM</v>
      </c>
      <c r="H724" s="3" t="str">
        <f>VLOOKUP($F724,domain!$B:$D,3,FALSE)</f>
        <v>VARCHAR(100)</v>
      </c>
      <c r="I724" s="79" t="s">
        <v>65</v>
      </c>
      <c r="J724" s="3"/>
      <c r="K724" s="79"/>
      <c r="L724" s="3"/>
      <c r="M724" s="3"/>
      <c r="N724" s="75" t="str">
        <f t="shared" si="34"/>
        <v xml:space="preserve">  , PROJECT_NM VARCHAR(100)</v>
      </c>
      <c r="O724" s="75" t="str">
        <f t="shared" si="35"/>
        <v>COMMENT ON COLUMN T_PROJECT_APPLY.PROJECT_NM IS '프로젝트 명';</v>
      </c>
    </row>
    <row r="725" spans="1:15" s="75" customFormat="1" x14ac:dyDescent="0.25">
      <c r="A725" s="79">
        <v>715</v>
      </c>
      <c r="B725" s="79" t="str">
        <f>VLOOKUP($C725,table!$B:$D,3,FALSE)</f>
        <v>업무</v>
      </c>
      <c r="C725" s="3" t="s">
        <v>2057</v>
      </c>
      <c r="D725" s="80" t="str">
        <f>VLOOKUP($C725,table!$B:$D,2,FALSE)</f>
        <v>T_PROJECT_APPLY</v>
      </c>
      <c r="E725" s="79">
        <v>5</v>
      </c>
      <c r="F725" s="3" t="s">
        <v>440</v>
      </c>
      <c r="G725" s="3" t="str">
        <f>VLOOKUP($F725,domain!$B:$D,2,FALSE)</f>
        <v>PROJECT_CL</v>
      </c>
      <c r="H725" s="3" t="str">
        <f>VLOOKUP($F725,domain!$B:$D,3,FALSE)</f>
        <v>VARCHAR(32)</v>
      </c>
      <c r="I725" s="79" t="s">
        <v>65</v>
      </c>
      <c r="J725" s="3"/>
      <c r="K725" s="79"/>
      <c r="L725" s="3"/>
      <c r="M725" s="3"/>
      <c r="N725" s="75" t="str">
        <f t="shared" si="34"/>
        <v xml:space="preserve">  , PROJECT_CL VARCHAR(32)</v>
      </c>
      <c r="O725" s="75" t="str">
        <f t="shared" si="35"/>
        <v>COMMENT ON COLUMN T_PROJECT_APPLY.PROJECT_CL IS '프로젝트 분류';</v>
      </c>
    </row>
    <row r="726" spans="1:15" s="75" customFormat="1" x14ac:dyDescent="0.25">
      <c r="A726" s="79">
        <v>716</v>
      </c>
      <c r="B726" s="79" t="str">
        <f>VLOOKUP($C726,table!$B:$D,3,FALSE)</f>
        <v>업무</v>
      </c>
      <c r="C726" s="3" t="s">
        <v>2057</v>
      </c>
      <c r="D726" s="80" t="str">
        <f>VLOOKUP($C726,table!$B:$D,2,FALSE)</f>
        <v>T_PROJECT_APPLY</v>
      </c>
      <c r="E726" s="79">
        <v>6</v>
      </c>
      <c r="F726" s="3" t="s">
        <v>376</v>
      </c>
      <c r="G726" s="3" t="str">
        <f>VLOOKUP($F726,domain!$B:$D,2,FALSE)</f>
        <v>PROJECT_TY</v>
      </c>
      <c r="H726" s="3" t="str">
        <f>VLOOKUP($F726,domain!$B:$D,3,FALSE)</f>
        <v>VARCHAR(32)</v>
      </c>
      <c r="I726" s="79" t="s">
        <v>65</v>
      </c>
      <c r="J726" s="3"/>
      <c r="K726" s="79"/>
      <c r="L726" s="3"/>
      <c r="M726" s="3"/>
      <c r="N726" s="75" t="str">
        <f t="shared" si="34"/>
        <v xml:space="preserve">  , PROJECT_TY VARCHAR(32)</v>
      </c>
      <c r="O726" s="75" t="str">
        <f t="shared" si="35"/>
        <v>COMMENT ON COLUMN T_PROJECT_APPLY.PROJECT_TY IS '프로젝트 타입';</v>
      </c>
    </row>
    <row r="727" spans="1:15" s="75" customFormat="1" x14ac:dyDescent="0.25">
      <c r="A727" s="79">
        <v>717</v>
      </c>
      <c r="B727" s="79" t="str">
        <f>VLOOKUP($C727,table!$B:$D,3,FALSE)</f>
        <v>업무</v>
      </c>
      <c r="C727" s="3" t="s">
        <v>2057</v>
      </c>
      <c r="D727" s="80" t="str">
        <f>VLOOKUP($C727,table!$B:$D,2,FALSE)</f>
        <v>T_PROJECT_APPLY</v>
      </c>
      <c r="E727" s="79">
        <v>7</v>
      </c>
      <c r="F727" s="3" t="s">
        <v>377</v>
      </c>
      <c r="G727" s="3" t="str">
        <f>VLOOKUP($F727,domain!$B:$D,2,FALSE)</f>
        <v>PROJECT_SE</v>
      </c>
      <c r="H727" s="3" t="str">
        <f>VLOOKUP($F727,domain!$B:$D,3,FALSE)</f>
        <v>VARCHAR(32)</v>
      </c>
      <c r="I727" s="79" t="s">
        <v>65</v>
      </c>
      <c r="J727" s="3"/>
      <c r="K727" s="79"/>
      <c r="L727" s="3"/>
      <c r="M727" s="3"/>
      <c r="N727" s="75" t="str">
        <f t="shared" si="34"/>
        <v xml:space="preserve">  , PROJECT_SE VARCHAR(32)</v>
      </c>
      <c r="O727" s="75" t="str">
        <f t="shared" si="35"/>
        <v>COMMENT ON COLUMN T_PROJECT_APPLY.PROJECT_SE IS '프로젝트 구분';</v>
      </c>
    </row>
    <row r="728" spans="1:15" s="75" customFormat="1" x14ac:dyDescent="0.25">
      <c r="A728" s="79">
        <v>718</v>
      </c>
      <c r="B728" s="79" t="str">
        <f>VLOOKUP($C728,table!$B:$D,3,FALSE)</f>
        <v>업무</v>
      </c>
      <c r="C728" s="3" t="s">
        <v>2057</v>
      </c>
      <c r="D728" s="80" t="str">
        <f>VLOOKUP($C728,table!$B:$D,2,FALSE)</f>
        <v>T_PROJECT_APPLY</v>
      </c>
      <c r="E728" s="79">
        <v>8</v>
      </c>
      <c r="F728" s="3" t="s">
        <v>586</v>
      </c>
      <c r="G728" s="3" t="str">
        <f>VLOOKUP($F728,domain!$B:$D,2,FALSE)</f>
        <v>PCPT_INFO</v>
      </c>
      <c r="H728" s="3" t="str">
        <f>VLOOKUP($F728,domain!$B:$D,3,FALSE)</f>
        <v>JSONB</v>
      </c>
      <c r="I728" s="79" t="s">
        <v>65</v>
      </c>
      <c r="J728" s="3"/>
      <c r="K728" s="79"/>
      <c r="L728" s="3"/>
      <c r="M728" s="3"/>
      <c r="N728" s="75" t="str">
        <f t="shared" si="34"/>
        <v xml:space="preserve">  , PCPT_INFO JSONB</v>
      </c>
      <c r="O728" s="75" t="str">
        <f t="shared" si="35"/>
        <v>COMMENT ON COLUMN T_PROJECT_APPLY.PCPT_INFO IS '참여자 정보';</v>
      </c>
    </row>
    <row r="729" spans="1:15" s="75" customFormat="1" x14ac:dyDescent="0.25">
      <c r="A729" s="79">
        <v>719</v>
      </c>
      <c r="B729" s="79" t="str">
        <f>VLOOKUP($C729,table!$B:$D,3,FALSE)</f>
        <v>업무</v>
      </c>
      <c r="C729" s="3" t="s">
        <v>2057</v>
      </c>
      <c r="D729" s="80" t="str">
        <f>VLOOKUP($C729,table!$B:$D,2,FALSE)</f>
        <v>T_PROJECT_APPLY</v>
      </c>
      <c r="E729" s="79">
        <v>9</v>
      </c>
      <c r="F729" s="3" t="s">
        <v>587</v>
      </c>
      <c r="G729" s="3" t="str">
        <f>VLOOKUP($F729,domain!$B:$D,2,FALSE)</f>
        <v>MGR_INFO</v>
      </c>
      <c r="H729" s="3" t="str">
        <f>VLOOKUP($F729,domain!$B:$D,3,FALSE)</f>
        <v>JSONB</v>
      </c>
      <c r="I729" s="79" t="s">
        <v>65</v>
      </c>
      <c r="J729" s="3"/>
      <c r="K729" s="79"/>
      <c r="L729" s="3"/>
      <c r="M729" s="3"/>
      <c r="N729" s="75" t="str">
        <f t="shared" si="34"/>
        <v xml:space="preserve">  , MGR_INFO JSONB</v>
      </c>
      <c r="O729" s="75" t="str">
        <f t="shared" si="35"/>
        <v>COMMENT ON COLUMN T_PROJECT_APPLY.MGR_INFO IS '관리자 정보';</v>
      </c>
    </row>
    <row r="730" spans="1:15" s="75" customFormat="1" x14ac:dyDescent="0.25">
      <c r="A730" s="79">
        <v>720</v>
      </c>
      <c r="B730" s="79" t="str">
        <f>VLOOKUP($C730,table!$B:$D,3,FALSE)</f>
        <v>업무</v>
      </c>
      <c r="C730" s="3" t="s">
        <v>2057</v>
      </c>
      <c r="D730" s="80" t="str">
        <f>VLOOKUP($C730,table!$B:$D,2,FALSE)</f>
        <v>T_PROJECT_APPLY</v>
      </c>
      <c r="E730" s="79">
        <v>10</v>
      </c>
      <c r="F730" s="3" t="s">
        <v>243</v>
      </c>
      <c r="G730" s="3" t="str">
        <f>VLOOKUP($F730,domain!$B:$D,2,FALSE)</f>
        <v>DEPT_CODE</v>
      </c>
      <c r="H730" s="3" t="str">
        <f>VLOOKUP($F730,domain!$B:$D,3,FALSE)</f>
        <v>VARCHAR(16)</v>
      </c>
      <c r="I730" s="79" t="s">
        <v>65</v>
      </c>
      <c r="J730" s="3"/>
      <c r="K730" s="79"/>
      <c r="L730" s="3"/>
      <c r="M730" s="3"/>
      <c r="N730" s="75" t="str">
        <f t="shared" si="34"/>
        <v xml:space="preserve">  , DEPT_CODE VARCHAR(16)</v>
      </c>
      <c r="O730" s="75" t="str">
        <f t="shared" si="35"/>
        <v>COMMENT ON COLUMN T_PROJECT_APPLY.DEPT_CODE IS '부서 코드';</v>
      </c>
    </row>
    <row r="731" spans="1:15" s="75" customFormat="1" x14ac:dyDescent="0.25">
      <c r="A731" s="79">
        <v>721</v>
      </c>
      <c r="B731" s="79" t="str">
        <f>VLOOKUP($C731,table!$B:$D,3,FALSE)</f>
        <v>업무</v>
      </c>
      <c r="C731" s="3" t="s">
        <v>2057</v>
      </c>
      <c r="D731" s="80" t="str">
        <f>VLOOKUP($C731,table!$B:$D,2,FALSE)</f>
        <v>T_PROJECT_APPLY</v>
      </c>
      <c r="E731" s="79">
        <v>11</v>
      </c>
      <c r="F731" s="3" t="s">
        <v>850</v>
      </c>
      <c r="G731" s="3" t="str">
        <f>VLOOKUP($F731,domain!$B:$D,2,FALSE)</f>
        <v>DEPT_INFO</v>
      </c>
      <c r="H731" s="3" t="str">
        <f>VLOOKUP($F731,domain!$B:$D,3,FALSE)</f>
        <v>JSONB</v>
      </c>
      <c r="I731" s="79" t="s">
        <v>65</v>
      </c>
      <c r="J731" s="3"/>
      <c r="K731" s="79"/>
      <c r="L731" s="3"/>
      <c r="M731" s="3"/>
      <c r="N731" s="75" t="str">
        <f t="shared" si="34"/>
        <v xml:space="preserve">  , DEPT_INFO JSONB</v>
      </c>
      <c r="O731" s="75" t="str">
        <f t="shared" si="35"/>
        <v>COMMENT ON COLUMN T_PROJECT_APPLY.DEPT_INFO IS '부서 정보';</v>
      </c>
    </row>
    <row r="732" spans="1:15" s="75" customFormat="1" x14ac:dyDescent="0.25">
      <c r="A732" s="79">
        <v>722</v>
      </c>
      <c r="B732" s="79" t="str">
        <f>VLOOKUP($C732,table!$B:$D,3,FALSE)</f>
        <v>업무</v>
      </c>
      <c r="C732" s="3" t="s">
        <v>2057</v>
      </c>
      <c r="D732" s="80" t="str">
        <f>VLOOKUP($C732,table!$B:$D,2,FALSE)</f>
        <v>T_PROJECT_APPLY</v>
      </c>
      <c r="E732" s="79">
        <v>12</v>
      </c>
      <c r="F732" s="3" t="s">
        <v>720</v>
      </c>
      <c r="G732" s="3" t="str">
        <f>VLOOKUP($F732,domain!$B:$D,2,FALSE)</f>
        <v>PROJECT_DATA</v>
      </c>
      <c r="H732" s="3" t="str">
        <f>VLOOKUP($F732,domain!$B:$D,3,FALSE)</f>
        <v>JSONB</v>
      </c>
      <c r="I732" s="79" t="s">
        <v>65</v>
      </c>
      <c r="J732" s="3"/>
      <c r="K732" s="79"/>
      <c r="L732" s="3"/>
      <c r="M732" s="3"/>
      <c r="N732" s="75" t="str">
        <f t="shared" si="34"/>
        <v xml:space="preserve">  , PROJECT_DATA JSONB</v>
      </c>
      <c r="O732" s="75" t="str">
        <f t="shared" si="35"/>
        <v>COMMENT ON COLUMN T_PROJECT_APPLY.PROJECT_DATA IS '프로젝트 데이터';</v>
      </c>
    </row>
    <row r="733" spans="1:15" s="75" customFormat="1" x14ac:dyDescent="0.25">
      <c r="A733" s="79">
        <v>723</v>
      </c>
      <c r="B733" s="79" t="str">
        <f>VLOOKUP($C733,table!$B:$D,3,FALSE)</f>
        <v>업무</v>
      </c>
      <c r="C733" s="3" t="s">
        <v>2057</v>
      </c>
      <c r="D733" s="80" t="str">
        <f>VLOOKUP($C733,table!$B:$D,2,FALSE)</f>
        <v>T_PROJECT_APPLY</v>
      </c>
      <c r="E733" s="79">
        <v>13</v>
      </c>
      <c r="F733" s="3" t="s">
        <v>1116</v>
      </c>
      <c r="G733" s="3" t="str">
        <f>VLOOKUP($F733,domain!$B:$D,2,FALSE)</f>
        <v>PROJECT_RSRC</v>
      </c>
      <c r="H733" s="3" t="str">
        <f>VLOOKUP($F733,domain!$B:$D,3,FALSE)</f>
        <v>JSONB</v>
      </c>
      <c r="I733" s="79" t="s">
        <v>65</v>
      </c>
      <c r="J733" s="3"/>
      <c r="K733" s="79"/>
      <c r="L733" s="3"/>
      <c r="M733" s="3"/>
      <c r="N733" s="75" t="str">
        <f t="shared" si="34"/>
        <v xml:space="preserve">  , PROJECT_RSRC JSONB</v>
      </c>
      <c r="O733" s="75" t="str">
        <f t="shared" si="35"/>
        <v>COMMENT ON COLUMN T_PROJECT_APPLY.PROJECT_RSRC IS '프로젝트 자원';</v>
      </c>
    </row>
    <row r="734" spans="1:15" s="75" customFormat="1" x14ac:dyDescent="0.25">
      <c r="A734" s="79">
        <v>724</v>
      </c>
      <c r="B734" s="79" t="str">
        <f>VLOOKUP($C734,table!$B:$D,3,FALSE)</f>
        <v>업무</v>
      </c>
      <c r="C734" s="3" t="s">
        <v>2057</v>
      </c>
      <c r="D734" s="80" t="str">
        <f>VLOOKUP($C734,table!$B:$D,2,FALSE)</f>
        <v>T_PROJECT_APPLY</v>
      </c>
      <c r="E734" s="79">
        <v>14</v>
      </c>
      <c r="F734" s="3" t="s">
        <v>378</v>
      </c>
      <c r="G734" s="3" t="str">
        <f>VLOOKUP($F734,domain!$B:$D,2,FALSE)</f>
        <v>START_DT</v>
      </c>
      <c r="H734" s="3" t="str">
        <f>VLOOKUP($F734,domain!$B:$D,3,FALSE)</f>
        <v>TIMESTAMP</v>
      </c>
      <c r="I734" s="79" t="s">
        <v>65</v>
      </c>
      <c r="J734" s="3"/>
      <c r="K734" s="79"/>
      <c r="L734" s="3"/>
      <c r="M734" s="3"/>
      <c r="N734" s="75" t="str">
        <f t="shared" si="34"/>
        <v xml:space="preserve">  , START_DT TIMESTAMP</v>
      </c>
      <c r="O734" s="75" t="str">
        <f t="shared" si="35"/>
        <v>COMMENT ON COLUMN T_PROJECT_APPLY.START_DT IS '시작 일시';</v>
      </c>
    </row>
    <row r="735" spans="1:15" s="75" customFormat="1" x14ac:dyDescent="0.25">
      <c r="A735" s="79">
        <v>725</v>
      </c>
      <c r="B735" s="79" t="str">
        <f>VLOOKUP($C735,table!$B:$D,3,FALSE)</f>
        <v>업무</v>
      </c>
      <c r="C735" s="3" t="s">
        <v>2057</v>
      </c>
      <c r="D735" s="80" t="str">
        <f>VLOOKUP($C735,table!$B:$D,2,FALSE)</f>
        <v>T_PROJECT_APPLY</v>
      </c>
      <c r="E735" s="79">
        <v>15</v>
      </c>
      <c r="F735" s="3" t="s">
        <v>379</v>
      </c>
      <c r="G735" s="3" t="str">
        <f>VLOOKUP($F735,domain!$B:$D,2,FALSE)</f>
        <v>END_DT</v>
      </c>
      <c r="H735" s="3" t="str">
        <f>VLOOKUP($F735,domain!$B:$D,3,FALSE)</f>
        <v>TIMESTAMP</v>
      </c>
      <c r="I735" s="79" t="s">
        <v>65</v>
      </c>
      <c r="J735" s="3"/>
      <c r="K735" s="79"/>
      <c r="L735" s="3"/>
      <c r="M735" s="3"/>
      <c r="N735" s="75" t="str">
        <f t="shared" si="34"/>
        <v xml:space="preserve">  , END_DT TIMESTAMP</v>
      </c>
      <c r="O735" s="75" t="str">
        <f t="shared" si="35"/>
        <v>COMMENT ON COLUMN T_PROJECT_APPLY.END_DT IS '종료 일시';</v>
      </c>
    </row>
    <row r="736" spans="1:15" s="75" customFormat="1" x14ac:dyDescent="0.25">
      <c r="A736" s="79">
        <v>726</v>
      </c>
      <c r="B736" s="79" t="str">
        <f>VLOOKUP($C736,table!$B:$D,3,FALSE)</f>
        <v>업무</v>
      </c>
      <c r="C736" s="3" t="s">
        <v>2057</v>
      </c>
      <c r="D736" s="80" t="str">
        <f>VLOOKUP($C736,table!$B:$D,2,FALSE)</f>
        <v>T_PROJECT_APPLY</v>
      </c>
      <c r="E736" s="79">
        <v>16</v>
      </c>
      <c r="F736" s="3" t="s">
        <v>380</v>
      </c>
      <c r="G736" s="3" t="str">
        <f>VLOOKUP($F736,domain!$B:$D,2,FALSE)</f>
        <v>PROJECT_DSC</v>
      </c>
      <c r="H736" s="3" t="str">
        <f>VLOOKUP($F736,domain!$B:$D,3,FALSE)</f>
        <v>VARCHAR(1000)</v>
      </c>
      <c r="I736" s="79" t="s">
        <v>65</v>
      </c>
      <c r="J736" s="3"/>
      <c r="K736" s="79"/>
      <c r="L736" s="3"/>
      <c r="M736" s="3"/>
      <c r="N736" s="75" t="str">
        <f t="shared" si="34"/>
        <v xml:space="preserve">  , PROJECT_DSC VARCHAR(1000)</v>
      </c>
      <c r="O736" s="75" t="str">
        <f t="shared" si="35"/>
        <v>COMMENT ON COLUMN T_PROJECT_APPLY.PROJECT_DSC IS '프로젝트 설명';</v>
      </c>
    </row>
    <row r="737" spans="1:15" s="75" customFormat="1" x14ac:dyDescent="0.25">
      <c r="A737" s="79">
        <v>727</v>
      </c>
      <c r="B737" s="79" t="str">
        <f>VLOOKUP($C737,table!$B:$D,3,FALSE)</f>
        <v>업무</v>
      </c>
      <c r="C737" s="3" t="s">
        <v>2057</v>
      </c>
      <c r="D737" s="80" t="str">
        <f>VLOOKUP($C737,table!$B:$D,2,FALSE)</f>
        <v>T_PROJECT_APPLY</v>
      </c>
      <c r="E737" s="79">
        <v>17</v>
      </c>
      <c r="F737" s="3" t="s">
        <v>381</v>
      </c>
      <c r="G737" s="3" t="str">
        <f>VLOOKUP($F737,domain!$B:$D,2,FALSE)</f>
        <v>PROJECT_STAT</v>
      </c>
      <c r="H737" s="3" t="str">
        <f>VLOOKUP($F737,domain!$B:$D,3,FALSE)</f>
        <v>VARCHAR(32)</v>
      </c>
      <c r="I737" s="79" t="s">
        <v>65</v>
      </c>
      <c r="J737" s="3"/>
      <c r="K737" s="79"/>
      <c r="L737" s="3"/>
      <c r="M737" s="3"/>
      <c r="N737" s="75" t="str">
        <f t="shared" si="34"/>
        <v xml:space="preserve">  , PROJECT_STAT VARCHAR(32)</v>
      </c>
      <c r="O737" s="75" t="str">
        <f t="shared" si="35"/>
        <v>COMMENT ON COLUMN T_PROJECT_APPLY.PROJECT_STAT IS '프로젝트 상태';</v>
      </c>
    </row>
    <row r="738" spans="1:15" s="75" customFormat="1" x14ac:dyDescent="0.25">
      <c r="A738" s="79">
        <v>728</v>
      </c>
      <c r="B738" s="79" t="str">
        <f>VLOOKUP($C738,table!$B:$D,3,FALSE)</f>
        <v>업무</v>
      </c>
      <c r="C738" s="3" t="s">
        <v>2057</v>
      </c>
      <c r="D738" s="80" t="str">
        <f>VLOOKUP($C738,table!$B:$D,2,FALSE)</f>
        <v>T_PROJECT_APPLY</v>
      </c>
      <c r="E738" s="79">
        <v>18</v>
      </c>
      <c r="F738" s="9" t="s">
        <v>1050</v>
      </c>
      <c r="G738" s="3" t="str">
        <f>VLOOKUP($F738,domain!$B:$D,2,FALSE)</f>
        <v>TABLEAU_PROJECT_ID</v>
      </c>
      <c r="H738" s="3" t="str">
        <f>VLOOKUP($F738,domain!$B:$D,3,FALSE)</f>
        <v>VARCHAR(64)</v>
      </c>
      <c r="I738" s="79" t="s">
        <v>65</v>
      </c>
      <c r="J738" s="3"/>
      <c r="K738" s="79"/>
      <c r="L738" s="3"/>
      <c r="M738" s="3"/>
      <c r="N738" s="75" t="str">
        <f t="shared" si="34"/>
        <v xml:space="preserve">  , TABLEAU_PROJECT_ID VARCHAR(64)</v>
      </c>
      <c r="O738" s="75" t="str">
        <f t="shared" si="35"/>
        <v>COMMENT ON COLUMN T_PROJECT_APPLY.TABLEAU_PROJECT_ID IS '태블로 프로젝트 ID';</v>
      </c>
    </row>
    <row r="739" spans="1:15" s="75" customFormat="1" x14ac:dyDescent="0.25">
      <c r="A739" s="79">
        <v>729</v>
      </c>
      <c r="B739" s="79" t="str">
        <f>VLOOKUP($C739,table!$B:$D,3,FALSE)</f>
        <v>업무</v>
      </c>
      <c r="C739" s="3" t="s">
        <v>2057</v>
      </c>
      <c r="D739" s="80" t="str">
        <f>VLOOKUP($C739,table!$B:$D,2,FALSE)</f>
        <v>T_PROJECT_APPLY</v>
      </c>
      <c r="E739" s="79">
        <v>19</v>
      </c>
      <c r="F739" s="9" t="s">
        <v>390</v>
      </c>
      <c r="G739" s="3" t="str">
        <f>VLOOKUP($F739,domain!$B:$D,2,FALSE)</f>
        <v>ACTIVE_YN</v>
      </c>
      <c r="H739" s="3" t="str">
        <f>VLOOKUP($F739,domain!$B:$D,3,FALSE)</f>
        <v>VARCHAR(1)</v>
      </c>
      <c r="I739" s="79" t="s">
        <v>65</v>
      </c>
      <c r="J739" s="3"/>
      <c r="K739" s="79"/>
      <c r="L739" s="3"/>
      <c r="M739" s="3"/>
      <c r="N739" s="75" t="str">
        <f t="shared" si="34"/>
        <v xml:space="preserve">  , ACTIVE_YN VARCHAR(1)</v>
      </c>
      <c r="O739" s="75" t="str">
        <f t="shared" si="35"/>
        <v>COMMENT ON COLUMN T_PROJECT_APPLY.ACTIVE_YN IS '활성 여부';</v>
      </c>
    </row>
    <row r="740" spans="1:15" s="75" customFormat="1" x14ac:dyDescent="0.25">
      <c r="A740" s="79">
        <v>730</v>
      </c>
      <c r="B740" s="79" t="str">
        <f>VLOOKUP($C740,table!$B:$D,3,FALSE)</f>
        <v>업무</v>
      </c>
      <c r="C740" s="3" t="s">
        <v>2057</v>
      </c>
      <c r="D740" s="80" t="str">
        <f>VLOOKUP($C740,table!$B:$D,2,FALSE)</f>
        <v>T_PROJECT_APPLY</v>
      </c>
      <c r="E740" s="79">
        <v>20</v>
      </c>
      <c r="F740" s="9" t="s">
        <v>1339</v>
      </c>
      <c r="G740" s="3" t="str">
        <f>VLOOKUP($F740,domain!$B:$D,2,FALSE)</f>
        <v>LAST_VER_YN</v>
      </c>
      <c r="H740" s="3" t="str">
        <f>VLOOKUP($F740,domain!$B:$D,3,FALSE)</f>
        <v>VARCHAR(1)</v>
      </c>
      <c r="I740" s="79" t="s">
        <v>65</v>
      </c>
      <c r="J740" s="3"/>
      <c r="K740" s="79"/>
      <c r="L740" s="3"/>
      <c r="M740" s="3"/>
      <c r="N740" s="75" t="str">
        <f t="shared" si="34"/>
        <v xml:space="preserve">  , LAST_VER_YN VARCHAR(1)</v>
      </c>
      <c r="O740" s="75" t="str">
        <f t="shared" si="35"/>
        <v>COMMENT ON COLUMN T_PROJECT_APPLY.LAST_VER_YN IS '마지막 버전 여부';</v>
      </c>
    </row>
    <row r="741" spans="1:15" s="75" customFormat="1" x14ac:dyDescent="0.25">
      <c r="A741" s="79">
        <v>731</v>
      </c>
      <c r="B741" s="79" t="str">
        <f>VLOOKUP($C741,table!$B:$D,3,FALSE)</f>
        <v>업무</v>
      </c>
      <c r="C741" s="3" t="s">
        <v>2057</v>
      </c>
      <c r="D741" s="80" t="str">
        <f>VLOOKUP($C741,table!$B:$D,2,FALSE)</f>
        <v>T_PROJECT_APPLY</v>
      </c>
      <c r="E741" s="79">
        <v>21</v>
      </c>
      <c r="F741" s="9" t="s">
        <v>604</v>
      </c>
      <c r="G741" s="3" t="str">
        <f>VLOOKUP($F741,domain!$B:$D,2,FALSE)</f>
        <v>APRV_STAT</v>
      </c>
      <c r="H741" s="3" t="str">
        <f>VLOOKUP($F741,domain!$B:$D,3,FALSE)</f>
        <v>VARCHAR(32)</v>
      </c>
      <c r="I741" s="79" t="s">
        <v>65</v>
      </c>
      <c r="J741" s="3"/>
      <c r="K741" s="79"/>
      <c r="L741" s="3"/>
      <c r="M741" s="3"/>
      <c r="N741" s="75" t="str">
        <f t="shared" si="34"/>
        <v xml:space="preserve">  , APRV_STAT VARCHAR(32)</v>
      </c>
      <c r="O741" s="75" t="str">
        <f t="shared" si="35"/>
        <v>COMMENT ON COLUMN T_PROJECT_APPLY.APRV_STAT IS '승인 상태';</v>
      </c>
    </row>
    <row r="742" spans="1:15" s="75" customFormat="1" x14ac:dyDescent="0.25">
      <c r="A742" s="79">
        <v>732</v>
      </c>
      <c r="B742" s="79" t="str">
        <f>VLOOKUP($C742,table!$B:$D,3,FALSE)</f>
        <v>업무</v>
      </c>
      <c r="C742" s="3" t="s">
        <v>2057</v>
      </c>
      <c r="D742" s="80" t="str">
        <f>VLOOKUP($C742,table!$B:$D,2,FALSE)</f>
        <v>T_PROJECT_APPLY</v>
      </c>
      <c r="E742" s="79">
        <v>22</v>
      </c>
      <c r="F742" s="3" t="s">
        <v>459</v>
      </c>
      <c r="G742" s="3" t="str">
        <f>VLOOKUP($F742,domain!$B:$D,2,FALSE)</f>
        <v>ORD_SEQ</v>
      </c>
      <c r="H742" s="3" t="str">
        <f>VLOOKUP($F742,domain!$B:$D,3,FALSE)</f>
        <v>NUMERIC(5,0)</v>
      </c>
      <c r="I742" s="79" t="s">
        <v>65</v>
      </c>
      <c r="J742" s="3"/>
      <c r="K742" s="79"/>
      <c r="L742" s="3"/>
      <c r="M742" s="3"/>
      <c r="N742" s="75" t="str">
        <f t="shared" si="34"/>
        <v xml:space="preserve">  , ORD_SEQ NUMERIC(5,0)</v>
      </c>
      <c r="O742" s="75" t="str">
        <f t="shared" si="35"/>
        <v>COMMENT ON COLUMN T_PROJECT_APPLY.ORD_SEQ IS '정렬 순서';</v>
      </c>
    </row>
    <row r="743" spans="1:15" s="75" customFormat="1" x14ac:dyDescent="0.25">
      <c r="A743" s="79">
        <v>733</v>
      </c>
      <c r="B743" s="79" t="str">
        <f>VLOOKUP($C743,table!$B:$D,3,FALSE)</f>
        <v>업무</v>
      </c>
      <c r="C743" s="3" t="s">
        <v>2057</v>
      </c>
      <c r="D743" s="80" t="str">
        <f>VLOOKUP($C743,table!$B:$D,2,FALSE)</f>
        <v>T_PROJECT_APPLY</v>
      </c>
      <c r="E743" s="79">
        <v>23</v>
      </c>
      <c r="F743" s="3" t="s">
        <v>1129</v>
      </c>
      <c r="G743" s="3" t="str">
        <f>VLOOKUP($F743,domain!$B:$D,2,FALSE)</f>
        <v>MAIN_PICR_ID</v>
      </c>
      <c r="H743" s="3" t="str">
        <f>VLOOKUP($F743,domain!$B:$D,3,FALSE)</f>
        <v>VARCHAR(32)</v>
      </c>
      <c r="I743" s="79" t="s">
        <v>65</v>
      </c>
      <c r="J743" s="3"/>
      <c r="K743" s="79"/>
      <c r="L743" s="3"/>
      <c r="M743" s="3"/>
      <c r="N743" s="75" t="str">
        <f t="shared" si="34"/>
        <v xml:space="preserve">  , MAIN_PICR_ID VARCHAR(32)</v>
      </c>
      <c r="O743" s="75" t="str">
        <f t="shared" si="35"/>
        <v>COMMENT ON COLUMN T_PROJECT_APPLY.MAIN_PICR_ID IS '메인 담당자 ID';</v>
      </c>
    </row>
    <row r="744" spans="1:15" s="75" customFormat="1" x14ac:dyDescent="0.25">
      <c r="A744" s="79">
        <v>734</v>
      </c>
      <c r="B744" s="79" t="str">
        <f>VLOOKUP($C744,table!$B:$D,3,FALSE)</f>
        <v>업무</v>
      </c>
      <c r="C744" s="3" t="s">
        <v>2057</v>
      </c>
      <c r="D744" s="80" t="str">
        <f>VLOOKUP($C744,table!$B:$D,2,FALSE)</f>
        <v>T_PROJECT_APPLY</v>
      </c>
      <c r="E744" s="79">
        <v>24</v>
      </c>
      <c r="F744" s="3" t="s">
        <v>1130</v>
      </c>
      <c r="G744" s="3" t="str">
        <f>VLOOKUP($F744,domain!$B:$D,2,FALSE)</f>
        <v>SUB_PICR_ID</v>
      </c>
      <c r="H744" s="3" t="str">
        <f>VLOOKUP($F744,domain!$B:$D,3,FALSE)</f>
        <v>VARCHAR(32)</v>
      </c>
      <c r="I744" s="79" t="s">
        <v>65</v>
      </c>
      <c r="J744" s="3"/>
      <c r="K744" s="79"/>
      <c r="L744" s="3"/>
      <c r="M744" s="3"/>
      <c r="N744" s="75" t="str">
        <f t="shared" si="34"/>
        <v xml:space="preserve">  , SUB_PICR_ID VARCHAR(32)</v>
      </c>
      <c r="O744" s="75" t="str">
        <f t="shared" si="35"/>
        <v>COMMENT ON COLUMN T_PROJECT_APPLY.SUB_PICR_ID IS '서브 담당자 ID';</v>
      </c>
    </row>
    <row r="745" spans="1:15" s="75" customFormat="1" x14ac:dyDescent="0.25">
      <c r="A745" s="79">
        <v>735</v>
      </c>
      <c r="B745" s="79" t="str">
        <f>VLOOKUP($C745,table!$B:$D,3,FALSE)</f>
        <v>업무</v>
      </c>
      <c r="C745" s="3" t="s">
        <v>2057</v>
      </c>
      <c r="D745" s="80" t="str">
        <f>VLOOKUP($C745,table!$B:$D,2,FALSE)</f>
        <v>T_PROJECT_APPLY</v>
      </c>
      <c r="E745" s="79">
        <v>25</v>
      </c>
      <c r="F745" s="3" t="s">
        <v>160</v>
      </c>
      <c r="G745" s="3" t="str">
        <f>VLOOKUP($F745,domain!$B:$D,2,FALSE)</f>
        <v>USE_YN</v>
      </c>
      <c r="H745" s="3" t="str">
        <f>VLOOKUP($F745,domain!$B:$D,3,FALSE)</f>
        <v>VARCHAR(1)</v>
      </c>
      <c r="I745" s="79" t="s">
        <v>65</v>
      </c>
      <c r="J745" s="3" t="s">
        <v>304</v>
      </c>
      <c r="K745" s="79"/>
      <c r="L745" s="3"/>
      <c r="M745" s="3"/>
      <c r="N745" s="75" t="str">
        <f t="shared" si="34"/>
        <v xml:space="preserve">  , USE_YN VARCHAR(1) DEFAULT 'N'</v>
      </c>
      <c r="O745" s="75" t="str">
        <f t="shared" si="35"/>
        <v>COMMENT ON COLUMN T_PROJECT_APPLY.USE_YN IS '사용 여부';</v>
      </c>
    </row>
    <row r="746" spans="1:15" s="75" customFormat="1" x14ac:dyDescent="0.25">
      <c r="A746" s="79">
        <v>736</v>
      </c>
      <c r="B746" s="79" t="str">
        <f>VLOOKUP($C746,table!$B:$D,3,FALSE)</f>
        <v>업무</v>
      </c>
      <c r="C746" s="3" t="s">
        <v>2057</v>
      </c>
      <c r="D746" s="80" t="str">
        <f>VLOOKUP($C746,table!$B:$D,2,FALSE)</f>
        <v>T_PROJECT_APPLY</v>
      </c>
      <c r="E746" s="79">
        <v>26</v>
      </c>
      <c r="F746" s="3" t="s">
        <v>132</v>
      </c>
      <c r="G746" s="3" t="str">
        <f>VLOOKUP($F746,domain!$B:$D,2,FALSE)</f>
        <v>RGST_ID</v>
      </c>
      <c r="H746" s="3" t="str">
        <f>VLOOKUP($F746,domain!$B:$D,3,FALSE)</f>
        <v>VARCHAR(32)</v>
      </c>
      <c r="I746" s="79" t="s">
        <v>66</v>
      </c>
      <c r="J746" s="3"/>
      <c r="K746" s="79"/>
      <c r="L746" s="3"/>
      <c r="M746" s="3"/>
      <c r="N746" s="75" t="str">
        <f t="shared" si="34"/>
        <v xml:space="preserve">  , RGST_ID VARCHAR(32) NOT NULL</v>
      </c>
      <c r="O746" s="75" t="str">
        <f t="shared" si="35"/>
        <v>COMMENT ON COLUMN T_PROJECT_APPLY.RGST_ID IS '등록 ID';</v>
      </c>
    </row>
    <row r="747" spans="1:15" s="75" customFormat="1" x14ac:dyDescent="0.25">
      <c r="A747" s="79">
        <v>737</v>
      </c>
      <c r="B747" s="79" t="str">
        <f>VLOOKUP($C747,table!$B:$D,3,FALSE)</f>
        <v>업무</v>
      </c>
      <c r="C747" s="3" t="s">
        <v>2057</v>
      </c>
      <c r="D747" s="80" t="str">
        <f>VLOOKUP($C747,table!$B:$D,2,FALSE)</f>
        <v>T_PROJECT_APPLY</v>
      </c>
      <c r="E747" s="79">
        <v>27</v>
      </c>
      <c r="F747" s="3" t="s">
        <v>840</v>
      </c>
      <c r="G747" s="3" t="str">
        <f>VLOOKUP($F747,domain!$B:$D,2,FALSE)</f>
        <v>RGST_DT</v>
      </c>
      <c r="H747" s="3" t="str">
        <f>VLOOKUP($F747,domain!$B:$D,3,FALSE)</f>
        <v>TIMESTAMP</v>
      </c>
      <c r="I747" s="79" t="s">
        <v>66</v>
      </c>
      <c r="J747" s="3" t="s">
        <v>307</v>
      </c>
      <c r="K747" s="79"/>
      <c r="L747" s="3"/>
      <c r="M747" s="3"/>
      <c r="N747" s="75" t="str">
        <f t="shared" si="34"/>
        <v xml:space="preserve">  , RGST_DT TIMESTAMP DEFAULT CURRENT_TIMESTAMP NOT NULL</v>
      </c>
      <c r="O747" s="75" t="str">
        <f t="shared" si="35"/>
        <v>COMMENT ON COLUMN T_PROJECT_APPLY.RGST_DT IS '등록 일시';</v>
      </c>
    </row>
    <row r="748" spans="1:15" s="75" customFormat="1" x14ac:dyDescent="0.25">
      <c r="A748" s="79">
        <v>738</v>
      </c>
      <c r="B748" s="79" t="str">
        <f>VLOOKUP($C748,table!$B:$D,3,FALSE)</f>
        <v>업무</v>
      </c>
      <c r="C748" s="3" t="s">
        <v>2057</v>
      </c>
      <c r="D748" s="80" t="str">
        <f>VLOOKUP($C748,table!$B:$D,2,FALSE)</f>
        <v>T_PROJECT_APPLY</v>
      </c>
      <c r="E748" s="79">
        <v>28</v>
      </c>
      <c r="F748" s="3" t="s">
        <v>169</v>
      </c>
      <c r="G748" s="3" t="str">
        <f>VLOOKUP($F748,domain!$B:$D,2,FALSE)</f>
        <v>MODI_ID</v>
      </c>
      <c r="H748" s="3" t="str">
        <f>VLOOKUP($F748,domain!$B:$D,3,FALSE)</f>
        <v>VARCHAR(32)</v>
      </c>
      <c r="I748" s="79" t="s">
        <v>66</v>
      </c>
      <c r="J748" s="3"/>
      <c r="K748" s="79"/>
      <c r="L748" s="3"/>
      <c r="M748" s="3"/>
      <c r="N748" s="75" t="str">
        <f t="shared" si="34"/>
        <v xml:space="preserve">  , MODI_ID VARCHAR(32) NOT NULL</v>
      </c>
      <c r="O748" s="75" t="str">
        <f t="shared" si="35"/>
        <v>COMMENT ON COLUMN T_PROJECT_APPLY.MODI_ID IS '수정 ID';</v>
      </c>
    </row>
    <row r="749" spans="1:15" s="75" customFormat="1" x14ac:dyDescent="0.25">
      <c r="A749" s="79">
        <v>739</v>
      </c>
      <c r="B749" s="79" t="str">
        <f>VLOOKUP($C749,table!$B:$D,3,FALSE)</f>
        <v>업무</v>
      </c>
      <c r="C749" s="3" t="s">
        <v>2057</v>
      </c>
      <c r="D749" s="80" t="str">
        <f>VLOOKUP($C749,table!$B:$D,2,FALSE)</f>
        <v>T_PROJECT_APPLY</v>
      </c>
      <c r="E749" s="79">
        <v>29</v>
      </c>
      <c r="F749" s="3" t="s">
        <v>173</v>
      </c>
      <c r="G749" s="3" t="str">
        <f>VLOOKUP($F749,domain!$B:$D,2,FALSE)</f>
        <v>MODI_DT</v>
      </c>
      <c r="H749" s="3" t="str">
        <f>VLOOKUP($F749,domain!$B:$D,3,FALSE)</f>
        <v>TIMESTAMP</v>
      </c>
      <c r="I749" s="79" t="s">
        <v>66</v>
      </c>
      <c r="J749" s="3" t="s">
        <v>307</v>
      </c>
      <c r="K749" s="79"/>
      <c r="L749" s="3"/>
      <c r="M749" s="3"/>
      <c r="N749" s="75" t="str">
        <f t="shared" si="34"/>
        <v xml:space="preserve">  , MODI_DT TIMESTAMP DEFAULT CURRENT_TIMESTAMP NOT NULL</v>
      </c>
      <c r="O749" s="75" t="str">
        <f t="shared" si="35"/>
        <v>COMMENT ON COLUMN T_PROJECT_APPLY.MODI_DT IS '수정 일시';</v>
      </c>
    </row>
    <row r="750" spans="1:15" x14ac:dyDescent="0.25">
      <c r="A750" s="79">
        <v>740</v>
      </c>
      <c r="B750" s="79" t="str">
        <f>VLOOKUP($C750,table!$B:$D,3,FALSE)</f>
        <v>업무</v>
      </c>
      <c r="C750" s="3" t="s">
        <v>373</v>
      </c>
      <c r="D750" s="29" t="str">
        <f>VLOOKUP($C750,table!$B:$D,2,FALSE)</f>
        <v>T_PROJECT</v>
      </c>
      <c r="E750" s="28">
        <v>1</v>
      </c>
      <c r="F750" s="3" t="s">
        <v>374</v>
      </c>
      <c r="G750" s="3" t="str">
        <f>VLOOKUP($F750,domain!$B:$D,2,FALSE)</f>
        <v>PROJECT_ID</v>
      </c>
      <c r="H750" s="3" t="str">
        <f>VLOOKUP($F750,domain!$B:$D,3,FALSE)</f>
        <v>VARCHAR(32)</v>
      </c>
      <c r="I750" s="34" t="s">
        <v>65</v>
      </c>
      <c r="J750" s="3"/>
      <c r="K750" s="47">
        <v>1</v>
      </c>
      <c r="L750" s="3"/>
      <c r="M750" s="3"/>
      <c r="N750" t="str">
        <f t="shared" si="32"/>
        <v xml:space="preserve">    PROJECT_ID VARCHAR(32)</v>
      </c>
      <c r="O750" t="str">
        <f t="shared" si="33"/>
        <v>COMMENT ON COLUMN T_PROJECT.PROJECT_ID IS '프로젝트 ID';</v>
      </c>
    </row>
    <row r="751" spans="1:15" x14ac:dyDescent="0.25">
      <c r="A751" s="79">
        <v>741</v>
      </c>
      <c r="B751" s="28" t="str">
        <f>VLOOKUP($C751,table!$B:$D,3,FALSE)</f>
        <v>업무</v>
      </c>
      <c r="C751" s="3" t="s">
        <v>373</v>
      </c>
      <c r="D751" s="29" t="str">
        <f>VLOOKUP($C751,table!$B:$D,2,FALSE)</f>
        <v>T_PROJECT</v>
      </c>
      <c r="E751" s="28">
        <v>2</v>
      </c>
      <c r="F751" s="3" t="s">
        <v>582</v>
      </c>
      <c r="G751" s="3" t="str">
        <f>VLOOKUP($F751,domain!$B:$D,2,FALSE)</f>
        <v>VER</v>
      </c>
      <c r="H751" s="3" t="str">
        <f>VLOOKUP($F751,domain!$B:$D,3,FALSE)</f>
        <v>NUMERIC(9,3)</v>
      </c>
      <c r="I751" s="34" t="s">
        <v>65</v>
      </c>
      <c r="J751" s="3"/>
      <c r="K751" s="47">
        <v>2</v>
      </c>
      <c r="L751" s="3"/>
      <c r="M751" s="3"/>
      <c r="N751" t="str">
        <f t="shared" si="32"/>
        <v xml:space="preserve">  , VER NUMERIC(9,3)</v>
      </c>
      <c r="O751" t="str">
        <f t="shared" si="33"/>
        <v>COMMENT ON COLUMN T_PROJECT.VER IS '버전';</v>
      </c>
    </row>
    <row r="752" spans="1:15" x14ac:dyDescent="0.25">
      <c r="A752" s="79">
        <v>742</v>
      </c>
      <c r="B752" s="36" t="str">
        <f>VLOOKUP($C752,table!$B:$D,3,FALSE)</f>
        <v>업무</v>
      </c>
      <c r="C752" s="3" t="s">
        <v>373</v>
      </c>
      <c r="D752" s="37" t="str">
        <f>VLOOKUP($C752,table!$B:$D,2,FALSE)</f>
        <v>T_PROJECT</v>
      </c>
      <c r="E752" s="61">
        <v>3</v>
      </c>
      <c r="F752" s="3" t="s">
        <v>375</v>
      </c>
      <c r="G752" s="3" t="str">
        <f>VLOOKUP($F752,domain!$B:$D,2,FALSE)</f>
        <v>PROJECT_NM</v>
      </c>
      <c r="H752" s="3" t="str">
        <f>VLOOKUP($F752,domain!$B:$D,3,FALSE)</f>
        <v>VARCHAR(100)</v>
      </c>
      <c r="I752" s="34" t="s">
        <v>65</v>
      </c>
      <c r="J752" s="3"/>
      <c r="K752" s="47"/>
      <c r="L752" s="3"/>
      <c r="M752" s="3"/>
      <c r="N752" t="str">
        <f t="shared" si="32"/>
        <v xml:space="preserve">  , PROJECT_NM VARCHAR(100)</v>
      </c>
      <c r="O752" t="str">
        <f t="shared" si="33"/>
        <v>COMMENT ON COLUMN T_PROJECT.PROJECT_NM IS '프로젝트 명';</v>
      </c>
    </row>
    <row r="753" spans="1:15" x14ac:dyDescent="0.25">
      <c r="A753" s="79">
        <v>743</v>
      </c>
      <c r="B753" s="28" t="str">
        <f>VLOOKUP($C753,table!$B:$D,3,FALSE)</f>
        <v>업무</v>
      </c>
      <c r="C753" s="3" t="s">
        <v>373</v>
      </c>
      <c r="D753" s="29" t="str">
        <f>VLOOKUP($C753,table!$B:$D,2,FALSE)</f>
        <v>T_PROJECT</v>
      </c>
      <c r="E753" s="61">
        <v>4</v>
      </c>
      <c r="F753" s="3" t="s">
        <v>440</v>
      </c>
      <c r="G753" s="3" t="str">
        <f>VLOOKUP($F753,domain!$B:$D,2,FALSE)</f>
        <v>PROJECT_CL</v>
      </c>
      <c r="H753" s="3" t="str">
        <f>VLOOKUP($F753,domain!$B:$D,3,FALSE)</f>
        <v>VARCHAR(32)</v>
      </c>
      <c r="I753" s="34" t="s">
        <v>65</v>
      </c>
      <c r="J753" s="3"/>
      <c r="K753" s="47"/>
      <c r="L753" s="3" t="s">
        <v>540</v>
      </c>
      <c r="M753" s="3"/>
      <c r="N753" t="str">
        <f t="shared" si="32"/>
        <v xml:space="preserve">  , PROJECT_CL VARCHAR(32)</v>
      </c>
      <c r="O753" t="str">
        <f t="shared" si="33"/>
        <v>COMMENT ON COLUMN T_PROJECT.PROJECT_CL IS '프로젝트 분류[그룹화 - 폴더]';</v>
      </c>
    </row>
    <row r="754" spans="1:15" x14ac:dyDescent="0.25">
      <c r="A754" s="79">
        <v>744</v>
      </c>
      <c r="B754" s="28" t="str">
        <f>VLOOKUP($C754,table!$B:$D,3,FALSE)</f>
        <v>업무</v>
      </c>
      <c r="C754" s="3" t="s">
        <v>373</v>
      </c>
      <c r="D754" s="29" t="str">
        <f>VLOOKUP($C754,table!$B:$D,2,FALSE)</f>
        <v>T_PROJECT</v>
      </c>
      <c r="E754" s="61">
        <v>5</v>
      </c>
      <c r="F754" s="3" t="s">
        <v>376</v>
      </c>
      <c r="G754" s="3" t="str">
        <f>VLOOKUP($F754,domain!$B:$D,2,FALSE)</f>
        <v>PROJECT_TY</v>
      </c>
      <c r="H754" s="3" t="str">
        <f>VLOOKUP($F754,domain!$B:$D,3,FALSE)</f>
        <v>VARCHAR(32)</v>
      </c>
      <c r="I754" s="34" t="s">
        <v>65</v>
      </c>
      <c r="J754" s="3"/>
      <c r="K754" s="47"/>
      <c r="L754" s="3" t="s">
        <v>683</v>
      </c>
      <c r="M754" s="3"/>
      <c r="N754" t="str">
        <f t="shared" si="32"/>
        <v xml:space="preserve">  , PROJECT_TY VARCHAR(32)</v>
      </c>
      <c r="O754" t="str">
        <f t="shared" si="33"/>
        <v>COMMENT ON COLUMN T_PROJECT.PROJECT_TY IS '프로젝트 타입[CODE GROUP_ID: PROJECT_TY]';</v>
      </c>
    </row>
    <row r="755" spans="1:15" x14ac:dyDescent="0.25">
      <c r="A755" s="79">
        <v>745</v>
      </c>
      <c r="B755" s="28" t="str">
        <f>VLOOKUP($C755,table!$B:$D,3,FALSE)</f>
        <v>업무</v>
      </c>
      <c r="C755" s="3" t="s">
        <v>373</v>
      </c>
      <c r="D755" s="29" t="str">
        <f>VLOOKUP($C755,table!$B:$D,2,FALSE)</f>
        <v>T_PROJECT</v>
      </c>
      <c r="E755" s="61">
        <v>6</v>
      </c>
      <c r="F755" s="3" t="s">
        <v>377</v>
      </c>
      <c r="G755" s="3" t="str">
        <f>VLOOKUP($F755,domain!$B:$D,2,FALSE)</f>
        <v>PROJECT_SE</v>
      </c>
      <c r="H755" s="3" t="str">
        <f>VLOOKUP($F755,domain!$B:$D,3,FALSE)</f>
        <v>VARCHAR(32)</v>
      </c>
      <c r="I755" s="34" t="s">
        <v>65</v>
      </c>
      <c r="J755" s="3"/>
      <c r="K755" s="47"/>
      <c r="L755" s="3" t="s">
        <v>684</v>
      </c>
      <c r="M755" s="3"/>
      <c r="N755" t="str">
        <f t="shared" si="32"/>
        <v xml:space="preserve">  , PROJECT_SE VARCHAR(32)</v>
      </c>
      <c r="O755" t="str">
        <f t="shared" si="33"/>
        <v>COMMENT ON COLUMN T_PROJECT.PROJECT_SE IS '프로젝트 구분[공개 / 일반]';</v>
      </c>
    </row>
    <row r="756" spans="1:15" x14ac:dyDescent="0.25">
      <c r="A756" s="79">
        <v>746</v>
      </c>
      <c r="B756" s="28" t="str">
        <f>VLOOKUP($C756,table!$B:$D,3,FALSE)</f>
        <v>업무</v>
      </c>
      <c r="C756" s="3" t="s">
        <v>373</v>
      </c>
      <c r="D756" s="29" t="str">
        <f>VLOOKUP($C756,table!$B:$D,2,FALSE)</f>
        <v>T_PROJECT</v>
      </c>
      <c r="E756" s="61">
        <v>7</v>
      </c>
      <c r="F756" s="3" t="s">
        <v>586</v>
      </c>
      <c r="G756" s="3" t="str">
        <f>VLOOKUP($F756,domain!$B:$D,2,FALSE)</f>
        <v>PCPT_INFO</v>
      </c>
      <c r="H756" s="3" t="str">
        <f>VLOOKUP($F756,domain!$B:$D,3,FALSE)</f>
        <v>JSONB</v>
      </c>
      <c r="I756" s="34" t="s">
        <v>65</v>
      </c>
      <c r="J756" s="3"/>
      <c r="K756" s="47"/>
      <c r="L756" s="3"/>
      <c r="M756" s="3"/>
      <c r="N756" t="str">
        <f t="shared" si="32"/>
        <v xml:space="preserve">  , PCPT_INFO JSONB</v>
      </c>
      <c r="O756" t="str">
        <f t="shared" si="33"/>
        <v>COMMENT ON COLUMN T_PROJECT.PCPT_INFO IS '참여자 정보';</v>
      </c>
    </row>
    <row r="757" spans="1:15" x14ac:dyDescent="0.25">
      <c r="A757" s="79">
        <v>747</v>
      </c>
      <c r="B757" s="28" t="str">
        <f>VLOOKUP($C757,table!$B:$D,3,FALSE)</f>
        <v>업무</v>
      </c>
      <c r="C757" s="3" t="s">
        <v>373</v>
      </c>
      <c r="D757" s="29" t="str">
        <f>VLOOKUP($C757,table!$B:$D,2,FALSE)</f>
        <v>T_PROJECT</v>
      </c>
      <c r="E757" s="61">
        <v>8</v>
      </c>
      <c r="F757" s="3" t="s">
        <v>587</v>
      </c>
      <c r="G757" s="3" t="str">
        <f>VLOOKUP($F757,domain!$B:$D,2,FALSE)</f>
        <v>MGR_INFO</v>
      </c>
      <c r="H757" s="3" t="str">
        <f>VLOOKUP($F757,domain!$B:$D,3,FALSE)</f>
        <v>JSONB</v>
      </c>
      <c r="I757" s="34" t="s">
        <v>65</v>
      </c>
      <c r="J757" s="3"/>
      <c r="K757" s="47"/>
      <c r="L757" s="3"/>
      <c r="M757" s="3"/>
      <c r="N757" t="str">
        <f t="shared" si="32"/>
        <v xml:space="preserve">  , MGR_INFO JSONB</v>
      </c>
      <c r="O757" t="str">
        <f t="shared" si="33"/>
        <v>COMMENT ON COLUMN T_PROJECT.MGR_INFO IS '관리자 정보';</v>
      </c>
    </row>
    <row r="758" spans="1:15" x14ac:dyDescent="0.25">
      <c r="A758" s="79">
        <v>748</v>
      </c>
      <c r="B758" s="28" t="str">
        <f>VLOOKUP($C758,table!$B:$D,3,FALSE)</f>
        <v>업무</v>
      </c>
      <c r="C758" s="3" t="s">
        <v>373</v>
      </c>
      <c r="D758" s="29" t="str">
        <f>VLOOKUP($C758,table!$B:$D,2,FALSE)</f>
        <v>T_PROJECT</v>
      </c>
      <c r="E758" s="61">
        <v>9</v>
      </c>
      <c r="F758" s="3" t="s">
        <v>564</v>
      </c>
      <c r="G758" s="3" t="str">
        <f>VLOOKUP($F758,domain!$B:$D,2,FALSE)</f>
        <v>DEPT_CODE</v>
      </c>
      <c r="H758" s="3" t="str">
        <f>VLOOKUP($F758,domain!$B:$D,3,FALSE)</f>
        <v>VARCHAR(16)</v>
      </c>
      <c r="I758" s="34" t="s">
        <v>65</v>
      </c>
      <c r="J758" s="3"/>
      <c r="K758" s="47"/>
      <c r="L758" s="3"/>
      <c r="M758" s="3"/>
      <c r="N758" t="str">
        <f t="shared" si="32"/>
        <v xml:space="preserve">  , DEPT_CODE VARCHAR(16)</v>
      </c>
      <c r="O758" t="str">
        <f t="shared" si="33"/>
        <v>COMMENT ON COLUMN T_PROJECT.DEPT_CODE IS '부서 코드';</v>
      </c>
    </row>
    <row r="759" spans="1:15" x14ac:dyDescent="0.25">
      <c r="A759" s="79">
        <v>749</v>
      </c>
      <c r="B759" s="49" t="str">
        <f>VLOOKUP($C759,table!$B:$D,3,FALSE)</f>
        <v>업무</v>
      </c>
      <c r="C759" s="3" t="s">
        <v>373</v>
      </c>
      <c r="D759" s="50" t="str">
        <f>VLOOKUP($C759,table!$B:$D,2,FALSE)</f>
        <v>T_PROJECT</v>
      </c>
      <c r="E759" s="61">
        <v>10</v>
      </c>
      <c r="F759" s="3" t="s">
        <v>850</v>
      </c>
      <c r="G759" s="3" t="str">
        <f>VLOOKUP($F759,domain!$B:$D,2,FALSE)</f>
        <v>DEPT_INFO</v>
      </c>
      <c r="H759" s="3" t="str">
        <f>VLOOKUP($F759,domain!$B:$D,3,FALSE)</f>
        <v>JSONB</v>
      </c>
      <c r="I759" s="49" t="s">
        <v>65</v>
      </c>
      <c r="J759" s="3"/>
      <c r="K759" s="49"/>
      <c r="L759" s="3"/>
      <c r="M759" s="3"/>
      <c r="N759" t="str">
        <f t="shared" si="32"/>
        <v xml:space="preserve">  , DEPT_INFO JSONB</v>
      </c>
      <c r="O759" t="str">
        <f t="shared" si="33"/>
        <v>COMMENT ON COLUMN T_PROJECT.DEPT_INFO IS '부서 정보';</v>
      </c>
    </row>
    <row r="760" spans="1:15" x14ac:dyDescent="0.25">
      <c r="A760" s="79">
        <v>750</v>
      </c>
      <c r="B760" s="39" t="str">
        <f>VLOOKUP($C760,table!$B:$D,3,FALSE)</f>
        <v>업무</v>
      </c>
      <c r="C760" s="3" t="s">
        <v>373</v>
      </c>
      <c r="D760" s="40" t="str">
        <f>VLOOKUP($C760,table!$B:$D,2,FALSE)</f>
        <v>T_PROJECT</v>
      </c>
      <c r="E760" s="61">
        <v>11</v>
      </c>
      <c r="F760" s="3" t="s">
        <v>720</v>
      </c>
      <c r="G760" s="3" t="str">
        <f>VLOOKUP($F760,domain!$B:$D,2,FALSE)</f>
        <v>PROJECT_DATA</v>
      </c>
      <c r="H760" s="3" t="str">
        <f>VLOOKUP($F760,domain!$B:$D,3,FALSE)</f>
        <v>JSONB</v>
      </c>
      <c r="I760" s="39" t="s">
        <v>65</v>
      </c>
      <c r="J760" s="3"/>
      <c r="K760" s="47"/>
      <c r="L760" s="3"/>
      <c r="M760" s="3"/>
      <c r="N760" t="str">
        <f t="shared" si="32"/>
        <v xml:space="preserve">  , PROJECT_DATA JSONB</v>
      </c>
      <c r="O760" t="str">
        <f t="shared" si="33"/>
        <v>COMMENT ON COLUMN T_PROJECT.PROJECT_DATA IS '프로젝트 데이터';</v>
      </c>
    </row>
    <row r="761" spans="1:15" x14ac:dyDescent="0.25">
      <c r="A761" s="79">
        <v>751</v>
      </c>
      <c r="B761" s="57" t="str">
        <f>VLOOKUP($C761,table!$B:$D,3,FALSE)</f>
        <v>업무</v>
      </c>
      <c r="C761" s="3" t="s">
        <v>373</v>
      </c>
      <c r="D761" s="58" t="str">
        <f>VLOOKUP($C761,table!$B:$D,2,FALSE)</f>
        <v>T_PROJECT</v>
      </c>
      <c r="E761" s="61">
        <v>12</v>
      </c>
      <c r="F761" s="3" t="s">
        <v>1116</v>
      </c>
      <c r="G761" s="3" t="str">
        <f>VLOOKUP($F761,domain!$B:$D,2,FALSE)</f>
        <v>PROJECT_RSRC</v>
      </c>
      <c r="H761" s="3" t="str">
        <f>VLOOKUP($F761,domain!$B:$D,3,FALSE)</f>
        <v>JSONB</v>
      </c>
      <c r="I761" s="57" t="s">
        <v>65</v>
      </c>
      <c r="J761" s="3"/>
      <c r="K761" s="57"/>
      <c r="L761" s="3"/>
      <c r="M761" s="3"/>
      <c r="N761" t="str">
        <f t="shared" si="32"/>
        <v xml:space="preserve">  , PROJECT_RSRC JSONB</v>
      </c>
      <c r="O761" t="str">
        <f t="shared" si="33"/>
        <v>COMMENT ON COLUMN T_PROJECT.PROJECT_RSRC IS '프로젝트 자원';</v>
      </c>
    </row>
    <row r="762" spans="1:15" x14ac:dyDescent="0.25">
      <c r="A762" s="79">
        <v>752</v>
      </c>
      <c r="B762" s="57" t="str">
        <f>VLOOKUP($C762,table!$B:$D,3,FALSE)</f>
        <v>업무</v>
      </c>
      <c r="C762" s="3" t="s">
        <v>373</v>
      </c>
      <c r="D762" s="58" t="str">
        <f>VLOOKUP($C762,table!$B:$D,2,FALSE)</f>
        <v>T_PROJECT</v>
      </c>
      <c r="E762" s="61">
        <v>13</v>
      </c>
      <c r="F762" s="3" t="s">
        <v>378</v>
      </c>
      <c r="G762" s="3" t="str">
        <f>VLOOKUP($F762,domain!$B:$D,2,FALSE)</f>
        <v>START_DT</v>
      </c>
      <c r="H762" s="3" t="str">
        <f>VLOOKUP($F762,domain!$B:$D,3,FALSE)</f>
        <v>TIMESTAMP</v>
      </c>
      <c r="I762" s="39" t="s">
        <v>65</v>
      </c>
      <c r="J762" s="3"/>
      <c r="K762" s="47"/>
      <c r="L762" s="3"/>
      <c r="M762" s="3"/>
      <c r="N762" t="str">
        <f t="shared" si="32"/>
        <v xml:space="preserve">  , START_DT TIMESTAMP</v>
      </c>
      <c r="O762" t="str">
        <f t="shared" si="33"/>
        <v>COMMENT ON COLUMN T_PROJECT.START_DT IS '시작 일시';</v>
      </c>
    </row>
    <row r="763" spans="1:15" x14ac:dyDescent="0.25">
      <c r="A763" s="79">
        <v>753</v>
      </c>
      <c r="B763" s="28" t="str">
        <f>VLOOKUP($C763,table!$B:$D,3,FALSE)</f>
        <v>업무</v>
      </c>
      <c r="C763" s="3" t="s">
        <v>373</v>
      </c>
      <c r="D763" s="29" t="str">
        <f>VLOOKUP($C763,table!$B:$D,2,FALSE)</f>
        <v>T_PROJECT</v>
      </c>
      <c r="E763" s="61">
        <v>14</v>
      </c>
      <c r="F763" s="3" t="s">
        <v>379</v>
      </c>
      <c r="G763" s="3" t="str">
        <f>VLOOKUP($F763,domain!$B:$D,2,FALSE)</f>
        <v>END_DT</v>
      </c>
      <c r="H763" s="3" t="str">
        <f>VLOOKUP($F763,domain!$B:$D,3,FALSE)</f>
        <v>TIMESTAMP</v>
      </c>
      <c r="I763" s="34" t="s">
        <v>65</v>
      </c>
      <c r="J763" s="3"/>
      <c r="K763" s="47"/>
      <c r="L763" s="3"/>
      <c r="M763" s="3"/>
      <c r="N763" t="str">
        <f t="shared" si="32"/>
        <v xml:space="preserve">  , END_DT TIMESTAMP</v>
      </c>
      <c r="O763" t="str">
        <f t="shared" si="33"/>
        <v>COMMENT ON COLUMN T_PROJECT.END_DT IS '종료 일시';</v>
      </c>
    </row>
    <row r="764" spans="1:15" x14ac:dyDescent="0.25">
      <c r="A764" s="79">
        <v>754</v>
      </c>
      <c r="B764" s="57" t="str">
        <f>VLOOKUP($C764,table!$B:$D,3,FALSE)</f>
        <v>업무</v>
      </c>
      <c r="C764" s="3" t="s">
        <v>373</v>
      </c>
      <c r="D764" s="58" t="str">
        <f>VLOOKUP($C764,table!$B:$D,2,FALSE)</f>
        <v>T_PROJECT</v>
      </c>
      <c r="E764" s="61">
        <v>15</v>
      </c>
      <c r="F764" s="3" t="s">
        <v>380</v>
      </c>
      <c r="G764" s="3" t="str">
        <f>VLOOKUP($F764,domain!$B:$D,2,FALSE)</f>
        <v>PROJECT_DSC</v>
      </c>
      <c r="H764" s="3" t="str">
        <f>VLOOKUP($F764,domain!$B:$D,3,FALSE)</f>
        <v>VARCHAR(1000)</v>
      </c>
      <c r="I764" s="57" t="s">
        <v>65</v>
      </c>
      <c r="J764" s="3"/>
      <c r="K764" s="57"/>
      <c r="L764" s="3"/>
      <c r="M764" s="3"/>
      <c r="N764" t="str">
        <f t="shared" si="32"/>
        <v xml:space="preserve">  , PROJECT_DSC VARCHAR(1000)</v>
      </c>
      <c r="O764" t="str">
        <f t="shared" si="33"/>
        <v>COMMENT ON COLUMN T_PROJECT.PROJECT_DSC IS '프로젝트 설명';</v>
      </c>
    </row>
    <row r="765" spans="1:15" x14ac:dyDescent="0.25">
      <c r="A765" s="79">
        <v>755</v>
      </c>
      <c r="B765" s="57" t="str">
        <f>VLOOKUP($C765,table!$B:$D,3,FALSE)</f>
        <v>업무</v>
      </c>
      <c r="C765" s="3" t="s">
        <v>373</v>
      </c>
      <c r="D765" s="58" t="str">
        <f>VLOOKUP($C765,table!$B:$D,2,FALSE)</f>
        <v>T_PROJECT</v>
      </c>
      <c r="E765" s="61">
        <v>16</v>
      </c>
      <c r="F765" s="3" t="s">
        <v>381</v>
      </c>
      <c r="G765" s="3" t="str">
        <f>VLOOKUP($F765,domain!$B:$D,2,FALSE)</f>
        <v>PROJECT_STAT</v>
      </c>
      <c r="H765" s="3" t="str">
        <f>VLOOKUP($F765,domain!$B:$D,3,FALSE)</f>
        <v>VARCHAR(32)</v>
      </c>
      <c r="I765" s="57" t="s">
        <v>65</v>
      </c>
      <c r="J765" s="3"/>
      <c r="K765" s="57"/>
      <c r="L765" s="3" t="s">
        <v>682</v>
      </c>
      <c r="M765" s="3"/>
      <c r="N765" t="str">
        <f t="shared" si="32"/>
        <v xml:space="preserve">  , PROJECT_STAT VARCHAR(32)</v>
      </c>
      <c r="O765" t="str">
        <f t="shared" si="33"/>
        <v>COMMENT ON COLUMN T_PROJECT.PROJECT_STAT IS '프로젝트 상태[CODE GROUP_ID: PROJECT_STAT]';</v>
      </c>
    </row>
    <row r="766" spans="1:15" x14ac:dyDescent="0.25">
      <c r="A766" s="79">
        <v>756</v>
      </c>
      <c r="B766" s="57" t="str">
        <f>VLOOKUP($C766,table!$B:$D,3,FALSE)</f>
        <v>업무</v>
      </c>
      <c r="C766" s="3" t="s">
        <v>373</v>
      </c>
      <c r="D766" s="58" t="str">
        <f>VLOOKUP($C766,table!$B:$D,2,FALSE)</f>
        <v>T_PROJECT</v>
      </c>
      <c r="E766" s="61">
        <v>17</v>
      </c>
      <c r="F766" s="9" t="s">
        <v>1050</v>
      </c>
      <c r="G766" s="3" t="str">
        <f>VLOOKUP($F766,domain!$B:$D,2,FALSE)</f>
        <v>TABLEAU_PROJECT_ID</v>
      </c>
      <c r="H766" s="3" t="str">
        <f>VLOOKUP($F766,domain!$B:$D,3,FALSE)</f>
        <v>VARCHAR(64)</v>
      </c>
      <c r="I766" s="57" t="s">
        <v>65</v>
      </c>
      <c r="J766" s="3"/>
      <c r="K766" s="57"/>
      <c r="L766" s="3"/>
      <c r="M766" s="3"/>
      <c r="N766" t="str">
        <f t="shared" si="32"/>
        <v xml:space="preserve">  , TABLEAU_PROJECT_ID VARCHAR(64)</v>
      </c>
      <c r="O766" t="str">
        <f t="shared" si="33"/>
        <v>COMMENT ON COLUMN T_PROJECT.TABLEAU_PROJECT_ID IS '태블로 프로젝트 ID';</v>
      </c>
    </row>
    <row r="767" spans="1:15" x14ac:dyDescent="0.25">
      <c r="A767" s="79">
        <v>757</v>
      </c>
      <c r="B767" s="61" t="str">
        <f>VLOOKUP($C767,table!$B:$D,3,FALSE)</f>
        <v>업무</v>
      </c>
      <c r="C767" s="3" t="s">
        <v>373</v>
      </c>
      <c r="D767" s="62" t="str">
        <f>VLOOKUP($C767,table!$B:$D,2,FALSE)</f>
        <v>T_PROJECT</v>
      </c>
      <c r="E767" s="61">
        <v>18</v>
      </c>
      <c r="F767" s="9" t="s">
        <v>1338</v>
      </c>
      <c r="G767" s="3" t="str">
        <f>VLOOKUP($F767,domain!$B:$D,2,FALSE)</f>
        <v>ACTIVE_YN</v>
      </c>
      <c r="H767" s="3" t="str">
        <f>VLOOKUP($F767,domain!$B:$D,3,FALSE)</f>
        <v>VARCHAR(1)</v>
      </c>
      <c r="I767" s="61" t="s">
        <v>65</v>
      </c>
      <c r="J767" s="3" t="s">
        <v>304</v>
      </c>
      <c r="K767" s="61"/>
      <c r="L767" s="3" t="s">
        <v>1344</v>
      </c>
      <c r="M767" s="3"/>
      <c r="N767" t="str">
        <f t="shared" si="32"/>
        <v xml:space="preserve">  , ACTIVE_YN VARCHAR(1) DEFAULT 'N'</v>
      </c>
      <c r="O767" t="str">
        <f t="shared" si="33"/>
        <v>COMMENT ON COLUMN T_PROJECT.ACTIVE_YN IS '활성 여부[동일 프로젝트 ID 중 하나의 버전만 활성]';</v>
      </c>
    </row>
    <row r="768" spans="1:15" x14ac:dyDescent="0.25">
      <c r="A768" s="79">
        <v>758</v>
      </c>
      <c r="B768" s="61" t="str">
        <f>VLOOKUP($C768,table!$B:$D,3,FALSE)</f>
        <v>업무</v>
      </c>
      <c r="C768" s="3" t="s">
        <v>373</v>
      </c>
      <c r="D768" s="62" t="str">
        <f>VLOOKUP($C768,table!$B:$D,2,FALSE)</f>
        <v>T_PROJECT</v>
      </c>
      <c r="E768" s="61">
        <v>19</v>
      </c>
      <c r="F768" s="9" t="s">
        <v>1339</v>
      </c>
      <c r="G768" s="3" t="str">
        <f>VLOOKUP($F768,domain!$B:$D,2,FALSE)</f>
        <v>LAST_VER_YN</v>
      </c>
      <c r="H768" s="3" t="str">
        <f>VLOOKUP($F768,domain!$B:$D,3,FALSE)</f>
        <v>VARCHAR(1)</v>
      </c>
      <c r="I768" s="61" t="s">
        <v>65</v>
      </c>
      <c r="J768" s="3" t="s">
        <v>304</v>
      </c>
      <c r="K768" s="61"/>
      <c r="L768" s="3" t="s">
        <v>1345</v>
      </c>
      <c r="M768" s="3"/>
      <c r="N768" t="str">
        <f t="shared" si="32"/>
        <v xml:space="preserve">  , LAST_VER_YN VARCHAR(1) DEFAULT 'N'</v>
      </c>
      <c r="O768" t="str">
        <f t="shared" si="33"/>
        <v>COMMENT ON COLUMN T_PROJECT.LAST_VER_YN IS '마지막 버전 여부[동일 프로젝트 ID 중 마지막 버전]';</v>
      </c>
    </row>
    <row r="769" spans="1:15" x14ac:dyDescent="0.25">
      <c r="A769" s="79">
        <v>759</v>
      </c>
      <c r="B769" s="61" t="str">
        <f>VLOOKUP($C769,table!$B:$D,3,FALSE)</f>
        <v>업무</v>
      </c>
      <c r="C769" s="3" t="s">
        <v>373</v>
      </c>
      <c r="D769" s="62" t="str">
        <f>VLOOKUP($C769,table!$B:$D,2,FALSE)</f>
        <v>T_PROJECT</v>
      </c>
      <c r="E769" s="61">
        <v>20</v>
      </c>
      <c r="F769" s="9" t="s">
        <v>1340</v>
      </c>
      <c r="G769" s="3" t="str">
        <f>VLOOKUP($F769,domain!$B:$D,2,FALSE)</f>
        <v>APRV_STAT</v>
      </c>
      <c r="H769" s="3" t="str">
        <f>VLOOKUP($F769,domain!$B:$D,3,FALSE)</f>
        <v>VARCHAR(32)</v>
      </c>
      <c r="I769" s="61" t="s">
        <v>65</v>
      </c>
      <c r="J769" s="3"/>
      <c r="K769" s="61"/>
      <c r="L769" s="3" t="s">
        <v>1346</v>
      </c>
      <c r="M769" s="3"/>
      <c r="N769" t="str">
        <f t="shared" si="32"/>
        <v xml:space="preserve">  , APRV_STAT VARCHAR(32)</v>
      </c>
      <c r="O769" t="str">
        <f t="shared" si="33"/>
        <v>COMMENT ON COLUMN T_PROJECT.APRV_STAT IS '승인 상태[버전별 승인 상태]';</v>
      </c>
    </row>
    <row r="770" spans="1:15" x14ac:dyDescent="0.25">
      <c r="A770" s="79">
        <v>760</v>
      </c>
      <c r="B770" s="57" t="str">
        <f>VLOOKUP($C770,table!$B:$D,3,FALSE)</f>
        <v>업무</v>
      </c>
      <c r="C770" s="3" t="s">
        <v>373</v>
      </c>
      <c r="D770" s="58" t="str">
        <f>VLOOKUP($C770,table!$B:$D,2,FALSE)</f>
        <v>T_PROJECT</v>
      </c>
      <c r="E770" s="61">
        <v>21</v>
      </c>
      <c r="F770" s="3" t="s">
        <v>568</v>
      </c>
      <c r="G770" s="3" t="str">
        <f>VLOOKUP($F770,domain!$B:$D,2,FALSE)</f>
        <v>ORD_SEQ</v>
      </c>
      <c r="H770" s="3" t="str">
        <f>VLOOKUP($F770,domain!$B:$D,3,FALSE)</f>
        <v>NUMERIC(5,0)</v>
      </c>
      <c r="I770" s="63" t="s">
        <v>65</v>
      </c>
      <c r="J770" s="3"/>
      <c r="K770" s="57"/>
      <c r="L770" s="3"/>
      <c r="M770" s="3"/>
      <c r="N770" t="str">
        <f t="shared" si="32"/>
        <v xml:space="preserve">  , ORD_SEQ NUMERIC(5,0)</v>
      </c>
      <c r="O770" t="str">
        <f t="shared" si="33"/>
        <v>COMMENT ON COLUMN T_PROJECT.ORD_SEQ IS '정렬 순서';</v>
      </c>
    </row>
    <row r="771" spans="1:15" x14ac:dyDescent="0.25">
      <c r="A771" s="79">
        <v>761</v>
      </c>
      <c r="B771" s="63" t="str">
        <f>VLOOKUP($C771,table!$B:$D,3,FALSE)</f>
        <v>업무</v>
      </c>
      <c r="C771" s="3" t="s">
        <v>373</v>
      </c>
      <c r="D771" s="64" t="str">
        <f>VLOOKUP($C771,table!$B:$D,2,FALSE)</f>
        <v>T_PROJECT</v>
      </c>
      <c r="E771" s="63">
        <v>22</v>
      </c>
      <c r="F771" s="3" t="s">
        <v>1129</v>
      </c>
      <c r="G771" s="3" t="str">
        <f>VLOOKUP($F771,domain!$B:$D,2,FALSE)</f>
        <v>MAIN_PICR_ID</v>
      </c>
      <c r="H771" s="3" t="str">
        <f>VLOOKUP($F771,domain!$B:$D,3,FALSE)</f>
        <v>VARCHAR(32)</v>
      </c>
      <c r="I771" s="63" t="s">
        <v>65</v>
      </c>
      <c r="J771" s="3"/>
      <c r="K771" s="63"/>
      <c r="L771" s="3"/>
      <c r="M771" s="3"/>
      <c r="N771" t="str">
        <f t="shared" si="32"/>
        <v xml:space="preserve">  , MAIN_PICR_ID VARCHAR(32)</v>
      </c>
      <c r="O771" t="str">
        <f t="shared" si="33"/>
        <v>COMMENT ON COLUMN T_PROJECT.MAIN_PICR_ID IS '메인 담당자 ID';</v>
      </c>
    </row>
    <row r="772" spans="1:15" x14ac:dyDescent="0.25">
      <c r="A772" s="79">
        <v>762</v>
      </c>
      <c r="B772" s="63" t="str">
        <f>VLOOKUP($C772,table!$B:$D,3,FALSE)</f>
        <v>업무</v>
      </c>
      <c r="C772" s="3" t="s">
        <v>373</v>
      </c>
      <c r="D772" s="64" t="str">
        <f>VLOOKUP($C772,table!$B:$D,2,FALSE)</f>
        <v>T_PROJECT</v>
      </c>
      <c r="E772" s="63">
        <v>23</v>
      </c>
      <c r="F772" s="3" t="s">
        <v>1130</v>
      </c>
      <c r="G772" s="3" t="str">
        <f>VLOOKUP($F772,domain!$B:$D,2,FALSE)</f>
        <v>SUB_PICR_ID</v>
      </c>
      <c r="H772" s="3" t="str">
        <f>VLOOKUP($F772,domain!$B:$D,3,FALSE)</f>
        <v>VARCHAR(32)</v>
      </c>
      <c r="I772" s="63" t="s">
        <v>65</v>
      </c>
      <c r="J772" s="3"/>
      <c r="K772" s="63"/>
      <c r="L772" s="3"/>
      <c r="M772" s="3"/>
      <c r="N772" t="str">
        <f t="shared" si="32"/>
        <v xml:space="preserve">  , SUB_PICR_ID VARCHAR(32)</v>
      </c>
      <c r="O772" t="str">
        <f t="shared" si="33"/>
        <v>COMMENT ON COLUMN T_PROJECT.SUB_PICR_ID IS '서브 담당자 ID';</v>
      </c>
    </row>
    <row r="773" spans="1:15" x14ac:dyDescent="0.25">
      <c r="A773" s="79">
        <v>763</v>
      </c>
      <c r="B773" s="57" t="str">
        <f>VLOOKUP($C773,table!$B:$D,3,FALSE)</f>
        <v>업무</v>
      </c>
      <c r="C773" s="3" t="s">
        <v>373</v>
      </c>
      <c r="D773" s="58" t="str">
        <f>VLOOKUP($C773,table!$B:$D,2,FALSE)</f>
        <v>T_PROJECT</v>
      </c>
      <c r="E773" s="63">
        <v>24</v>
      </c>
      <c r="F773" s="3" t="s">
        <v>160</v>
      </c>
      <c r="G773" s="3" t="str">
        <f>VLOOKUP($F773,domain!$B:$D,2,FALSE)</f>
        <v>USE_YN</v>
      </c>
      <c r="H773" s="3" t="str">
        <f>VLOOKUP($F773,domain!$B:$D,3,FALSE)</f>
        <v>VARCHAR(1)</v>
      </c>
      <c r="I773" s="57" t="s">
        <v>65</v>
      </c>
      <c r="J773" s="3" t="s">
        <v>304</v>
      </c>
      <c r="K773" s="57"/>
      <c r="L773" s="3"/>
      <c r="M773" s="3"/>
      <c r="N773" t="str">
        <f t="shared" si="32"/>
        <v xml:space="preserve">  , USE_YN VARCHAR(1) DEFAULT 'N'</v>
      </c>
      <c r="O773" t="str">
        <f t="shared" si="33"/>
        <v>COMMENT ON COLUMN T_PROJECT.USE_YN IS '사용 여부';</v>
      </c>
    </row>
    <row r="774" spans="1:15" x14ac:dyDescent="0.25">
      <c r="A774" s="79">
        <v>764</v>
      </c>
      <c r="B774" s="57" t="str">
        <f>VLOOKUP($C774,table!$B:$D,3,FALSE)</f>
        <v>업무</v>
      </c>
      <c r="C774" s="3" t="s">
        <v>373</v>
      </c>
      <c r="D774" s="58" t="str">
        <f>VLOOKUP($C774,table!$B:$D,2,FALSE)</f>
        <v>T_PROJECT</v>
      </c>
      <c r="E774" s="63">
        <v>25</v>
      </c>
      <c r="F774" s="3" t="s">
        <v>132</v>
      </c>
      <c r="G774" s="3" t="str">
        <f>VLOOKUP($F774,domain!$B:$D,2,FALSE)</f>
        <v>RGST_ID</v>
      </c>
      <c r="H774" s="3" t="str">
        <f>VLOOKUP($F774,domain!$B:$D,3,FALSE)</f>
        <v>VARCHAR(32)</v>
      </c>
      <c r="I774" s="57" t="s">
        <v>66</v>
      </c>
      <c r="J774" s="3"/>
      <c r="K774" s="57"/>
      <c r="L774" s="3"/>
      <c r="M774" s="3"/>
      <c r="N774" t="str">
        <f t="shared" si="32"/>
        <v xml:space="preserve">  , RGST_ID VARCHAR(32) NOT NULL</v>
      </c>
      <c r="O774" t="str">
        <f t="shared" si="33"/>
        <v>COMMENT ON COLUMN T_PROJECT.RGST_ID IS '등록 ID';</v>
      </c>
    </row>
    <row r="775" spans="1:15" x14ac:dyDescent="0.25">
      <c r="A775" s="79">
        <v>765</v>
      </c>
      <c r="B775" s="57" t="str">
        <f>VLOOKUP($C775,table!$B:$D,3,FALSE)</f>
        <v>업무</v>
      </c>
      <c r="C775" s="3" t="s">
        <v>373</v>
      </c>
      <c r="D775" s="58" t="str">
        <f>VLOOKUP($C775,table!$B:$D,2,FALSE)</f>
        <v>T_PROJECT</v>
      </c>
      <c r="E775" s="63">
        <v>26</v>
      </c>
      <c r="F775" s="3" t="s">
        <v>840</v>
      </c>
      <c r="G775" s="3" t="str">
        <f>VLOOKUP($F775,domain!$B:$D,2,FALSE)</f>
        <v>RGST_DT</v>
      </c>
      <c r="H775" s="3" t="str">
        <f>VLOOKUP($F775,domain!$B:$D,3,FALSE)</f>
        <v>TIMESTAMP</v>
      </c>
      <c r="I775" s="57" t="s">
        <v>66</v>
      </c>
      <c r="J775" s="3" t="s">
        <v>307</v>
      </c>
      <c r="K775" s="57"/>
      <c r="L775" s="3"/>
      <c r="M775" s="3"/>
      <c r="N775" t="str">
        <f t="shared" si="32"/>
        <v xml:space="preserve">  , RGST_DT TIMESTAMP DEFAULT CURRENT_TIMESTAMP NOT NULL</v>
      </c>
      <c r="O775" t="str">
        <f t="shared" si="33"/>
        <v>COMMENT ON COLUMN T_PROJECT.RGST_DT IS '등록 일시';</v>
      </c>
    </row>
    <row r="776" spans="1:15" x14ac:dyDescent="0.25">
      <c r="A776" s="79">
        <v>766</v>
      </c>
      <c r="B776" s="28" t="str">
        <f>VLOOKUP($C776,table!$B:$D,3,FALSE)</f>
        <v>업무</v>
      </c>
      <c r="C776" s="3" t="s">
        <v>373</v>
      </c>
      <c r="D776" s="29" t="str">
        <f>VLOOKUP($C776,table!$B:$D,2,FALSE)</f>
        <v>T_PROJECT</v>
      </c>
      <c r="E776" s="63">
        <v>27</v>
      </c>
      <c r="F776" s="3" t="s">
        <v>169</v>
      </c>
      <c r="G776" s="3" t="str">
        <f>VLOOKUP($F776,domain!$B:$D,2,FALSE)</f>
        <v>MODI_ID</v>
      </c>
      <c r="H776" s="3" t="str">
        <f>VLOOKUP($F776,domain!$B:$D,3,FALSE)</f>
        <v>VARCHAR(32)</v>
      </c>
      <c r="I776" s="28" t="s">
        <v>66</v>
      </c>
      <c r="J776" s="3"/>
      <c r="K776" s="47"/>
      <c r="L776" s="3"/>
      <c r="M776" s="3"/>
      <c r="N776" t="str">
        <f t="shared" si="32"/>
        <v xml:space="preserve">  , MODI_ID VARCHAR(32) NOT NULL</v>
      </c>
      <c r="O776" t="str">
        <f t="shared" si="33"/>
        <v>COMMENT ON COLUMN T_PROJECT.MODI_ID IS '수정 ID';</v>
      </c>
    </row>
    <row r="777" spans="1:15" x14ac:dyDescent="0.25">
      <c r="A777" s="79">
        <v>767</v>
      </c>
      <c r="B777" s="28" t="str">
        <f>VLOOKUP($C777,table!$B:$D,3,FALSE)</f>
        <v>업무</v>
      </c>
      <c r="C777" s="3" t="s">
        <v>373</v>
      </c>
      <c r="D777" s="29" t="str">
        <f>VLOOKUP($C777,table!$B:$D,2,FALSE)</f>
        <v>T_PROJECT</v>
      </c>
      <c r="E777" s="63">
        <v>28</v>
      </c>
      <c r="F777" s="3" t="s">
        <v>173</v>
      </c>
      <c r="G777" s="3" t="str">
        <f>VLOOKUP($F777,domain!$B:$D,2,FALSE)</f>
        <v>MODI_DT</v>
      </c>
      <c r="H777" s="3" t="str">
        <f>VLOOKUP($F777,domain!$B:$D,3,FALSE)</f>
        <v>TIMESTAMP</v>
      </c>
      <c r="I777" s="28" t="s">
        <v>66</v>
      </c>
      <c r="J777" s="3" t="s">
        <v>307</v>
      </c>
      <c r="K777" s="47"/>
      <c r="L777" s="3"/>
      <c r="M777" s="3"/>
      <c r="N777" t="str">
        <f t="shared" si="32"/>
        <v xml:space="preserve">  , MODI_DT TIMESTAMP DEFAULT CURRENT_TIMESTAMP NOT NULL</v>
      </c>
      <c r="O777" t="str">
        <f t="shared" si="33"/>
        <v>COMMENT ON COLUMN T_PROJECT.MODI_DT IS '수정 일시';</v>
      </c>
    </row>
    <row r="778" spans="1:15" x14ac:dyDescent="0.25">
      <c r="A778" s="79">
        <v>768</v>
      </c>
      <c r="B778" s="63" t="str">
        <f>VLOOKUP($C778,table!$B:$D,3,FALSE)</f>
        <v>업무</v>
      </c>
      <c r="C778" s="3" t="s">
        <v>1341</v>
      </c>
      <c r="D778" s="64" t="str">
        <f>VLOOKUP($C778,table!$B:$D,2,FALSE)</f>
        <v>T_PROJECT_USER</v>
      </c>
      <c r="E778" s="63">
        <v>1</v>
      </c>
      <c r="F778" s="3" t="s">
        <v>374</v>
      </c>
      <c r="G778" s="3" t="str">
        <f>VLOOKUP($F778,domain!$B:$D,2,FALSE)</f>
        <v>PROJECT_ID</v>
      </c>
      <c r="H778" s="3" t="str">
        <f>VLOOKUP($F778,domain!$B:$D,3,FALSE)</f>
        <v>VARCHAR(32)</v>
      </c>
      <c r="I778" s="63" t="s">
        <v>66</v>
      </c>
      <c r="J778" s="3"/>
      <c r="K778" s="63">
        <v>1</v>
      </c>
      <c r="L778" s="3"/>
      <c r="M778" s="3"/>
      <c r="N778" t="str">
        <f t="shared" si="32"/>
        <v xml:space="preserve">    PROJECT_ID VARCHAR(32) NOT NULL</v>
      </c>
      <c r="O778" t="str">
        <f t="shared" si="33"/>
        <v>COMMENT ON COLUMN T_PROJECT_USER.PROJECT_ID IS '프로젝트 ID';</v>
      </c>
    </row>
    <row r="779" spans="1:15" x14ac:dyDescent="0.25">
      <c r="A779" s="79">
        <v>769</v>
      </c>
      <c r="B779" s="63" t="str">
        <f>VLOOKUP($C779,table!$B:$D,3,FALSE)</f>
        <v>업무</v>
      </c>
      <c r="C779" s="3" t="s">
        <v>1341</v>
      </c>
      <c r="D779" s="64" t="str">
        <f>VLOOKUP($C779,table!$B:$D,2,FALSE)</f>
        <v>T_PROJECT_USER</v>
      </c>
      <c r="E779" s="63">
        <v>2</v>
      </c>
      <c r="F779" s="3" t="s">
        <v>582</v>
      </c>
      <c r="G779" s="3" t="str">
        <f>VLOOKUP($F779,domain!$B:$D,2,FALSE)</f>
        <v>VER</v>
      </c>
      <c r="H779" s="3" t="str">
        <f>VLOOKUP($F779,domain!$B:$D,3,FALSE)</f>
        <v>NUMERIC(9,3)</v>
      </c>
      <c r="I779" s="63" t="s">
        <v>66</v>
      </c>
      <c r="J779" s="3"/>
      <c r="K779" s="63">
        <v>2</v>
      </c>
      <c r="L779" s="3"/>
      <c r="M779" s="3"/>
      <c r="N779" t="str">
        <f t="shared" si="32"/>
        <v xml:space="preserve">  , VER NUMERIC(9,3) NOT NULL</v>
      </c>
      <c r="O779" t="str">
        <f t="shared" si="33"/>
        <v>COMMENT ON COLUMN T_PROJECT_USER.VER IS '버전';</v>
      </c>
    </row>
    <row r="780" spans="1:15" x14ac:dyDescent="0.25">
      <c r="A780" s="79">
        <v>770</v>
      </c>
      <c r="B780" s="63" t="str">
        <f>VLOOKUP($C780,table!$B:$D,3,FALSE)</f>
        <v>업무</v>
      </c>
      <c r="C780" s="3" t="s">
        <v>1341</v>
      </c>
      <c r="D780" s="64" t="str">
        <f>VLOOKUP($C780,table!$B:$D,2,FALSE)</f>
        <v>T_PROJECT_USER</v>
      </c>
      <c r="E780" s="70">
        <v>3</v>
      </c>
      <c r="F780" s="3" t="s">
        <v>418</v>
      </c>
      <c r="G780" s="3" t="str">
        <f>VLOOKUP($F780,domain!$B:$D,2,FALSE)</f>
        <v>ROLE_SE</v>
      </c>
      <c r="H780" s="3" t="str">
        <f>VLOOKUP($F780,domain!$B:$D,3,FALSE)</f>
        <v>VARCHAR(32)</v>
      </c>
      <c r="I780" s="63" t="s">
        <v>66</v>
      </c>
      <c r="J780" s="3"/>
      <c r="K780" s="63">
        <v>3</v>
      </c>
      <c r="L780" s="3"/>
      <c r="M780" s="3"/>
      <c r="N780" t="str">
        <f t="shared" si="32"/>
        <v xml:space="preserve">  , ROLE_SE VARCHAR(32) NOT NULL</v>
      </c>
      <c r="O780" t="str">
        <f t="shared" si="33"/>
        <v>COMMENT ON COLUMN T_PROJECT_USER.ROLE_SE IS '역할 구분';</v>
      </c>
    </row>
    <row r="781" spans="1:15" x14ac:dyDescent="0.25">
      <c r="A781" s="79">
        <v>771</v>
      </c>
      <c r="B781" s="63" t="str">
        <f>VLOOKUP($C781,table!$B:$D,3,FALSE)</f>
        <v>업무</v>
      </c>
      <c r="C781" s="3" t="s">
        <v>1341</v>
      </c>
      <c r="D781" s="64" t="str">
        <f>VLOOKUP($C781,table!$B:$D,2,FALSE)</f>
        <v>T_PROJECT_USER</v>
      </c>
      <c r="E781" s="70">
        <v>4</v>
      </c>
      <c r="F781" s="3" t="s">
        <v>1029</v>
      </c>
      <c r="G781" s="3" t="str">
        <f>VLOOKUP($F781,domain!$B:$D,2,FALSE)</f>
        <v>REF_TY</v>
      </c>
      <c r="H781" s="3" t="str">
        <f>VLOOKUP($F781,domain!$B:$D,3,FALSE)</f>
        <v>VARCHAR(16)</v>
      </c>
      <c r="I781" s="63" t="s">
        <v>66</v>
      </c>
      <c r="J781" s="3"/>
      <c r="K781" s="63">
        <v>4</v>
      </c>
      <c r="L781" s="3"/>
      <c r="M781" s="3"/>
      <c r="N781" t="str">
        <f t="shared" si="32"/>
        <v xml:space="preserve">  , REF_TY VARCHAR(16) NOT NULL</v>
      </c>
      <c r="O781" t="str">
        <f t="shared" si="33"/>
        <v>COMMENT ON COLUMN T_PROJECT_USER.REF_TY IS '참조 타입';</v>
      </c>
    </row>
    <row r="782" spans="1:15" x14ac:dyDescent="0.25">
      <c r="A782" s="79">
        <v>772</v>
      </c>
      <c r="B782" s="63" t="str">
        <f>VLOOKUP($C782,table!$B:$D,3,FALSE)</f>
        <v>업무</v>
      </c>
      <c r="C782" s="3" t="s">
        <v>1341</v>
      </c>
      <c r="D782" s="64" t="str">
        <f>VLOOKUP($C782,table!$B:$D,2,FALSE)</f>
        <v>T_PROJECT_USER</v>
      </c>
      <c r="E782" s="70">
        <v>5</v>
      </c>
      <c r="F782" s="3" t="s">
        <v>837</v>
      </c>
      <c r="G782" s="3" t="str">
        <f>VLOOKUP($F782,domain!$B:$D,2,FALSE)</f>
        <v>REF_ID</v>
      </c>
      <c r="H782" s="3" t="str">
        <f>VLOOKUP($F782,domain!$B:$D,3,FALSE)</f>
        <v>VARCHAR(64)</v>
      </c>
      <c r="I782" s="63" t="s">
        <v>66</v>
      </c>
      <c r="J782" s="3"/>
      <c r="K782" s="63">
        <v>5</v>
      </c>
      <c r="L782" s="3"/>
      <c r="M782" s="3"/>
      <c r="N782" t="str">
        <f t="shared" si="32"/>
        <v xml:space="preserve">  , REF_ID VARCHAR(64) NOT NULL</v>
      </c>
      <c r="O782" t="str">
        <f t="shared" si="33"/>
        <v>COMMENT ON COLUMN T_PROJECT_USER.REF_ID IS '참조 ID';</v>
      </c>
    </row>
    <row r="783" spans="1:15" x14ac:dyDescent="0.25">
      <c r="A783" s="79">
        <v>773</v>
      </c>
      <c r="B783" s="63" t="str">
        <f>VLOOKUP($C783,table!$B:$D,3,FALSE)</f>
        <v>업무</v>
      </c>
      <c r="C783" s="3" t="s">
        <v>1341</v>
      </c>
      <c r="D783" s="64" t="str">
        <f>VLOOKUP($C783,table!$B:$D,2,FALSE)</f>
        <v>T_PROJECT_USER</v>
      </c>
      <c r="E783" s="70">
        <v>6</v>
      </c>
      <c r="F783" s="3" t="s">
        <v>1366</v>
      </c>
      <c r="G783" s="3" t="str">
        <f>VLOOKUP($F783,domain!$B:$D,2,FALSE)</f>
        <v>NIGHT_USE_YN</v>
      </c>
      <c r="H783" s="3" t="str">
        <f>VLOOKUP($F783,domain!$B:$D,3,FALSE)</f>
        <v>VARCHAR(1)</v>
      </c>
      <c r="I783" s="63" t="s">
        <v>65</v>
      </c>
      <c r="J783" s="3" t="s">
        <v>304</v>
      </c>
      <c r="K783" s="63"/>
      <c r="L783" s="3"/>
      <c r="M783" s="3"/>
      <c r="N783" t="str">
        <f t="shared" si="32"/>
        <v xml:space="preserve">  , NIGHT_USE_YN VARCHAR(1) DEFAULT 'N'</v>
      </c>
      <c r="O783" t="str">
        <f t="shared" si="33"/>
        <v>COMMENT ON COLUMN T_PROJECT_USER.NIGHT_USE_YN IS '야간 사용 여부';</v>
      </c>
    </row>
    <row r="784" spans="1:15" x14ac:dyDescent="0.25">
      <c r="A784" s="79">
        <v>774</v>
      </c>
      <c r="B784" s="63" t="str">
        <f>VLOOKUP($C784,table!$B:$D,3,FALSE)</f>
        <v>업무</v>
      </c>
      <c r="C784" s="3" t="s">
        <v>1341</v>
      </c>
      <c r="D784" s="64" t="str">
        <f>VLOOKUP($C784,table!$B:$D,2,FALSE)</f>
        <v>T_PROJECT_USER</v>
      </c>
      <c r="E784" s="70">
        <v>7</v>
      </c>
      <c r="F784" s="3" t="s">
        <v>1367</v>
      </c>
      <c r="G784" s="3" t="str">
        <f>VLOOKUP($F784,domain!$B:$D,2,FALSE)</f>
        <v>NIGHT_USE_START_DT</v>
      </c>
      <c r="H784" s="3" t="str">
        <f>VLOOKUP($F784,domain!$B:$D,3,FALSE)</f>
        <v>TIMESTAMP</v>
      </c>
      <c r="I784" s="63" t="s">
        <v>65</v>
      </c>
      <c r="J784" s="3"/>
      <c r="K784" s="63"/>
      <c r="L784" s="3"/>
      <c r="M784" s="3"/>
      <c r="N784" t="str">
        <f t="shared" si="32"/>
        <v xml:space="preserve">  , NIGHT_USE_START_DT TIMESTAMP</v>
      </c>
      <c r="O784" t="str">
        <f t="shared" si="33"/>
        <v>COMMENT ON COLUMN T_PROJECT_USER.NIGHT_USE_START_DT IS '야간 사용 시작 일시';</v>
      </c>
    </row>
    <row r="785" spans="1:15" x14ac:dyDescent="0.25">
      <c r="A785" s="79">
        <v>775</v>
      </c>
      <c r="B785" s="63" t="str">
        <f>VLOOKUP($C785,table!$B:$D,3,FALSE)</f>
        <v>업무</v>
      </c>
      <c r="C785" s="3" t="s">
        <v>1341</v>
      </c>
      <c r="D785" s="64" t="str">
        <f>VLOOKUP($C785,table!$B:$D,2,FALSE)</f>
        <v>T_PROJECT_USER</v>
      </c>
      <c r="E785" s="70">
        <v>8</v>
      </c>
      <c r="F785" s="3" t="s">
        <v>1368</v>
      </c>
      <c r="G785" s="3" t="str">
        <f>VLOOKUP($F785,domain!$B:$D,2,FALSE)</f>
        <v>NIGHT_USE_END_DT</v>
      </c>
      <c r="H785" s="3" t="str">
        <f>VLOOKUP($F785,domain!$B:$D,3,FALSE)</f>
        <v>TIMESTAMP</v>
      </c>
      <c r="I785" s="63" t="s">
        <v>65</v>
      </c>
      <c r="J785" s="3"/>
      <c r="K785" s="63"/>
      <c r="L785" s="3"/>
      <c r="M785" s="3"/>
      <c r="N785" t="str">
        <f t="shared" si="32"/>
        <v xml:space="preserve">  , NIGHT_USE_END_DT TIMESTAMP</v>
      </c>
      <c r="O785" t="str">
        <f t="shared" si="33"/>
        <v>COMMENT ON COLUMN T_PROJECT_USER.NIGHT_USE_END_DT IS '야간 사용 종료 일시';</v>
      </c>
    </row>
    <row r="786" spans="1:15" s="73" customFormat="1" x14ac:dyDescent="0.25">
      <c r="A786" s="79">
        <v>776</v>
      </c>
      <c r="B786" s="70" t="str">
        <f>VLOOKUP($C786,table!$B:$D,3,FALSE)</f>
        <v>업무</v>
      </c>
      <c r="C786" s="3" t="s">
        <v>1341</v>
      </c>
      <c r="D786" s="69" t="str">
        <f>VLOOKUP($C786,table!$B:$D,2,FALSE)</f>
        <v>T_PROJECT_USER</v>
      </c>
      <c r="E786" s="70">
        <v>9</v>
      </c>
      <c r="F786" s="3" t="s">
        <v>1752</v>
      </c>
      <c r="G786" s="3" t="str">
        <f>VLOOKUP($F786,domain!$B:$D,2,FALSE)</f>
        <v>NIGHT_USE_APRV_STAT</v>
      </c>
      <c r="H786" s="3" t="str">
        <f>VLOOKUP($F786,domain!$B:$D,3,FALSE)</f>
        <v>VARCHAR(32)</v>
      </c>
      <c r="I786" s="70" t="s">
        <v>65</v>
      </c>
      <c r="J786" s="3"/>
      <c r="K786" s="70"/>
      <c r="L786" s="3"/>
      <c r="M786" s="3"/>
      <c r="N786" s="73" t="str">
        <f>IF(E786=1,"    ","  , ")&amp;G786&amp;" "&amp;H786&amp;IF(J786="",""," "&amp;J786)&amp;IF(I786="N"," NOT NULL","")</f>
        <v xml:space="preserve">  , NIGHT_USE_APRV_STAT VARCHAR(32)</v>
      </c>
      <c r="O786" s="73" t="str">
        <f>"COMMENT ON COLUMN "&amp;D786&amp;"."&amp;G786&amp;" IS '"&amp;F786&amp;IF(L786="","","["&amp;L786&amp;"]")&amp;"';"</f>
        <v>COMMENT ON COLUMN T_PROJECT_USER.NIGHT_USE_APRV_STAT IS '야간 사용 승인 상태';</v>
      </c>
    </row>
    <row r="787" spans="1:15" x14ac:dyDescent="0.25">
      <c r="A787" s="79">
        <v>777</v>
      </c>
      <c r="B787" s="70" t="str">
        <f>VLOOKUP($C787,table!$B:$D,3,FALSE)</f>
        <v>업무</v>
      </c>
      <c r="C787" s="3" t="s">
        <v>1341</v>
      </c>
      <c r="D787" s="69" t="str">
        <f>VLOOKUP($C787,table!$B:$D,2,FALSE)</f>
        <v>T_PROJECT_USER</v>
      </c>
      <c r="E787" s="70">
        <v>10</v>
      </c>
      <c r="F787" s="3" t="s">
        <v>1078</v>
      </c>
      <c r="G787" s="3" t="str">
        <f>VLOOKUP($F787,domain!$B:$D,2,FALSE)</f>
        <v>USE_YN</v>
      </c>
      <c r="H787" s="3" t="str">
        <f>VLOOKUP($F787,domain!$B:$D,3,FALSE)</f>
        <v>VARCHAR(1)</v>
      </c>
      <c r="I787" s="63" t="s">
        <v>65</v>
      </c>
      <c r="J787" s="3" t="s">
        <v>304</v>
      </c>
      <c r="K787" s="63"/>
      <c r="L787" s="3"/>
      <c r="M787" s="3"/>
      <c r="N787" t="str">
        <f t="shared" si="32"/>
        <v xml:space="preserve">  , USE_YN VARCHAR(1) DEFAULT 'N'</v>
      </c>
      <c r="O787" t="str">
        <f t="shared" si="33"/>
        <v>COMMENT ON COLUMN T_PROJECT_USER.USE_YN IS '사용 여부';</v>
      </c>
    </row>
    <row r="788" spans="1:15" x14ac:dyDescent="0.25">
      <c r="A788" s="79">
        <v>778</v>
      </c>
      <c r="B788" s="63" t="str">
        <f>VLOOKUP($C788,table!$B:$D,3,FALSE)</f>
        <v>업무</v>
      </c>
      <c r="C788" s="3" t="s">
        <v>1341</v>
      </c>
      <c r="D788" s="64" t="str">
        <f>VLOOKUP($C788,table!$B:$D,2,FALSE)</f>
        <v>T_PROJECT_USER</v>
      </c>
      <c r="E788" s="70">
        <v>11</v>
      </c>
      <c r="F788" s="3" t="s">
        <v>132</v>
      </c>
      <c r="G788" s="3" t="str">
        <f>VLOOKUP($F788,domain!$B:$D,2,FALSE)</f>
        <v>RGST_ID</v>
      </c>
      <c r="H788" s="3" t="str">
        <f>VLOOKUP($F788,domain!$B:$D,3,FALSE)</f>
        <v>VARCHAR(32)</v>
      </c>
      <c r="I788" s="63" t="s">
        <v>66</v>
      </c>
      <c r="J788" s="3"/>
      <c r="K788" s="63"/>
      <c r="L788" s="3"/>
      <c r="M788" s="3"/>
      <c r="N788" t="str">
        <f t="shared" si="32"/>
        <v xml:space="preserve">  , RGST_ID VARCHAR(32) NOT NULL</v>
      </c>
      <c r="O788" t="str">
        <f t="shared" si="33"/>
        <v>COMMENT ON COLUMN T_PROJECT_USER.RGST_ID IS '등록 ID';</v>
      </c>
    </row>
    <row r="789" spans="1:15" x14ac:dyDescent="0.25">
      <c r="A789" s="79">
        <v>779</v>
      </c>
      <c r="B789" s="63" t="str">
        <f>VLOOKUP($C789,table!$B:$D,3,FALSE)</f>
        <v>업무</v>
      </c>
      <c r="C789" s="3" t="s">
        <v>1341</v>
      </c>
      <c r="D789" s="64" t="str">
        <f>VLOOKUP($C789,table!$B:$D,2,FALSE)</f>
        <v>T_PROJECT_USER</v>
      </c>
      <c r="E789" s="70">
        <v>12</v>
      </c>
      <c r="F789" s="3" t="s">
        <v>840</v>
      </c>
      <c r="G789" s="3" t="str">
        <f>VLOOKUP($F789,domain!$B:$D,2,FALSE)</f>
        <v>RGST_DT</v>
      </c>
      <c r="H789" s="3" t="str">
        <f>VLOOKUP($F789,domain!$B:$D,3,FALSE)</f>
        <v>TIMESTAMP</v>
      </c>
      <c r="I789" s="63" t="s">
        <v>66</v>
      </c>
      <c r="J789" s="3" t="s">
        <v>307</v>
      </c>
      <c r="K789" s="63"/>
      <c r="L789" s="3"/>
      <c r="M789" s="3"/>
      <c r="N789" t="str">
        <f t="shared" si="32"/>
        <v xml:space="preserve">  , RGST_DT TIMESTAMP DEFAULT CURRENT_TIMESTAMP NOT NULL</v>
      </c>
      <c r="O789" t="str">
        <f t="shared" si="33"/>
        <v>COMMENT ON COLUMN T_PROJECT_USER.RGST_DT IS '등록 일시';</v>
      </c>
    </row>
    <row r="790" spans="1:15" x14ac:dyDescent="0.25">
      <c r="A790" s="79">
        <v>780</v>
      </c>
      <c r="B790" s="63" t="str">
        <f>VLOOKUP($C790,table!$B:$D,3,FALSE)</f>
        <v>업무</v>
      </c>
      <c r="C790" s="3" t="s">
        <v>1341</v>
      </c>
      <c r="D790" s="64" t="str">
        <f>VLOOKUP($C790,table!$B:$D,2,FALSE)</f>
        <v>T_PROJECT_USER</v>
      </c>
      <c r="E790" s="70">
        <v>13</v>
      </c>
      <c r="F790" s="3" t="s">
        <v>169</v>
      </c>
      <c r="G790" s="3" t="str">
        <f>VLOOKUP($F790,domain!$B:$D,2,FALSE)</f>
        <v>MODI_ID</v>
      </c>
      <c r="H790" s="3" t="str">
        <f>VLOOKUP($F790,domain!$B:$D,3,FALSE)</f>
        <v>VARCHAR(32)</v>
      </c>
      <c r="I790" s="63" t="s">
        <v>66</v>
      </c>
      <c r="J790" s="3"/>
      <c r="K790" s="63"/>
      <c r="L790" s="3"/>
      <c r="M790" s="3"/>
      <c r="N790" t="str">
        <f t="shared" si="32"/>
        <v xml:space="preserve">  , MODI_ID VARCHAR(32) NOT NULL</v>
      </c>
      <c r="O790" t="str">
        <f t="shared" si="33"/>
        <v>COMMENT ON COLUMN T_PROJECT_USER.MODI_ID IS '수정 ID';</v>
      </c>
    </row>
    <row r="791" spans="1:15" x14ac:dyDescent="0.25">
      <c r="A791" s="79">
        <v>781</v>
      </c>
      <c r="B791" s="63" t="str">
        <f>VLOOKUP($C791,table!$B:$D,3,FALSE)</f>
        <v>업무</v>
      </c>
      <c r="C791" s="3" t="s">
        <v>1341</v>
      </c>
      <c r="D791" s="64" t="str">
        <f>VLOOKUP($C791,table!$B:$D,2,FALSE)</f>
        <v>T_PROJECT_USER</v>
      </c>
      <c r="E791" s="70">
        <v>14</v>
      </c>
      <c r="F791" s="3" t="s">
        <v>173</v>
      </c>
      <c r="G791" s="3" t="str">
        <f>VLOOKUP($F791,domain!$B:$D,2,FALSE)</f>
        <v>MODI_DT</v>
      </c>
      <c r="H791" s="3" t="str">
        <f>VLOOKUP($F791,domain!$B:$D,3,FALSE)</f>
        <v>TIMESTAMP</v>
      </c>
      <c r="I791" s="63" t="s">
        <v>66</v>
      </c>
      <c r="J791" s="3" t="s">
        <v>307</v>
      </c>
      <c r="K791" s="63"/>
      <c r="L791" s="3"/>
      <c r="M791" s="3"/>
      <c r="N791" t="str">
        <f t="shared" si="32"/>
        <v xml:space="preserve">  , MODI_DT TIMESTAMP DEFAULT CURRENT_TIMESTAMP NOT NULL</v>
      </c>
      <c r="O791" t="str">
        <f t="shared" si="33"/>
        <v>COMMENT ON COLUMN T_PROJECT_USER.MODI_DT IS '수정 일시';</v>
      </c>
    </row>
    <row r="792" spans="1:15" x14ac:dyDescent="0.25">
      <c r="A792" s="79">
        <v>812</v>
      </c>
      <c r="B792" s="54" t="str">
        <f>VLOOKUP($C792,table!$B:$D,3,FALSE)</f>
        <v>업무</v>
      </c>
      <c r="C792" s="3" t="s">
        <v>413</v>
      </c>
      <c r="D792" s="55" t="str">
        <f>VLOOKUP($C792,table!$B:$D,2,FALSE)</f>
        <v>T_REPORT</v>
      </c>
      <c r="E792" s="28">
        <v>1</v>
      </c>
      <c r="F792" s="3" t="s">
        <v>382</v>
      </c>
      <c r="G792" s="3" t="str">
        <f>VLOOKUP($F792,domain!$B:$D,2,FALSE)</f>
        <v>REPORT_ID</v>
      </c>
      <c r="H792" s="3" t="str">
        <f>VLOOKUP($F792,domain!$B:$D,3,FALSE)</f>
        <v>VARCHAR(32)</v>
      </c>
      <c r="I792" s="28" t="s">
        <v>66</v>
      </c>
      <c r="J792" s="3"/>
      <c r="K792" s="47">
        <v>1</v>
      </c>
      <c r="L792" s="3"/>
      <c r="M792" s="3"/>
      <c r="N792" t="str">
        <f t="shared" ref="N792:N827" si="36">IF(E792=1,"    ","  , ")&amp;G792&amp;" "&amp;H792&amp;IF(J792="",""," "&amp;J792)&amp;IF(I792="N"," NOT NULL","")</f>
        <v xml:space="preserve">    REPORT_ID VARCHAR(32) NOT NULL</v>
      </c>
      <c r="O792" t="str">
        <f t="shared" ref="O792:O827" si="37">"COMMENT ON COLUMN "&amp;D792&amp;"."&amp;G792&amp;" IS '"&amp;F792&amp;IF(L792="","","["&amp;L792&amp;"]")&amp;"';"</f>
        <v>COMMENT ON COLUMN T_REPORT.REPORT_ID IS '보고서 ID';</v>
      </c>
    </row>
    <row r="793" spans="1:15" x14ac:dyDescent="0.25">
      <c r="A793" s="79">
        <v>813</v>
      </c>
      <c r="B793" s="28" t="str">
        <f>VLOOKUP($C793,table!$B:$D,3,FALSE)</f>
        <v>업무</v>
      </c>
      <c r="C793" s="3" t="s">
        <v>413</v>
      </c>
      <c r="D793" s="29" t="str">
        <f>VLOOKUP($C793,table!$B:$D,2,FALSE)</f>
        <v>T_REPORT</v>
      </c>
      <c r="E793" s="28">
        <v>2</v>
      </c>
      <c r="F793" s="3" t="s">
        <v>583</v>
      </c>
      <c r="G793" s="3" t="str">
        <f>VLOOKUP($F793,domain!$B:$D,2,FALSE)</f>
        <v>VER</v>
      </c>
      <c r="H793" s="3" t="str">
        <f>VLOOKUP($F793,domain!$B:$D,3,FALSE)</f>
        <v>NUMERIC(9,3)</v>
      </c>
      <c r="I793" s="28" t="s">
        <v>65</v>
      </c>
      <c r="J793" s="3"/>
      <c r="K793" s="47"/>
      <c r="L793" s="3"/>
      <c r="M793" s="3"/>
      <c r="N793" t="str">
        <f t="shared" si="36"/>
        <v xml:space="preserve">  , VER NUMERIC(9,3)</v>
      </c>
      <c r="O793" t="str">
        <f t="shared" si="37"/>
        <v>COMMENT ON COLUMN T_REPORT.VER IS '버전';</v>
      </c>
    </row>
    <row r="794" spans="1:15" x14ac:dyDescent="0.25">
      <c r="A794" s="79">
        <v>814</v>
      </c>
      <c r="B794" s="28" t="str">
        <f>VLOOKUP($C794,table!$B:$D,3,FALSE)</f>
        <v>업무</v>
      </c>
      <c r="C794" s="3" t="s">
        <v>413</v>
      </c>
      <c r="D794" s="29" t="str">
        <f>VLOOKUP($C794,table!$B:$D,2,FALSE)</f>
        <v>T_REPORT</v>
      </c>
      <c r="E794" s="57">
        <v>3</v>
      </c>
      <c r="F794" s="3" t="s">
        <v>374</v>
      </c>
      <c r="G794" s="3" t="str">
        <f>VLOOKUP($F794,domain!$B:$D,2,FALSE)</f>
        <v>PROJECT_ID</v>
      </c>
      <c r="H794" s="3" t="str">
        <f>VLOOKUP($F794,domain!$B:$D,3,FALSE)</f>
        <v>VARCHAR(32)</v>
      </c>
      <c r="I794" s="28" t="s">
        <v>65</v>
      </c>
      <c r="J794" s="3"/>
      <c r="K794" s="47"/>
      <c r="L794" s="3"/>
      <c r="M794" s="3"/>
      <c r="N794" t="str">
        <f t="shared" si="36"/>
        <v xml:space="preserve">  , PROJECT_ID VARCHAR(32)</v>
      </c>
      <c r="O794" t="str">
        <f t="shared" si="37"/>
        <v>COMMENT ON COLUMN T_REPORT.PROJECT_ID IS '프로젝트 ID';</v>
      </c>
    </row>
    <row r="795" spans="1:15" x14ac:dyDescent="0.25">
      <c r="A795" s="79">
        <v>815</v>
      </c>
      <c r="B795" s="28" t="str">
        <f>VLOOKUP($C795,table!$B:$D,3,FALSE)</f>
        <v>업무</v>
      </c>
      <c r="C795" s="3" t="s">
        <v>413</v>
      </c>
      <c r="D795" s="29" t="str">
        <f>VLOOKUP($C795,table!$B:$D,2,FALSE)</f>
        <v>T_REPORT</v>
      </c>
      <c r="E795" s="57">
        <v>4</v>
      </c>
      <c r="F795" s="3" t="s">
        <v>385</v>
      </c>
      <c r="G795" s="3" t="str">
        <f>VLOOKUP($F795,domain!$B:$D,2,FALSE)</f>
        <v>REPORT_NM</v>
      </c>
      <c r="H795" s="3" t="str">
        <f>VLOOKUP($F795,domain!$B:$D,3,FALSE)</f>
        <v>VARCHAR(100)</v>
      </c>
      <c r="I795" s="28" t="s">
        <v>65</v>
      </c>
      <c r="J795" s="3"/>
      <c r="K795" s="47"/>
      <c r="L795" s="3"/>
      <c r="M795" s="3"/>
      <c r="N795" t="str">
        <f t="shared" si="36"/>
        <v xml:space="preserve">  , REPORT_NM VARCHAR(100)</v>
      </c>
      <c r="O795" t="str">
        <f t="shared" si="37"/>
        <v>COMMENT ON COLUMN T_REPORT.REPORT_NM IS '보고서 명';</v>
      </c>
    </row>
    <row r="796" spans="1:15" x14ac:dyDescent="0.25">
      <c r="A796" s="79">
        <v>816</v>
      </c>
      <c r="B796" s="28" t="str">
        <f>VLOOKUP($C796,table!$B:$D,3,FALSE)</f>
        <v>업무</v>
      </c>
      <c r="C796" s="3" t="s">
        <v>413</v>
      </c>
      <c r="D796" s="29" t="str">
        <f>VLOOKUP($C796,table!$B:$D,2,FALSE)</f>
        <v>T_REPORT</v>
      </c>
      <c r="E796" s="57">
        <v>5</v>
      </c>
      <c r="F796" s="3" t="s">
        <v>441</v>
      </c>
      <c r="G796" s="3" t="str">
        <f>VLOOKUP($F796,domain!$B:$D,2,FALSE)</f>
        <v>REPORT_CL</v>
      </c>
      <c r="H796" s="3" t="str">
        <f>VLOOKUP($F796,domain!$B:$D,3,FALSE)</f>
        <v>VARCHAR(32)</v>
      </c>
      <c r="I796" s="28" t="s">
        <v>65</v>
      </c>
      <c r="J796" s="3"/>
      <c r="K796" s="47"/>
      <c r="L796" s="3" t="s">
        <v>540</v>
      </c>
      <c r="M796" s="3"/>
      <c r="N796" t="str">
        <f t="shared" si="36"/>
        <v xml:space="preserve">  , REPORT_CL VARCHAR(32)</v>
      </c>
      <c r="O796" t="str">
        <f t="shared" si="37"/>
        <v>COMMENT ON COLUMN T_REPORT.REPORT_CL IS '보고서 분류[그룹화 - 폴더]';</v>
      </c>
    </row>
    <row r="797" spans="1:15" x14ac:dyDescent="0.25">
      <c r="A797" s="79">
        <v>817</v>
      </c>
      <c r="B797" s="28" t="str">
        <f>VLOOKUP($C797,table!$B:$D,3,FALSE)</f>
        <v>업무</v>
      </c>
      <c r="C797" s="3" t="s">
        <v>413</v>
      </c>
      <c r="D797" s="29" t="str">
        <f>VLOOKUP($C797,table!$B:$D,2,FALSE)</f>
        <v>T_REPORT</v>
      </c>
      <c r="E797" s="57">
        <v>6</v>
      </c>
      <c r="F797" s="3" t="s">
        <v>384</v>
      </c>
      <c r="G797" s="3" t="str">
        <f>VLOOKUP($F797,domain!$B:$D,2,FALSE)</f>
        <v>REPORT_TY</v>
      </c>
      <c r="H797" s="3" t="str">
        <f>VLOOKUP($F797,domain!$B:$D,3,FALSE)</f>
        <v>VARCHAR(32)</v>
      </c>
      <c r="I797" s="28" t="s">
        <v>65</v>
      </c>
      <c r="J797" s="3"/>
      <c r="K797" s="47"/>
      <c r="L797" s="3" t="s">
        <v>680</v>
      </c>
      <c r="M797" s="3"/>
      <c r="N797" t="str">
        <f t="shared" si="36"/>
        <v xml:space="preserve">  , REPORT_TY VARCHAR(32)</v>
      </c>
      <c r="O797" t="str">
        <f t="shared" si="37"/>
        <v>COMMENT ON COLUMN T_REPORT.REPORT_TY IS '보고서 타입[CODE GROUP_ID: REPORT_TY]';</v>
      </c>
    </row>
    <row r="798" spans="1:15" x14ac:dyDescent="0.25">
      <c r="A798" s="79">
        <v>818</v>
      </c>
      <c r="B798" s="28" t="str">
        <f>VLOOKUP($C798,table!$B:$D,3,FALSE)</f>
        <v>업무</v>
      </c>
      <c r="C798" s="3" t="s">
        <v>413</v>
      </c>
      <c r="D798" s="29" t="str">
        <f>VLOOKUP($C798,table!$B:$D,2,FALSE)</f>
        <v>T_REPORT</v>
      </c>
      <c r="E798" s="57">
        <v>7</v>
      </c>
      <c r="F798" s="3" t="s">
        <v>383</v>
      </c>
      <c r="G798" s="3" t="str">
        <f>VLOOKUP($F798,domain!$B:$D,2,FALSE)</f>
        <v>REPORT_SE</v>
      </c>
      <c r="H798" s="3" t="str">
        <f>VLOOKUP($F798,domain!$B:$D,3,FALSE)</f>
        <v>VARCHAR(32)</v>
      </c>
      <c r="I798" s="28" t="s">
        <v>65</v>
      </c>
      <c r="J798" s="3"/>
      <c r="K798" s="47"/>
      <c r="L798" s="3" t="s">
        <v>684</v>
      </c>
      <c r="M798" s="3"/>
      <c r="N798" t="str">
        <f t="shared" si="36"/>
        <v xml:space="preserve">  , REPORT_SE VARCHAR(32)</v>
      </c>
      <c r="O798" t="str">
        <f t="shared" si="37"/>
        <v>COMMENT ON COLUMN T_REPORT.REPORT_SE IS '보고서 구분[공개 / 일반]';</v>
      </c>
    </row>
    <row r="799" spans="1:15" x14ac:dyDescent="0.25">
      <c r="A799" s="79">
        <v>819</v>
      </c>
      <c r="B799" s="28" t="str">
        <f>VLOOKUP($C799,table!$B:$D,3,FALSE)</f>
        <v>업무</v>
      </c>
      <c r="C799" s="3" t="s">
        <v>413</v>
      </c>
      <c r="D799" s="29" t="str">
        <f>VLOOKUP($C799,table!$B:$D,2,FALSE)</f>
        <v>T_REPORT</v>
      </c>
      <c r="E799" s="57">
        <v>8</v>
      </c>
      <c r="F799" s="3" t="s">
        <v>593</v>
      </c>
      <c r="G799" s="3" t="str">
        <f>VLOOKUP($F799,domain!$B:$D,2,FALSE)</f>
        <v>WRK_CAT</v>
      </c>
      <c r="H799" s="3" t="str">
        <f>VLOOKUP($F799,domain!$B:$D,3,FALSE)</f>
        <v>JSONB</v>
      </c>
      <c r="I799" s="28" t="s">
        <v>65</v>
      </c>
      <c r="J799" s="3"/>
      <c r="K799" s="47"/>
      <c r="L799" s="3"/>
      <c r="M799" s="3"/>
      <c r="N799" t="str">
        <f t="shared" si="36"/>
        <v xml:space="preserve">  , WRK_CAT JSONB</v>
      </c>
      <c r="O799" t="str">
        <f t="shared" si="37"/>
        <v>COMMENT ON COLUMN T_REPORT.WRK_CAT IS '업무 카테고리';</v>
      </c>
    </row>
    <row r="800" spans="1:15" x14ac:dyDescent="0.25">
      <c r="A800" s="79">
        <v>820</v>
      </c>
      <c r="B800" s="28" t="str">
        <f>VLOOKUP($C800,table!$B:$D,3,FALSE)</f>
        <v>업무</v>
      </c>
      <c r="C800" s="3" t="s">
        <v>413</v>
      </c>
      <c r="D800" s="29" t="str">
        <f>VLOOKUP($C800,table!$B:$D,2,FALSE)</f>
        <v>T_REPORT</v>
      </c>
      <c r="E800" s="57">
        <v>9</v>
      </c>
      <c r="F800" s="3" t="s">
        <v>386</v>
      </c>
      <c r="G800" s="3" t="str">
        <f>VLOOKUP($F800,domain!$B:$D,2,FALSE)</f>
        <v>REPORT_DSC</v>
      </c>
      <c r="H800" s="3" t="str">
        <f>VLOOKUP($F800,domain!$B:$D,3,FALSE)</f>
        <v>VARCHAR(1000)</v>
      </c>
      <c r="I800" s="28" t="s">
        <v>65</v>
      </c>
      <c r="J800" s="3"/>
      <c r="K800" s="47"/>
      <c r="L800" s="3"/>
      <c r="M800" s="3"/>
      <c r="N800" t="str">
        <f t="shared" si="36"/>
        <v xml:space="preserve">  , REPORT_DSC VARCHAR(1000)</v>
      </c>
      <c r="O800" t="str">
        <f t="shared" si="37"/>
        <v>COMMENT ON COLUMN T_REPORT.REPORT_DSC IS '보고서 설명';</v>
      </c>
    </row>
    <row r="801" spans="1:15" x14ac:dyDescent="0.25">
      <c r="A801" s="79">
        <v>821</v>
      </c>
      <c r="B801" s="28" t="str">
        <f>VLOOKUP($C801,table!$B:$D,3,FALSE)</f>
        <v>업무</v>
      </c>
      <c r="C801" s="3" t="s">
        <v>413</v>
      </c>
      <c r="D801" s="29" t="str">
        <f>VLOOKUP($C801,table!$B:$D,2,FALSE)</f>
        <v>T_REPORT</v>
      </c>
      <c r="E801" s="57">
        <v>10</v>
      </c>
      <c r="F801" s="3" t="s">
        <v>392</v>
      </c>
      <c r="G801" s="3" t="str">
        <f>VLOOKUP($F801,domain!$B:$D,2,FALSE)</f>
        <v>REPORT_STAT</v>
      </c>
      <c r="H801" s="3" t="str">
        <f>VLOOKUP($F801,domain!$B:$D,3,FALSE)</f>
        <v>VARCHAR(32)</v>
      </c>
      <c r="I801" s="28" t="s">
        <v>65</v>
      </c>
      <c r="J801" s="3"/>
      <c r="K801" s="47"/>
      <c r="L801" s="3" t="s">
        <v>681</v>
      </c>
      <c r="M801" s="3"/>
      <c r="N801" t="str">
        <f t="shared" si="36"/>
        <v xml:space="preserve">  , REPORT_STAT VARCHAR(32)</v>
      </c>
      <c r="O801" t="str">
        <f t="shared" si="37"/>
        <v>COMMENT ON COLUMN T_REPORT.REPORT_STAT IS '보고서 상태[CODE GROUP_ID: REPORT_STAT]';</v>
      </c>
    </row>
    <row r="802" spans="1:15" x14ac:dyDescent="0.25">
      <c r="A802" s="79">
        <v>822</v>
      </c>
      <c r="B802" s="28" t="str">
        <f>VLOOKUP($C802,table!$B:$D,3,FALSE)</f>
        <v>업무</v>
      </c>
      <c r="C802" s="3" t="s">
        <v>413</v>
      </c>
      <c r="D802" s="29" t="str">
        <f>VLOOKUP($C802,table!$B:$D,2,FALSE)</f>
        <v>T_REPORT</v>
      </c>
      <c r="E802" s="57">
        <v>11</v>
      </c>
      <c r="F802" s="3" t="s">
        <v>388</v>
      </c>
      <c r="G802" s="3" t="str">
        <f>VLOOKUP($F802,domain!$B:$D,2,FALSE)</f>
        <v>REPORT_URL</v>
      </c>
      <c r="H802" s="3" t="str">
        <f>VLOOKUP($F802,domain!$B:$D,3,FALSE)</f>
        <v>VARCHAR(256)</v>
      </c>
      <c r="I802" s="28" t="s">
        <v>65</v>
      </c>
      <c r="J802" s="3"/>
      <c r="K802" s="47"/>
      <c r="L802" s="3"/>
      <c r="M802" s="3"/>
      <c r="N802" t="str">
        <f t="shared" si="36"/>
        <v xml:space="preserve">  , REPORT_URL VARCHAR(256)</v>
      </c>
      <c r="O802" t="str">
        <f t="shared" si="37"/>
        <v>COMMENT ON COLUMN T_REPORT.REPORT_URL IS '보고서 URL';</v>
      </c>
    </row>
    <row r="803" spans="1:15" x14ac:dyDescent="0.25">
      <c r="A803" s="79">
        <v>823</v>
      </c>
      <c r="B803" s="28" t="str">
        <f>VLOOKUP($C803,table!$B:$D,3,FALSE)</f>
        <v>업무</v>
      </c>
      <c r="C803" s="3" t="s">
        <v>413</v>
      </c>
      <c r="D803" s="29" t="str">
        <f>VLOOKUP($C803,table!$B:$D,2,FALSE)</f>
        <v>T_REPORT</v>
      </c>
      <c r="E803" s="57">
        <v>12</v>
      </c>
      <c r="F803" s="3" t="s">
        <v>415</v>
      </c>
      <c r="G803" s="3" t="str">
        <f>VLOOKUP($F803,domain!$B:$D,2,FALSE)</f>
        <v>REPORT_ATTR</v>
      </c>
      <c r="H803" s="3" t="str">
        <f>VLOOKUP($F803,domain!$B:$D,3,FALSE)</f>
        <v>JSONB</v>
      </c>
      <c r="I803" s="28" t="s">
        <v>65</v>
      </c>
      <c r="J803" s="3"/>
      <c r="K803" s="47"/>
      <c r="L803" s="3" t="s">
        <v>508</v>
      </c>
      <c r="M803" s="3"/>
      <c r="N803" t="str">
        <f t="shared" si="36"/>
        <v xml:space="preserve">  , REPORT_ATTR JSONB</v>
      </c>
      <c r="O803" t="str">
        <f t="shared" si="37"/>
        <v>COMMENT ON COLUMN T_REPORT.REPORT_ATTR IS '보고서 속성[JSON 속성 관리]';</v>
      </c>
    </row>
    <row r="804" spans="1:15" x14ac:dyDescent="0.25">
      <c r="A804" s="79">
        <v>824</v>
      </c>
      <c r="B804" s="28" t="str">
        <f>VLOOKUP($C804,table!$B:$D,3,FALSE)</f>
        <v>업무</v>
      </c>
      <c r="C804" s="3" t="s">
        <v>413</v>
      </c>
      <c r="D804" s="29" t="str">
        <f>VLOOKUP($C804,table!$B:$D,2,FALSE)</f>
        <v>T_REPORT</v>
      </c>
      <c r="E804" s="57">
        <v>13</v>
      </c>
      <c r="F804" s="3" t="s">
        <v>387</v>
      </c>
      <c r="G804" s="3" t="str">
        <f>VLOOKUP($F804,domain!$B:$D,2,FALSE)</f>
        <v>PREVIEW_URL</v>
      </c>
      <c r="H804" s="3" t="str">
        <f>VLOOKUP($F804,domain!$B:$D,3,FALSE)</f>
        <v>VARCHAR(256)</v>
      </c>
      <c r="I804" s="28" t="s">
        <v>65</v>
      </c>
      <c r="J804" s="3"/>
      <c r="K804" s="47"/>
      <c r="L804" s="3"/>
      <c r="M804" s="3"/>
      <c r="N804" t="str">
        <f t="shared" si="36"/>
        <v xml:space="preserve">  , PREVIEW_URL VARCHAR(256)</v>
      </c>
      <c r="O804" t="str">
        <f t="shared" si="37"/>
        <v>COMMENT ON COLUMN T_REPORT.PREVIEW_URL IS '미리보기 URL';</v>
      </c>
    </row>
    <row r="805" spans="1:15" x14ac:dyDescent="0.25">
      <c r="A805" s="79">
        <v>825</v>
      </c>
      <c r="B805" s="49" t="str">
        <f>VLOOKUP($C805,table!$B:$D,3,FALSE)</f>
        <v>업무</v>
      </c>
      <c r="C805" s="3" t="s">
        <v>413</v>
      </c>
      <c r="D805" s="50" t="str">
        <f>VLOOKUP($C805,table!$B:$D,2,FALSE)</f>
        <v>T_REPORT</v>
      </c>
      <c r="E805" s="57">
        <v>14</v>
      </c>
      <c r="F805" s="3" t="s">
        <v>1115</v>
      </c>
      <c r="G805" s="3" t="str">
        <f>VLOOKUP($F805,domain!$B:$D,2,FALSE)</f>
        <v>TABLEAU_WORKBOOK_ID</v>
      </c>
      <c r="H805" s="3" t="str">
        <f>VLOOKUP($F805,domain!$B:$D,3,FALSE)</f>
        <v>VARCHAR(64)</v>
      </c>
      <c r="I805" s="49" t="s">
        <v>65</v>
      </c>
      <c r="J805" s="3"/>
      <c r="K805" s="49"/>
      <c r="L805" s="3"/>
      <c r="M805" s="3"/>
      <c r="N805" t="str">
        <f t="shared" si="36"/>
        <v xml:space="preserve">  , TABLEAU_WORKBOOK_ID VARCHAR(64)</v>
      </c>
      <c r="O805" t="str">
        <f t="shared" si="37"/>
        <v>COMMENT ON COLUMN T_REPORT.TABLEAU_WORKBOOK_ID IS '태블로 워크북 ID';</v>
      </c>
    </row>
    <row r="806" spans="1:15" x14ac:dyDescent="0.25">
      <c r="A806" s="79">
        <v>826</v>
      </c>
      <c r="B806" s="28" t="str">
        <f>VLOOKUP($C806,table!$B:$D,3,FALSE)</f>
        <v>업무</v>
      </c>
      <c r="C806" s="3" t="s">
        <v>413</v>
      </c>
      <c r="D806" s="29" t="str">
        <f>VLOOKUP($C806,table!$B:$D,2,FALSE)</f>
        <v>T_REPORT</v>
      </c>
      <c r="E806" s="57">
        <v>15</v>
      </c>
      <c r="F806" s="3" t="s">
        <v>393</v>
      </c>
      <c r="G806" s="3" t="str">
        <f>VLOOKUP($F806,domain!$B:$D,2,FALSE)</f>
        <v>FILE_ID</v>
      </c>
      <c r="H806" s="3" t="str">
        <f>VLOOKUP($F806,domain!$B:$D,3,FALSE)</f>
        <v>VARCHAR(32)</v>
      </c>
      <c r="I806" s="28" t="s">
        <v>65</v>
      </c>
      <c r="J806" s="3"/>
      <c r="K806" s="47"/>
      <c r="L806" s="3" t="s">
        <v>513</v>
      </c>
      <c r="M806" s="3"/>
      <c r="N806" t="str">
        <f t="shared" si="36"/>
        <v xml:space="preserve">  , FILE_ID VARCHAR(32)</v>
      </c>
      <c r="O806" t="str">
        <f t="shared" si="37"/>
        <v>COMMENT ON COLUMN T_REPORT.FILE_ID IS '파일 ID[미리보기 이미지 파일]';</v>
      </c>
    </row>
    <row r="807" spans="1:15" x14ac:dyDescent="0.25">
      <c r="A807" s="79">
        <v>827</v>
      </c>
      <c r="B807" s="28" t="str">
        <f>VLOOKUP($C807,table!$B:$D,3,FALSE)</f>
        <v>업무</v>
      </c>
      <c r="C807" s="3" t="s">
        <v>413</v>
      </c>
      <c r="D807" s="29" t="str">
        <f>VLOOKUP($C807,table!$B:$D,2,FALSE)</f>
        <v>T_REPORT</v>
      </c>
      <c r="E807" s="57">
        <v>16</v>
      </c>
      <c r="F807" s="3" t="s">
        <v>586</v>
      </c>
      <c r="G807" s="3" t="str">
        <f>VLOOKUP($F807,domain!$B:$D,2,FALSE)</f>
        <v>PCPT_INFO</v>
      </c>
      <c r="H807" s="3" t="str">
        <f>VLOOKUP($F807,domain!$B:$D,3,FALSE)</f>
        <v>JSONB</v>
      </c>
      <c r="I807" s="28" t="s">
        <v>65</v>
      </c>
      <c r="J807" s="3"/>
      <c r="K807" s="47"/>
      <c r="L807" s="3"/>
      <c r="M807" s="3"/>
      <c r="N807" t="str">
        <f t="shared" si="36"/>
        <v xml:space="preserve">  , PCPT_INFO JSONB</v>
      </c>
      <c r="O807" t="str">
        <f t="shared" si="37"/>
        <v>COMMENT ON COLUMN T_REPORT.PCPT_INFO IS '참여자 정보';</v>
      </c>
    </row>
    <row r="808" spans="1:15" x14ac:dyDescent="0.25">
      <c r="A808" s="79">
        <v>828</v>
      </c>
      <c r="B808" s="28" t="str">
        <f>VLOOKUP($C808,table!$B:$D,3,FALSE)</f>
        <v>업무</v>
      </c>
      <c r="C808" s="3" t="s">
        <v>413</v>
      </c>
      <c r="D808" s="29" t="str">
        <f>VLOOKUP($C808,table!$B:$D,2,FALSE)</f>
        <v>T_REPORT</v>
      </c>
      <c r="E808" s="61">
        <v>17</v>
      </c>
      <c r="F808" s="3" t="s">
        <v>587</v>
      </c>
      <c r="G808" s="3" t="str">
        <f>VLOOKUP($F808,domain!$B:$D,2,FALSE)</f>
        <v>MGR_INFO</v>
      </c>
      <c r="H808" s="3" t="str">
        <f>VLOOKUP($F808,domain!$B:$D,3,FALSE)</f>
        <v>JSONB</v>
      </c>
      <c r="I808" s="28" t="s">
        <v>65</v>
      </c>
      <c r="J808" s="3"/>
      <c r="K808" s="47"/>
      <c r="L808" s="3"/>
      <c r="M808" s="3"/>
      <c r="N808" t="str">
        <f t="shared" si="36"/>
        <v xml:space="preserve">  , MGR_INFO JSONB</v>
      </c>
      <c r="O808" t="str">
        <f t="shared" si="37"/>
        <v>COMMENT ON COLUMN T_REPORT.MGR_INFO IS '관리자 정보';</v>
      </c>
    </row>
    <row r="809" spans="1:15" x14ac:dyDescent="0.25">
      <c r="A809" s="79">
        <v>829</v>
      </c>
      <c r="B809" s="28" t="str">
        <f>VLOOKUP($C809,table!$B:$D,3,FALSE)</f>
        <v>업무</v>
      </c>
      <c r="C809" s="3" t="s">
        <v>413</v>
      </c>
      <c r="D809" s="29" t="str">
        <f>VLOOKUP($C809,table!$B:$D,2,FALSE)</f>
        <v>T_REPORT</v>
      </c>
      <c r="E809" s="61">
        <v>18</v>
      </c>
      <c r="F809" s="3" t="s">
        <v>514</v>
      </c>
      <c r="G809" s="3" t="str">
        <f>VLOOKUP($F809,domain!$B:$D,2,FALSE)</f>
        <v>DEPT_CODE</v>
      </c>
      <c r="H809" s="3" t="str">
        <f>VLOOKUP($F809,domain!$B:$D,3,FALSE)</f>
        <v>VARCHAR(16)</v>
      </c>
      <c r="I809" s="28" t="s">
        <v>65</v>
      </c>
      <c r="J809" s="3"/>
      <c r="K809" s="47"/>
      <c r="L809" s="3"/>
      <c r="M809" s="3"/>
      <c r="N809" t="str">
        <f t="shared" si="36"/>
        <v xml:space="preserve">  , DEPT_CODE VARCHAR(16)</v>
      </c>
      <c r="O809" t="str">
        <f t="shared" si="37"/>
        <v>COMMENT ON COLUMN T_REPORT.DEPT_CODE IS '부서 코드';</v>
      </c>
    </row>
    <row r="810" spans="1:15" x14ac:dyDescent="0.25">
      <c r="A810" s="79">
        <v>830</v>
      </c>
      <c r="B810" s="49" t="str">
        <f>VLOOKUP($C810,table!$B:$D,3,FALSE)</f>
        <v>업무</v>
      </c>
      <c r="C810" s="3" t="s">
        <v>413</v>
      </c>
      <c r="D810" s="50" t="str">
        <f>VLOOKUP($C810,table!$B:$D,2,FALSE)</f>
        <v>T_REPORT</v>
      </c>
      <c r="E810" s="61">
        <v>19</v>
      </c>
      <c r="F810" s="3" t="s">
        <v>850</v>
      </c>
      <c r="G810" s="3" t="str">
        <f>VLOOKUP($F810,domain!$B:$D,2,FALSE)</f>
        <v>DEPT_INFO</v>
      </c>
      <c r="H810" s="3" t="str">
        <f>VLOOKUP($F810,domain!$B:$D,3,FALSE)</f>
        <v>JSONB</v>
      </c>
      <c r="I810" s="49" t="s">
        <v>65</v>
      </c>
      <c r="J810" s="3"/>
      <c r="K810" s="49"/>
      <c r="L810" s="3"/>
      <c r="M810" s="3"/>
      <c r="N810" t="str">
        <f t="shared" si="36"/>
        <v xml:space="preserve">  , DEPT_INFO JSONB</v>
      </c>
      <c r="O810" t="str">
        <f t="shared" si="37"/>
        <v>COMMENT ON COLUMN T_REPORT.DEPT_INFO IS '부서 정보';</v>
      </c>
    </row>
    <row r="811" spans="1:15" x14ac:dyDescent="0.25">
      <c r="A811" s="79">
        <v>831</v>
      </c>
      <c r="B811" s="28" t="str">
        <f>VLOOKUP($C811,table!$B:$D,3,FALSE)</f>
        <v>업무</v>
      </c>
      <c r="C811" s="3" t="s">
        <v>413</v>
      </c>
      <c r="D811" s="29" t="str">
        <f>VLOOKUP($C811,table!$B:$D,2,FALSE)</f>
        <v>T_REPORT</v>
      </c>
      <c r="E811" s="61">
        <v>20</v>
      </c>
      <c r="F811" s="3" t="s">
        <v>595</v>
      </c>
      <c r="G811" s="3" t="str">
        <f>VLOOKUP($F811,domain!$B:$D,2,FALSE)</f>
        <v>SANCTN_INFO</v>
      </c>
      <c r="H811" s="3" t="str">
        <f>VLOOKUP($F811,domain!$B:$D,3,FALSE)</f>
        <v>JSONB</v>
      </c>
      <c r="I811" s="28" t="s">
        <v>65</v>
      </c>
      <c r="J811" s="3"/>
      <c r="K811" s="47"/>
      <c r="L811" s="3" t="s">
        <v>507</v>
      </c>
      <c r="M811" s="3"/>
      <c r="N811" t="str">
        <f t="shared" si="36"/>
        <v xml:space="preserve">  , SANCTN_INFO JSONB</v>
      </c>
      <c r="O811" t="str">
        <f t="shared" si="37"/>
        <v>COMMENT ON COLUMN T_REPORT.SANCTN_INFO IS '결재 정보[JSON으로 결재 라인 관리]';</v>
      </c>
    </row>
    <row r="812" spans="1:15" x14ac:dyDescent="0.25">
      <c r="A812" s="79">
        <v>832</v>
      </c>
      <c r="B812" s="28" t="str">
        <f>VLOOKUP($C812,table!$B:$D,3,FALSE)</f>
        <v>업무</v>
      </c>
      <c r="C812" s="3" t="s">
        <v>413</v>
      </c>
      <c r="D812" s="29" t="str">
        <f>VLOOKUP($C812,table!$B:$D,2,FALSE)</f>
        <v>T_REPORT</v>
      </c>
      <c r="E812" s="61">
        <v>21</v>
      </c>
      <c r="F812" s="3" t="s">
        <v>609</v>
      </c>
      <c r="G812" s="3" t="str">
        <f>VLOOKUP($F812,domain!$B:$D,2,FALSE)</f>
        <v>RQST_RESN</v>
      </c>
      <c r="H812" s="3" t="str">
        <f>VLOOKUP($F812,domain!$B:$D,3,FALSE)</f>
        <v>VARCHAR(2000)</v>
      </c>
      <c r="I812" s="28" t="s">
        <v>65</v>
      </c>
      <c r="J812" s="3"/>
      <c r="K812" s="47"/>
      <c r="L812" s="3"/>
      <c r="M812" s="3"/>
      <c r="N812" t="str">
        <f t="shared" si="36"/>
        <v xml:space="preserve">  , RQST_RESN VARCHAR(2000)</v>
      </c>
      <c r="O812" t="str">
        <f t="shared" si="37"/>
        <v>COMMENT ON COLUMN T_REPORT.RQST_RESN IS '요청 사유';</v>
      </c>
    </row>
    <row r="813" spans="1:15" x14ac:dyDescent="0.25">
      <c r="A813" s="79">
        <v>833</v>
      </c>
      <c r="B813" s="28" t="str">
        <f>VLOOKUP($C813,table!$B:$D,3,FALSE)</f>
        <v>업무</v>
      </c>
      <c r="C813" s="3" t="s">
        <v>413</v>
      </c>
      <c r="D813" s="29" t="str">
        <f>VLOOKUP($C813,table!$B:$D,2,FALSE)</f>
        <v>T_REPORT</v>
      </c>
      <c r="E813" s="61">
        <v>22</v>
      </c>
      <c r="F813" s="3" t="s">
        <v>389</v>
      </c>
      <c r="G813" s="3" t="str">
        <f>VLOOKUP($F813,domain!$B:$D,2,FALSE)</f>
        <v>EXECUT_CYCLE</v>
      </c>
      <c r="H813" s="3" t="str">
        <f>VLOOKUP($F813,domain!$B:$D,3,FALSE)</f>
        <v>VARCHAR(100)</v>
      </c>
      <c r="I813" s="28" t="s">
        <v>65</v>
      </c>
      <c r="J813" s="3"/>
      <c r="K813" s="47"/>
      <c r="L813" s="3" t="s">
        <v>592</v>
      </c>
      <c r="M813" s="3"/>
      <c r="N813" t="str">
        <f t="shared" si="36"/>
        <v xml:space="preserve">  , EXECUT_CYCLE VARCHAR(100)</v>
      </c>
      <c r="O813" t="str">
        <f t="shared" si="37"/>
        <v>COMMENT ON COLUMN T_REPORT.EXECUT_CYCLE IS '실행 주기[태블로 실행 주기]';</v>
      </c>
    </row>
    <row r="814" spans="1:15" x14ac:dyDescent="0.25">
      <c r="A814" s="79">
        <v>834</v>
      </c>
      <c r="B814" s="28" t="str">
        <f>VLOOKUP($C814,table!$B:$D,3,FALSE)</f>
        <v>업무</v>
      </c>
      <c r="C814" s="3" t="s">
        <v>413</v>
      </c>
      <c r="D814" s="29" t="str">
        <f>VLOOKUP($C814,table!$B:$D,2,FALSE)</f>
        <v>T_REPORT</v>
      </c>
      <c r="E814" s="61">
        <v>23</v>
      </c>
      <c r="F814" s="3" t="s">
        <v>390</v>
      </c>
      <c r="G814" s="3" t="str">
        <f>VLOOKUP($F814,domain!$B:$D,2,FALSE)</f>
        <v>ACTIVE_YN</v>
      </c>
      <c r="H814" s="3" t="str">
        <f>VLOOKUP($F814,domain!$B:$D,3,FALSE)</f>
        <v>VARCHAR(1)</v>
      </c>
      <c r="I814" s="28" t="s">
        <v>65</v>
      </c>
      <c r="J814" s="3"/>
      <c r="K814" s="47"/>
      <c r="L814" s="3"/>
      <c r="M814" s="3"/>
      <c r="N814" t="str">
        <f t="shared" si="36"/>
        <v xml:space="preserve">  , ACTIVE_YN VARCHAR(1)</v>
      </c>
      <c r="O814" t="str">
        <f t="shared" si="37"/>
        <v>COMMENT ON COLUMN T_REPORT.ACTIVE_YN IS '활성 여부';</v>
      </c>
    </row>
    <row r="815" spans="1:15" x14ac:dyDescent="0.25">
      <c r="A815" s="79">
        <v>835</v>
      </c>
      <c r="B815" s="28" t="str">
        <f>VLOOKUP($C815,table!$B:$D,3,FALSE)</f>
        <v>업무</v>
      </c>
      <c r="C815" s="3" t="s">
        <v>413</v>
      </c>
      <c r="D815" s="29" t="str">
        <f>VLOOKUP($C815,table!$B:$D,2,FALSE)</f>
        <v>T_REPORT</v>
      </c>
      <c r="E815" s="61">
        <v>24</v>
      </c>
      <c r="F815" s="3" t="s">
        <v>391</v>
      </c>
      <c r="G815" s="3" t="str">
        <f>VLOOKUP($F815,domain!$B:$D,2,FALSE)</f>
        <v>ATMC_APRV_YN</v>
      </c>
      <c r="H815" s="3" t="str">
        <f>VLOOKUP($F815,domain!$B:$D,3,FALSE)</f>
        <v>VARCHAR(1)</v>
      </c>
      <c r="I815" s="28" t="s">
        <v>65</v>
      </c>
      <c r="J815" s="3" t="s">
        <v>304</v>
      </c>
      <c r="K815" s="47"/>
      <c r="L815" s="3"/>
      <c r="M815" s="3"/>
      <c r="N815" t="str">
        <f t="shared" si="36"/>
        <v xml:space="preserve">  , ATMC_APRV_YN VARCHAR(1) DEFAULT 'N'</v>
      </c>
      <c r="O815" t="str">
        <f t="shared" si="37"/>
        <v>COMMENT ON COLUMN T_REPORT.ATMC_APRV_YN IS '자동 승인 여부';</v>
      </c>
    </row>
    <row r="816" spans="1:15" x14ac:dyDescent="0.25">
      <c r="A816" s="79">
        <v>836</v>
      </c>
      <c r="B816" s="28" t="str">
        <f>VLOOKUP($C816,table!$B:$D,3,FALSE)</f>
        <v>업무</v>
      </c>
      <c r="C816" s="3" t="s">
        <v>413</v>
      </c>
      <c r="D816" s="29" t="str">
        <f>VLOOKUP($C816,table!$B:$D,2,FALSE)</f>
        <v>T_REPORT</v>
      </c>
      <c r="E816" s="61">
        <v>25</v>
      </c>
      <c r="F816" s="3" t="s">
        <v>568</v>
      </c>
      <c r="G816" s="3" t="str">
        <f>VLOOKUP($F816,domain!$B:$D,2,FALSE)</f>
        <v>ORD_SEQ</v>
      </c>
      <c r="H816" s="3" t="str">
        <f>VLOOKUP($F816,domain!$B:$D,3,FALSE)</f>
        <v>NUMERIC(5,0)</v>
      </c>
      <c r="I816" s="28" t="s">
        <v>65</v>
      </c>
      <c r="J816" s="3"/>
      <c r="K816" s="47"/>
      <c r="L816" s="3"/>
      <c r="M816" s="3"/>
      <c r="N816" t="str">
        <f t="shared" si="36"/>
        <v xml:space="preserve">  , ORD_SEQ NUMERIC(5,0)</v>
      </c>
      <c r="O816" t="str">
        <f t="shared" si="37"/>
        <v>COMMENT ON COLUMN T_REPORT.ORD_SEQ IS '정렬 순서';</v>
      </c>
    </row>
    <row r="817" spans="1:15" x14ac:dyDescent="0.25">
      <c r="A817" s="79">
        <v>837</v>
      </c>
      <c r="B817" s="54" t="str">
        <f>VLOOKUP($C817,table!$B:$D,3,FALSE)</f>
        <v>업무</v>
      </c>
      <c r="C817" s="3" t="s">
        <v>413</v>
      </c>
      <c r="D817" s="55" t="str">
        <f>VLOOKUP($C817,table!$B:$D,2,FALSE)</f>
        <v>T_REPORT</v>
      </c>
      <c r="E817" s="61">
        <v>26</v>
      </c>
      <c r="F817" s="3" t="s">
        <v>976</v>
      </c>
      <c r="G817" s="3" t="str">
        <f>VLOOKUP($F817,domain!$B:$D,2,FALSE)</f>
        <v>DEPT_MNG_YN</v>
      </c>
      <c r="H817" s="3" t="str">
        <f>VLOOKUP($F817,domain!$B:$D,3,FALSE)</f>
        <v>VARCHAR(1)</v>
      </c>
      <c r="I817" s="57" t="s">
        <v>65</v>
      </c>
      <c r="J817" s="3"/>
      <c r="K817" s="54"/>
      <c r="L817" s="3"/>
      <c r="M817" s="3"/>
      <c r="N817" t="str">
        <f t="shared" si="36"/>
        <v xml:space="preserve">  , DEPT_MNG_YN VARCHAR(1)</v>
      </c>
      <c r="O817" t="str">
        <f t="shared" si="37"/>
        <v>COMMENT ON COLUMN T_REPORT.DEPT_MNG_YN IS '부서 관리 여부';</v>
      </c>
    </row>
    <row r="818" spans="1:15" x14ac:dyDescent="0.25">
      <c r="A818" s="79">
        <v>838</v>
      </c>
      <c r="B818" s="54" t="str">
        <f>VLOOKUP($C818,table!$B:$D,3,FALSE)</f>
        <v>업무</v>
      </c>
      <c r="C818" s="3" t="s">
        <v>413</v>
      </c>
      <c r="D818" s="55" t="str">
        <f>VLOOKUP($C818,table!$B:$D,2,FALSE)</f>
        <v>T_REPORT</v>
      </c>
      <c r="E818" s="61">
        <v>27</v>
      </c>
      <c r="F818" s="3" t="s">
        <v>979</v>
      </c>
      <c r="G818" s="3" t="str">
        <f>VLOOKUP($F818,domain!$B:$D,2,FALSE)</f>
        <v>VIEW_CNT</v>
      </c>
      <c r="H818" s="3" t="str">
        <f>VLOOKUP($F818,domain!$B:$D,3,FALSE)</f>
        <v>NUMERIC(9,0)</v>
      </c>
      <c r="I818" s="57" t="s">
        <v>65</v>
      </c>
      <c r="J818" s="3"/>
      <c r="K818" s="54"/>
      <c r="L818" s="3"/>
      <c r="M818" s="3"/>
      <c r="N818" t="str">
        <f t="shared" si="36"/>
        <v xml:space="preserve">  , VIEW_CNT NUMERIC(9,0)</v>
      </c>
      <c r="O818" t="str">
        <f t="shared" si="37"/>
        <v>COMMENT ON COLUMN T_REPORT.VIEW_CNT IS '뷰 건수';</v>
      </c>
    </row>
    <row r="819" spans="1:15" x14ac:dyDescent="0.25">
      <c r="A819" s="79">
        <v>839</v>
      </c>
      <c r="B819" s="61" t="str">
        <f>VLOOKUP($C819,table!$B:$D,3,FALSE)</f>
        <v>업무</v>
      </c>
      <c r="C819" s="3" t="s">
        <v>413</v>
      </c>
      <c r="D819" s="62" t="str">
        <f>VLOOKUP($C819,table!$B:$D,2,FALSE)</f>
        <v>T_REPORT</v>
      </c>
      <c r="E819" s="61">
        <v>28</v>
      </c>
      <c r="F819" s="3" t="s">
        <v>1129</v>
      </c>
      <c r="G819" s="3" t="str">
        <f>VLOOKUP($F819,domain!$B:$D,2,FALSE)</f>
        <v>MAIN_PICR_ID</v>
      </c>
      <c r="H819" s="3" t="str">
        <f>VLOOKUP($F819,domain!$B:$D,3,FALSE)</f>
        <v>VARCHAR(32)</v>
      </c>
      <c r="I819" s="61" t="s">
        <v>65</v>
      </c>
      <c r="J819" s="3"/>
      <c r="K819" s="61"/>
      <c r="L819" s="3"/>
      <c r="M819" s="3"/>
      <c r="N819" t="str">
        <f t="shared" si="36"/>
        <v xml:space="preserve">  , MAIN_PICR_ID VARCHAR(32)</v>
      </c>
      <c r="O819" t="str">
        <f t="shared" si="37"/>
        <v>COMMENT ON COLUMN T_REPORT.MAIN_PICR_ID IS '메인 담당자 ID';</v>
      </c>
    </row>
    <row r="820" spans="1:15" x14ac:dyDescent="0.25">
      <c r="A820" s="79">
        <v>840</v>
      </c>
      <c r="B820" s="61" t="str">
        <f>VLOOKUP($C820,table!$B:$D,3,FALSE)</f>
        <v>업무</v>
      </c>
      <c r="C820" s="3" t="s">
        <v>413</v>
      </c>
      <c r="D820" s="62" t="str">
        <f>VLOOKUP($C820,table!$B:$D,2,FALSE)</f>
        <v>T_REPORT</v>
      </c>
      <c r="E820" s="61">
        <v>29</v>
      </c>
      <c r="F820" s="3" t="s">
        <v>1130</v>
      </c>
      <c r="G820" s="3" t="str">
        <f>VLOOKUP($F820,domain!$B:$D,2,FALSE)</f>
        <v>SUB_PICR_ID</v>
      </c>
      <c r="H820" s="3" t="str">
        <f>VLOOKUP($F820,domain!$B:$D,3,FALSE)</f>
        <v>VARCHAR(32)</v>
      </c>
      <c r="I820" s="61" t="s">
        <v>65</v>
      </c>
      <c r="J820" s="3"/>
      <c r="K820" s="61"/>
      <c r="L820" s="3"/>
      <c r="M820" s="3"/>
      <c r="N820" t="str">
        <f t="shared" si="36"/>
        <v xml:space="preserve">  , SUB_PICR_ID VARCHAR(32)</v>
      </c>
      <c r="O820" t="str">
        <f t="shared" si="37"/>
        <v>COMMENT ON COLUMN T_REPORT.SUB_PICR_ID IS '서브 담당자 ID';</v>
      </c>
    </row>
    <row r="821" spans="1:15" x14ac:dyDescent="0.25">
      <c r="A821" s="79">
        <v>841</v>
      </c>
      <c r="B821" s="28" t="str">
        <f>VLOOKUP($C821,table!$B:$D,3,FALSE)</f>
        <v>업무</v>
      </c>
      <c r="C821" s="3" t="s">
        <v>413</v>
      </c>
      <c r="D821" s="29" t="str">
        <f>VLOOKUP($C821,table!$B:$D,2,FALSE)</f>
        <v>T_REPORT</v>
      </c>
      <c r="E821" s="61">
        <v>30</v>
      </c>
      <c r="F821" s="3" t="s">
        <v>160</v>
      </c>
      <c r="G821" s="3" t="str">
        <f>VLOOKUP($F821,domain!$B:$D,2,FALSE)</f>
        <v>USE_YN</v>
      </c>
      <c r="H821" s="3" t="str">
        <f>VLOOKUP($F821,domain!$B:$D,3,FALSE)</f>
        <v>VARCHAR(1)</v>
      </c>
      <c r="I821" s="57" t="s">
        <v>65</v>
      </c>
      <c r="J821" s="3" t="s">
        <v>304</v>
      </c>
      <c r="K821" s="47"/>
      <c r="L821" s="3"/>
      <c r="M821" s="3"/>
      <c r="N821" t="str">
        <f t="shared" si="36"/>
        <v xml:space="preserve">  , USE_YN VARCHAR(1) DEFAULT 'N'</v>
      </c>
      <c r="O821" t="str">
        <f t="shared" si="37"/>
        <v>COMMENT ON COLUMN T_REPORT.USE_YN IS '사용 여부';</v>
      </c>
    </row>
    <row r="822" spans="1:15" x14ac:dyDescent="0.25">
      <c r="A822" s="79">
        <v>842</v>
      </c>
      <c r="B822" s="45" t="str">
        <f>VLOOKUP($C822,table!$B:$D,3,FALSE)</f>
        <v>업무</v>
      </c>
      <c r="C822" s="3" t="s">
        <v>413</v>
      </c>
      <c r="D822" s="46" t="str">
        <f>VLOOKUP($C822,table!$B:$D,2,FALSE)</f>
        <v>T_REPORT</v>
      </c>
      <c r="E822" s="61">
        <v>31</v>
      </c>
      <c r="F822" s="3" t="s">
        <v>782</v>
      </c>
      <c r="G822" s="3" t="str">
        <f>VLOOKUP($F822,domain!$B:$D,2,FALSE)</f>
        <v>ORGN_REPORT_ID</v>
      </c>
      <c r="H822" s="3" t="str">
        <f>VLOOKUP($F822,domain!$B:$D,3,FALSE)</f>
        <v>VARCHAR(32)</v>
      </c>
      <c r="I822" s="45" t="s">
        <v>65</v>
      </c>
      <c r="J822" s="3"/>
      <c r="K822" s="47"/>
      <c r="L822" s="3"/>
      <c r="M822" s="3"/>
      <c r="N822" t="str">
        <f t="shared" si="36"/>
        <v xml:space="preserve">  , ORGN_REPORT_ID VARCHAR(32)</v>
      </c>
      <c r="O822" t="str">
        <f t="shared" si="37"/>
        <v>COMMENT ON COLUMN T_REPORT.ORGN_REPORT_ID IS '원본 보고서 ID';</v>
      </c>
    </row>
    <row r="823" spans="1:15" x14ac:dyDescent="0.25">
      <c r="A823" s="79">
        <v>843</v>
      </c>
      <c r="B823" s="45" t="str">
        <f>VLOOKUP($C823,table!$B:$D,3,FALSE)</f>
        <v>업무</v>
      </c>
      <c r="C823" s="3" t="s">
        <v>413</v>
      </c>
      <c r="D823" s="46" t="str">
        <f>VLOOKUP($C823,table!$B:$D,2,FALSE)</f>
        <v>T_REPORT</v>
      </c>
      <c r="E823" s="61">
        <v>32</v>
      </c>
      <c r="F823" s="3" t="s">
        <v>783</v>
      </c>
      <c r="G823" s="3" t="str">
        <f>VLOOKUP($F823,domain!$B:$D,2,FALSE)</f>
        <v>ORGN_REPORT_VER</v>
      </c>
      <c r="H823" s="3" t="str">
        <f>VLOOKUP($F823,domain!$B:$D,3,FALSE)</f>
        <v>NUMERIC(9,3)</v>
      </c>
      <c r="I823" s="45" t="s">
        <v>65</v>
      </c>
      <c r="J823" s="3"/>
      <c r="K823" s="47"/>
      <c r="L823" s="3"/>
      <c r="M823" s="3"/>
      <c r="N823" t="str">
        <f t="shared" si="36"/>
        <v xml:space="preserve">  , ORGN_REPORT_VER NUMERIC(9,3)</v>
      </c>
      <c r="O823" t="str">
        <f t="shared" si="37"/>
        <v>COMMENT ON COLUMN T_REPORT.ORGN_REPORT_VER IS '원본 보고서 버전';</v>
      </c>
    </row>
    <row r="824" spans="1:15" x14ac:dyDescent="0.25">
      <c r="A824" s="79">
        <v>844</v>
      </c>
      <c r="B824" s="28" t="str">
        <f>VLOOKUP($C824,table!$B:$D,3,FALSE)</f>
        <v>업무</v>
      </c>
      <c r="C824" s="3" t="s">
        <v>413</v>
      </c>
      <c r="D824" s="29" t="str">
        <f>VLOOKUP($C824,table!$B:$D,2,FALSE)</f>
        <v>T_REPORT</v>
      </c>
      <c r="E824" s="61">
        <v>33</v>
      </c>
      <c r="F824" s="3" t="s">
        <v>132</v>
      </c>
      <c r="G824" s="3" t="str">
        <f>VLOOKUP($F824,domain!$B:$D,2,FALSE)</f>
        <v>RGST_ID</v>
      </c>
      <c r="H824" s="3" t="str">
        <f>VLOOKUP($F824,domain!$B:$D,3,FALSE)</f>
        <v>VARCHAR(32)</v>
      </c>
      <c r="I824" s="28" t="s">
        <v>66</v>
      </c>
      <c r="J824" s="3"/>
      <c r="K824" s="47"/>
      <c r="L824" s="3"/>
      <c r="M824" s="3"/>
      <c r="N824" t="str">
        <f t="shared" si="36"/>
        <v xml:space="preserve">  , RGST_ID VARCHAR(32) NOT NULL</v>
      </c>
      <c r="O824" t="str">
        <f t="shared" si="37"/>
        <v>COMMENT ON COLUMN T_REPORT.RGST_ID IS '등록 ID';</v>
      </c>
    </row>
    <row r="825" spans="1:15" x14ac:dyDescent="0.25">
      <c r="A825" s="79">
        <v>845</v>
      </c>
      <c r="B825" s="28" t="str">
        <f>VLOOKUP($C825,table!$B:$D,3,FALSE)</f>
        <v>업무</v>
      </c>
      <c r="C825" s="3" t="s">
        <v>413</v>
      </c>
      <c r="D825" s="29" t="str">
        <f>VLOOKUP($C825,table!$B:$D,2,FALSE)</f>
        <v>T_REPORT</v>
      </c>
      <c r="E825" s="61">
        <v>34</v>
      </c>
      <c r="F825" s="3" t="s">
        <v>840</v>
      </c>
      <c r="G825" s="3" t="str">
        <f>VLOOKUP($F825,domain!$B:$D,2,FALSE)</f>
        <v>RGST_DT</v>
      </c>
      <c r="H825" s="3" t="str">
        <f>VLOOKUP($F825,domain!$B:$D,3,FALSE)</f>
        <v>TIMESTAMP</v>
      </c>
      <c r="I825" s="28" t="s">
        <v>66</v>
      </c>
      <c r="J825" s="3" t="s">
        <v>307</v>
      </c>
      <c r="K825" s="47"/>
      <c r="L825" s="3"/>
      <c r="M825" s="3"/>
      <c r="N825" t="str">
        <f t="shared" si="36"/>
        <v xml:space="preserve">  , RGST_DT TIMESTAMP DEFAULT CURRENT_TIMESTAMP NOT NULL</v>
      </c>
      <c r="O825" t="str">
        <f t="shared" si="37"/>
        <v>COMMENT ON COLUMN T_REPORT.RGST_DT IS '등록 일시';</v>
      </c>
    </row>
    <row r="826" spans="1:15" x14ac:dyDescent="0.25">
      <c r="A826" s="79">
        <v>846</v>
      </c>
      <c r="B826" s="28" t="str">
        <f>VLOOKUP($C826,table!$B:$D,3,FALSE)</f>
        <v>업무</v>
      </c>
      <c r="C826" s="3" t="s">
        <v>413</v>
      </c>
      <c r="D826" s="29" t="str">
        <f>VLOOKUP($C826,table!$B:$D,2,FALSE)</f>
        <v>T_REPORT</v>
      </c>
      <c r="E826" s="61">
        <v>35</v>
      </c>
      <c r="F826" s="3" t="s">
        <v>169</v>
      </c>
      <c r="G826" s="3" t="str">
        <f>VLOOKUP($F826,domain!$B:$D,2,FALSE)</f>
        <v>MODI_ID</v>
      </c>
      <c r="H826" s="3" t="str">
        <f>VLOOKUP($F826,domain!$B:$D,3,FALSE)</f>
        <v>VARCHAR(32)</v>
      </c>
      <c r="I826" s="28" t="s">
        <v>66</v>
      </c>
      <c r="J826" s="3"/>
      <c r="K826" s="47"/>
      <c r="L826" s="3"/>
      <c r="M826" s="3"/>
      <c r="N826" t="str">
        <f t="shared" si="36"/>
        <v xml:space="preserve">  , MODI_ID VARCHAR(32) NOT NULL</v>
      </c>
      <c r="O826" t="str">
        <f t="shared" si="37"/>
        <v>COMMENT ON COLUMN T_REPORT.MODI_ID IS '수정 ID';</v>
      </c>
    </row>
    <row r="827" spans="1:15" x14ac:dyDescent="0.25">
      <c r="A827" s="79">
        <v>847</v>
      </c>
      <c r="B827" s="28" t="str">
        <f>VLOOKUP($C827,table!$B:$D,3,FALSE)</f>
        <v>업무</v>
      </c>
      <c r="C827" s="3" t="s">
        <v>413</v>
      </c>
      <c r="D827" s="29" t="str">
        <f>VLOOKUP($C827,table!$B:$D,2,FALSE)</f>
        <v>T_REPORT</v>
      </c>
      <c r="E827" s="61">
        <v>36</v>
      </c>
      <c r="F827" s="3" t="s">
        <v>173</v>
      </c>
      <c r="G827" s="3" t="str">
        <f>VLOOKUP($F827,domain!$B:$D,2,FALSE)</f>
        <v>MODI_DT</v>
      </c>
      <c r="H827" s="3" t="str">
        <f>VLOOKUP($F827,domain!$B:$D,3,FALSE)</f>
        <v>TIMESTAMP</v>
      </c>
      <c r="I827" s="28" t="s">
        <v>66</v>
      </c>
      <c r="J827" s="3" t="s">
        <v>307</v>
      </c>
      <c r="K827" s="47"/>
      <c r="L827" s="3"/>
      <c r="M827" s="3"/>
      <c r="N827" t="str">
        <f t="shared" si="36"/>
        <v xml:space="preserve">  , MODI_DT TIMESTAMP DEFAULT CURRENT_TIMESTAMP NOT NULL</v>
      </c>
      <c r="O827" t="str">
        <f t="shared" si="37"/>
        <v>COMMENT ON COLUMN T_REPORT.MODI_DT IS '수정 일시';</v>
      </c>
    </row>
    <row r="828" spans="1:15" x14ac:dyDescent="0.25">
      <c r="A828" s="79">
        <v>848</v>
      </c>
      <c r="B828" s="54" t="str">
        <f>VLOOKUP($C828,table!$B:$D,3,FALSE)</f>
        <v>업무</v>
      </c>
      <c r="C828" s="3" t="s">
        <v>891</v>
      </c>
      <c r="D828" s="55" t="str">
        <f>VLOOKUP($C828,table!$B:$D,2,FALSE)</f>
        <v>T_REPORT_USER</v>
      </c>
      <c r="E828" s="54">
        <v>1</v>
      </c>
      <c r="F828" s="3" t="s">
        <v>1088</v>
      </c>
      <c r="G828" s="3" t="str">
        <f>VLOOKUP($F828,domain!$B:$D,2,FALSE)</f>
        <v>REPORT_ID</v>
      </c>
      <c r="H828" s="3" t="str">
        <f>VLOOKUP($F828,domain!$B:$D,3,FALSE)</f>
        <v>VARCHAR(32)</v>
      </c>
      <c r="I828" s="57" t="s">
        <v>66</v>
      </c>
      <c r="J828" s="3"/>
      <c r="K828" s="54">
        <v>1</v>
      </c>
      <c r="L828" s="3"/>
      <c r="M828" s="3"/>
      <c r="N828" t="str">
        <f t="shared" ref="N828:N837" si="38">IF(E828=1,"    ","  , ")&amp;G828&amp;" "&amp;H828&amp;IF(J828="",""," "&amp;J828)&amp;IF(I828="N"," NOT NULL","")</f>
        <v xml:space="preserve">    REPORT_ID VARCHAR(32) NOT NULL</v>
      </c>
      <c r="O828" t="str">
        <f t="shared" ref="O828:O837" si="39">"COMMENT ON COLUMN "&amp;D828&amp;"."&amp;G828&amp;" IS '"&amp;F828&amp;IF(L828="","","["&amp;L828&amp;"]")&amp;"';"</f>
        <v>COMMENT ON COLUMN T_REPORT_USER.REPORT_ID IS '보고서 ID';</v>
      </c>
    </row>
    <row r="829" spans="1:15" x14ac:dyDescent="0.25">
      <c r="A829" s="79">
        <v>849</v>
      </c>
      <c r="B829" s="54" t="str">
        <f>VLOOKUP($C829,table!$B:$D,3,FALSE)</f>
        <v>업무</v>
      </c>
      <c r="C829" s="3" t="s">
        <v>891</v>
      </c>
      <c r="D829" s="55" t="str">
        <f>VLOOKUP($C829,table!$B:$D,2,FALSE)</f>
        <v>T_REPORT_USER</v>
      </c>
      <c r="E829" s="54">
        <v>2</v>
      </c>
      <c r="F829" s="3" t="s">
        <v>919</v>
      </c>
      <c r="G829" s="3" t="str">
        <f>VLOOKUP($F829,domain!$B:$D,2,FALSE)</f>
        <v>VER</v>
      </c>
      <c r="H829" s="3" t="str">
        <f>VLOOKUP($F829,domain!$B:$D,3,FALSE)</f>
        <v>NUMERIC(9,3)</v>
      </c>
      <c r="I829" s="57" t="s">
        <v>66</v>
      </c>
      <c r="J829" s="3"/>
      <c r="K829" s="54">
        <v>2</v>
      </c>
      <c r="L829" s="3"/>
      <c r="M829" s="3"/>
      <c r="N829" t="str">
        <f t="shared" si="38"/>
        <v xml:space="preserve">  , VER NUMERIC(9,3) NOT NULL</v>
      </c>
      <c r="O829" t="str">
        <f t="shared" si="39"/>
        <v>COMMENT ON COLUMN T_REPORT_USER.VER IS '버전';</v>
      </c>
    </row>
    <row r="830" spans="1:15" x14ac:dyDescent="0.25">
      <c r="A830" s="79">
        <v>850</v>
      </c>
      <c r="B830" s="54" t="str">
        <f>VLOOKUP($C830,table!$B:$D,3,FALSE)</f>
        <v>업무</v>
      </c>
      <c r="C830" s="3" t="s">
        <v>891</v>
      </c>
      <c r="D830" s="55" t="str">
        <f>VLOOKUP($C830,table!$B:$D,2,FALSE)</f>
        <v>T_REPORT_USER</v>
      </c>
      <c r="E830" s="70">
        <v>3</v>
      </c>
      <c r="F830" s="3" t="s">
        <v>921</v>
      </c>
      <c r="G830" s="3" t="str">
        <f>VLOOKUP($F830,domain!$B:$D,2,FALSE)</f>
        <v>ROLE_SE</v>
      </c>
      <c r="H830" s="3" t="str">
        <f>VLOOKUP($F830,domain!$B:$D,3,FALSE)</f>
        <v>VARCHAR(32)</v>
      </c>
      <c r="I830" s="57" t="s">
        <v>66</v>
      </c>
      <c r="J830" s="3"/>
      <c r="K830" s="54">
        <v>3</v>
      </c>
      <c r="L830" s="3"/>
      <c r="M830" s="3"/>
      <c r="N830" t="str">
        <f t="shared" si="38"/>
        <v xml:space="preserve">  , ROLE_SE VARCHAR(32) NOT NULL</v>
      </c>
      <c r="O830" t="str">
        <f t="shared" si="39"/>
        <v>COMMENT ON COLUMN T_REPORT_USER.ROLE_SE IS '역할 구분';</v>
      </c>
    </row>
    <row r="831" spans="1:15" x14ac:dyDescent="0.25">
      <c r="A831" s="79">
        <v>851</v>
      </c>
      <c r="B831" s="54" t="str">
        <f>VLOOKUP($C831,table!$B:$D,3,FALSE)</f>
        <v>업무</v>
      </c>
      <c r="C831" s="3" t="s">
        <v>891</v>
      </c>
      <c r="D831" s="55" t="str">
        <f>VLOOKUP($C831,table!$B:$D,2,FALSE)</f>
        <v>T_REPORT_USER</v>
      </c>
      <c r="E831" s="70">
        <v>4</v>
      </c>
      <c r="F831" s="3" t="s">
        <v>1029</v>
      </c>
      <c r="G831" s="3" t="str">
        <f>VLOOKUP($F831,domain!$B:$D,2,FALSE)</f>
        <v>REF_TY</v>
      </c>
      <c r="H831" s="3" t="str">
        <f>VLOOKUP($F831,domain!$B:$D,3,FALSE)</f>
        <v>VARCHAR(16)</v>
      </c>
      <c r="I831" s="57" t="s">
        <v>66</v>
      </c>
      <c r="J831" s="3"/>
      <c r="K831" s="54">
        <v>4</v>
      </c>
      <c r="L831" s="3"/>
      <c r="M831" s="3"/>
      <c r="N831" t="str">
        <f t="shared" si="38"/>
        <v xml:space="preserve">  , REF_TY VARCHAR(16) NOT NULL</v>
      </c>
      <c r="O831" t="str">
        <f t="shared" si="39"/>
        <v>COMMENT ON COLUMN T_REPORT_USER.REF_TY IS '참조 타입';</v>
      </c>
    </row>
    <row r="832" spans="1:15" x14ac:dyDescent="0.25">
      <c r="A832" s="79">
        <v>852</v>
      </c>
      <c r="B832" s="54" t="str">
        <f>VLOOKUP($C832,table!$B:$D,3,FALSE)</f>
        <v>업무</v>
      </c>
      <c r="C832" s="3" t="s">
        <v>891</v>
      </c>
      <c r="D832" s="55" t="str">
        <f>VLOOKUP($C832,table!$B:$D,2,FALSE)</f>
        <v>T_REPORT_USER</v>
      </c>
      <c r="E832" s="70">
        <v>5</v>
      </c>
      <c r="F832" s="3" t="s">
        <v>920</v>
      </c>
      <c r="G832" s="3" t="str">
        <f>VLOOKUP($F832,domain!$B:$D,2,FALSE)</f>
        <v>REF_ID</v>
      </c>
      <c r="H832" s="3" t="str">
        <f>VLOOKUP($F832,domain!$B:$D,3,FALSE)</f>
        <v>VARCHAR(64)</v>
      </c>
      <c r="I832" s="57" t="s">
        <v>66</v>
      </c>
      <c r="J832" s="3"/>
      <c r="K832" s="54">
        <v>5</v>
      </c>
      <c r="L832" s="3"/>
      <c r="M832" s="3"/>
      <c r="N832" t="str">
        <f t="shared" si="38"/>
        <v xml:space="preserve">  , REF_ID VARCHAR(64) NOT NULL</v>
      </c>
      <c r="O832" t="str">
        <f t="shared" si="39"/>
        <v>COMMENT ON COLUMN T_REPORT_USER.REF_ID IS '참조 ID';</v>
      </c>
    </row>
    <row r="833" spans="1:15" x14ac:dyDescent="0.25">
      <c r="A833" s="79">
        <v>853</v>
      </c>
      <c r="B833" s="54" t="str">
        <f>VLOOKUP($C833,table!$B:$D,3,FALSE)</f>
        <v>업무</v>
      </c>
      <c r="C833" s="3" t="s">
        <v>891</v>
      </c>
      <c r="D833" s="55" t="str">
        <f>VLOOKUP($C833,table!$B:$D,2,FALSE)</f>
        <v>T_REPORT_USER</v>
      </c>
      <c r="E833" s="70">
        <v>7</v>
      </c>
      <c r="F833" s="3" t="s">
        <v>1078</v>
      </c>
      <c r="G833" s="3" t="str">
        <f>VLOOKUP($F833,domain!$B:$D,2,FALSE)</f>
        <v>USE_YN</v>
      </c>
      <c r="H833" s="3" t="str">
        <f>VLOOKUP($F833,domain!$B:$D,3,FALSE)</f>
        <v>VARCHAR(1)</v>
      </c>
      <c r="I833" s="57" t="s">
        <v>65</v>
      </c>
      <c r="J833" s="3" t="s">
        <v>304</v>
      </c>
      <c r="K833" s="54"/>
      <c r="L833" s="3"/>
      <c r="M833" s="3"/>
      <c r="N833" t="str">
        <f t="shared" si="38"/>
        <v xml:space="preserve">  , USE_YN VARCHAR(1) DEFAULT 'N'</v>
      </c>
      <c r="O833" t="str">
        <f t="shared" si="39"/>
        <v>COMMENT ON COLUMN T_REPORT_USER.USE_YN IS '사용 여부';</v>
      </c>
    </row>
    <row r="834" spans="1:15" x14ac:dyDescent="0.25">
      <c r="A834" s="79">
        <v>854</v>
      </c>
      <c r="B834" s="54" t="str">
        <f>VLOOKUP($C834,table!$B:$D,3,FALSE)</f>
        <v>업무</v>
      </c>
      <c r="C834" s="3" t="s">
        <v>891</v>
      </c>
      <c r="D834" s="55" t="str">
        <f>VLOOKUP($C834,table!$B:$D,2,FALSE)</f>
        <v>T_REPORT_USER</v>
      </c>
      <c r="E834" s="70">
        <v>8</v>
      </c>
      <c r="F834" s="3" t="s">
        <v>132</v>
      </c>
      <c r="G834" s="3" t="str">
        <f>VLOOKUP($F834,domain!$B:$D,2,FALSE)</f>
        <v>RGST_ID</v>
      </c>
      <c r="H834" s="3" t="str">
        <f>VLOOKUP($F834,domain!$B:$D,3,FALSE)</f>
        <v>VARCHAR(32)</v>
      </c>
      <c r="I834" s="57" t="s">
        <v>66</v>
      </c>
      <c r="J834" s="3"/>
      <c r="K834" s="54"/>
      <c r="L834" s="3"/>
      <c r="M834" s="3"/>
      <c r="N834" t="str">
        <f t="shared" si="38"/>
        <v xml:space="preserve">  , RGST_ID VARCHAR(32) NOT NULL</v>
      </c>
      <c r="O834" t="str">
        <f t="shared" si="39"/>
        <v>COMMENT ON COLUMN T_REPORT_USER.RGST_ID IS '등록 ID';</v>
      </c>
    </row>
    <row r="835" spans="1:15" x14ac:dyDescent="0.25">
      <c r="A835" s="79">
        <v>855</v>
      </c>
      <c r="B835" s="54" t="str">
        <f>VLOOKUP($C835,table!$B:$D,3,FALSE)</f>
        <v>업무</v>
      </c>
      <c r="C835" s="3" t="s">
        <v>891</v>
      </c>
      <c r="D835" s="55" t="str">
        <f>VLOOKUP($C835,table!$B:$D,2,FALSE)</f>
        <v>T_REPORT_USER</v>
      </c>
      <c r="E835" s="70">
        <v>9</v>
      </c>
      <c r="F835" s="3" t="s">
        <v>840</v>
      </c>
      <c r="G835" s="3" t="str">
        <f>VLOOKUP($F835,domain!$B:$D,2,FALSE)</f>
        <v>RGST_DT</v>
      </c>
      <c r="H835" s="3" t="str">
        <f>VLOOKUP($F835,domain!$B:$D,3,FALSE)</f>
        <v>TIMESTAMP</v>
      </c>
      <c r="I835" s="57" t="s">
        <v>66</v>
      </c>
      <c r="J835" s="3" t="s">
        <v>307</v>
      </c>
      <c r="K835" s="54"/>
      <c r="L835" s="3"/>
      <c r="M835" s="3"/>
      <c r="N835" t="str">
        <f t="shared" si="38"/>
        <v xml:space="preserve">  , RGST_DT TIMESTAMP DEFAULT CURRENT_TIMESTAMP NOT NULL</v>
      </c>
      <c r="O835" t="str">
        <f t="shared" si="39"/>
        <v>COMMENT ON COLUMN T_REPORT_USER.RGST_DT IS '등록 일시';</v>
      </c>
    </row>
    <row r="836" spans="1:15" x14ac:dyDescent="0.25">
      <c r="A836" s="79">
        <v>856</v>
      </c>
      <c r="B836" s="54" t="str">
        <f>VLOOKUP($C836,table!$B:$D,3,FALSE)</f>
        <v>업무</v>
      </c>
      <c r="C836" s="3" t="s">
        <v>891</v>
      </c>
      <c r="D836" s="55" t="str">
        <f>VLOOKUP($C836,table!$B:$D,2,FALSE)</f>
        <v>T_REPORT_USER</v>
      </c>
      <c r="E836" s="70">
        <v>10</v>
      </c>
      <c r="F836" s="3" t="s">
        <v>169</v>
      </c>
      <c r="G836" s="3" t="str">
        <f>VLOOKUP($F836,domain!$B:$D,2,FALSE)</f>
        <v>MODI_ID</v>
      </c>
      <c r="H836" s="3" t="str">
        <f>VLOOKUP($F836,domain!$B:$D,3,FALSE)</f>
        <v>VARCHAR(32)</v>
      </c>
      <c r="I836" s="57" t="s">
        <v>66</v>
      </c>
      <c r="J836" s="3"/>
      <c r="K836" s="54"/>
      <c r="L836" s="3"/>
      <c r="M836" s="3"/>
      <c r="N836" t="str">
        <f t="shared" si="38"/>
        <v xml:space="preserve">  , MODI_ID VARCHAR(32) NOT NULL</v>
      </c>
      <c r="O836" t="str">
        <f t="shared" si="39"/>
        <v>COMMENT ON COLUMN T_REPORT_USER.MODI_ID IS '수정 ID';</v>
      </c>
    </row>
    <row r="837" spans="1:15" x14ac:dyDescent="0.25">
      <c r="A837" s="79">
        <v>857</v>
      </c>
      <c r="B837" s="54" t="str">
        <f>VLOOKUP($C837,table!$B:$D,3,FALSE)</f>
        <v>업무</v>
      </c>
      <c r="C837" s="3" t="s">
        <v>891</v>
      </c>
      <c r="D837" s="55" t="str">
        <f>VLOOKUP($C837,table!$B:$D,2,FALSE)</f>
        <v>T_REPORT_USER</v>
      </c>
      <c r="E837" s="70">
        <v>11</v>
      </c>
      <c r="F837" s="3" t="s">
        <v>173</v>
      </c>
      <c r="G837" s="3" t="str">
        <f>VLOOKUP($F837,domain!$B:$D,2,FALSE)</f>
        <v>MODI_DT</v>
      </c>
      <c r="H837" s="3" t="str">
        <f>VLOOKUP($F837,domain!$B:$D,3,FALSE)</f>
        <v>TIMESTAMP</v>
      </c>
      <c r="I837" s="57" t="s">
        <v>66</v>
      </c>
      <c r="J837" s="3" t="s">
        <v>307</v>
      </c>
      <c r="K837" s="54"/>
      <c r="L837" s="3"/>
      <c r="M837" s="3"/>
      <c r="N837" t="str">
        <f t="shared" si="38"/>
        <v xml:space="preserve">  , MODI_DT TIMESTAMP DEFAULT CURRENT_TIMESTAMP NOT NULL</v>
      </c>
      <c r="O837" t="str">
        <f t="shared" si="39"/>
        <v>COMMENT ON COLUMN T_REPORT_USER.MODI_DT IS '수정 일시';</v>
      </c>
    </row>
    <row r="838" spans="1:15" s="73" customFormat="1" x14ac:dyDescent="0.25">
      <c r="A838" s="79">
        <v>952</v>
      </c>
      <c r="B838" s="70" t="str">
        <f>VLOOKUP($C838,table!$B:$D,3,FALSE)</f>
        <v>업무</v>
      </c>
      <c r="C838" s="3" t="s">
        <v>1726</v>
      </c>
      <c r="D838" s="69" t="str">
        <f>VLOOKUP($C838,table!$B:$D,2,FALSE)</f>
        <v>T_AWS_INSTANCE</v>
      </c>
      <c r="E838" s="70">
        <v>1</v>
      </c>
      <c r="F838" s="3" t="s">
        <v>1776</v>
      </c>
      <c r="G838" s="3" t="str">
        <f>VLOOKUP($F838,domain!$B:$D,2,FALSE)</f>
        <v>INSTANCE_SE</v>
      </c>
      <c r="H838" s="3" t="str">
        <f>VLOOKUP($F838,domain!$B:$D,3,FALSE)</f>
        <v>VARCHAR(32)</v>
      </c>
      <c r="I838" s="70" t="s">
        <v>66</v>
      </c>
      <c r="J838" s="3"/>
      <c r="K838" s="70">
        <v>1</v>
      </c>
      <c r="L838" s="3"/>
      <c r="M838" s="3"/>
      <c r="N838" s="73" t="str">
        <f t="shared" ref="N838:N855" si="40">IF(E838=1,"    ","  , ")&amp;G838&amp;" "&amp;H838&amp;IF(J838="",""," "&amp;J838)&amp;IF(I838="N"," NOT NULL","")</f>
        <v xml:space="preserve">    INSTANCE_SE VARCHAR(32) NOT NULL</v>
      </c>
      <c r="O838" s="73" t="str">
        <f t="shared" ref="O838:O855" si="41">"COMMENT ON COLUMN "&amp;D838&amp;"."&amp;G838&amp;" IS '"&amp;F838&amp;IF(L838="","","["&amp;L838&amp;"]")&amp;"';"</f>
        <v>COMMENT ON COLUMN T_AWS_INSTANCE.INSTANCE_SE IS '인스턴스 구분';</v>
      </c>
    </row>
    <row r="839" spans="1:15" s="73" customFormat="1" x14ac:dyDescent="0.25">
      <c r="A839" s="79">
        <v>953</v>
      </c>
      <c r="B839" s="70" t="str">
        <f>VLOOKUP($C839,table!$B:$D,3,FALSE)</f>
        <v>업무</v>
      </c>
      <c r="C839" s="3" t="s">
        <v>1726</v>
      </c>
      <c r="D839" s="69" t="str">
        <f>VLOOKUP($C839,table!$B:$D,2,FALSE)</f>
        <v>T_AWS_INSTANCE</v>
      </c>
      <c r="E839" s="70">
        <v>2</v>
      </c>
      <c r="F839" s="3" t="s">
        <v>1736</v>
      </c>
      <c r="G839" s="3" t="str">
        <f>VLOOKUP($F839,domain!$B:$D,2,FALSE)</f>
        <v>INSTANCE_NM</v>
      </c>
      <c r="H839" s="3" t="str">
        <f>VLOOKUP($F839,domain!$B:$D,3,FALSE)</f>
        <v>VARCHAR(100)</v>
      </c>
      <c r="I839" s="70" t="s">
        <v>66</v>
      </c>
      <c r="J839" s="3"/>
      <c r="K839" s="70">
        <v>2</v>
      </c>
      <c r="L839" s="3"/>
      <c r="M839" s="3"/>
      <c r="N839" s="73" t="str">
        <f t="shared" si="40"/>
        <v xml:space="preserve">  , INSTANCE_NM VARCHAR(100) NOT NULL</v>
      </c>
      <c r="O839" s="73" t="str">
        <f t="shared" si="41"/>
        <v>COMMENT ON COLUMN T_AWS_INSTANCE.INSTANCE_NM IS '인스턴스 명';</v>
      </c>
    </row>
    <row r="840" spans="1:15" s="73" customFormat="1" x14ac:dyDescent="0.25">
      <c r="A840" s="79">
        <v>954</v>
      </c>
      <c r="B840" s="70" t="str">
        <f>VLOOKUP($C840,table!$B:$D,3,FALSE)</f>
        <v>업무</v>
      </c>
      <c r="C840" s="3" t="s">
        <v>1726</v>
      </c>
      <c r="D840" s="69" t="str">
        <f>VLOOKUP($C840,table!$B:$D,2,FALSE)</f>
        <v>T_AWS_INSTANCE</v>
      </c>
      <c r="E840" s="70">
        <v>3</v>
      </c>
      <c r="F840" s="3" t="s">
        <v>1737</v>
      </c>
      <c r="G840" s="3" t="str">
        <f>VLOOKUP($F840,domain!$B:$D,2,FALSE)</f>
        <v>INSTANCE_CAT</v>
      </c>
      <c r="H840" s="3" t="str">
        <f>VLOOKUP($F840,domain!$B:$D,3,FALSE)</f>
        <v>VARCHAR(100)</v>
      </c>
      <c r="I840" s="70" t="s">
        <v>65</v>
      </c>
      <c r="J840" s="3"/>
      <c r="K840" s="3"/>
      <c r="L840" s="3"/>
      <c r="M840" s="3"/>
      <c r="N840" s="73" t="str">
        <f t="shared" si="40"/>
        <v xml:space="preserve">  , INSTANCE_CAT VARCHAR(100)</v>
      </c>
      <c r="O840" s="73" t="str">
        <f t="shared" si="41"/>
        <v>COMMENT ON COLUMN T_AWS_INSTANCE.INSTANCE_CAT IS '인스턴스 카테고리';</v>
      </c>
    </row>
    <row r="841" spans="1:15" s="73" customFormat="1" x14ac:dyDescent="0.25">
      <c r="A841" s="79">
        <v>955</v>
      </c>
      <c r="B841" s="70" t="str">
        <f>VLOOKUP($C841,table!$B:$D,3,FALSE)</f>
        <v>업무</v>
      </c>
      <c r="C841" s="3" t="s">
        <v>1726</v>
      </c>
      <c r="D841" s="69" t="str">
        <f>VLOOKUP($C841,table!$B:$D,2,FALSE)</f>
        <v>T_AWS_INSTANCE</v>
      </c>
      <c r="E841" s="70">
        <v>4</v>
      </c>
      <c r="F841" s="3" t="s">
        <v>1738</v>
      </c>
      <c r="G841" s="3" t="str">
        <f>VLOOKUP($F841,domain!$B:$D,2,FALSE)</f>
        <v>VCPU</v>
      </c>
      <c r="H841" s="3" t="str">
        <f>VLOOKUP($F841,domain!$B:$D,3,FALSE)</f>
        <v>VARCHAR(64)</v>
      </c>
      <c r="I841" s="70" t="s">
        <v>65</v>
      </c>
      <c r="J841" s="3"/>
      <c r="K841" s="3"/>
      <c r="L841" s="3"/>
      <c r="M841" s="3"/>
      <c r="N841" s="73" t="str">
        <f t="shared" si="40"/>
        <v xml:space="preserve">  , VCPU VARCHAR(64)</v>
      </c>
      <c r="O841" s="73" t="str">
        <f t="shared" si="41"/>
        <v>COMMENT ON COLUMN T_AWS_INSTANCE.VCPU IS 'VCPU';</v>
      </c>
    </row>
    <row r="842" spans="1:15" s="73" customFormat="1" x14ac:dyDescent="0.25">
      <c r="A842" s="79">
        <v>956</v>
      </c>
      <c r="B842" s="70" t="str">
        <f>VLOOKUP($C842,table!$B:$D,3,FALSE)</f>
        <v>업무</v>
      </c>
      <c r="C842" s="3" t="s">
        <v>1726</v>
      </c>
      <c r="D842" s="69" t="str">
        <f>VLOOKUP($C842,table!$B:$D,2,FALSE)</f>
        <v>T_AWS_INSTANCE</v>
      </c>
      <c r="E842" s="70">
        <v>5</v>
      </c>
      <c r="F842" s="3" t="s">
        <v>1739</v>
      </c>
      <c r="G842" s="3" t="str">
        <f>VLOOKUP($F842,domain!$B:$D,2,FALSE)</f>
        <v>MEMORY</v>
      </c>
      <c r="H842" s="3" t="str">
        <f>VLOOKUP($F842,domain!$B:$D,3,FALSE)</f>
        <v>VARCHAR(64)</v>
      </c>
      <c r="I842" s="70" t="s">
        <v>65</v>
      </c>
      <c r="J842" s="3"/>
      <c r="K842" s="3"/>
      <c r="L842" s="3"/>
      <c r="M842" s="3"/>
      <c r="N842" s="73" t="str">
        <f t="shared" si="40"/>
        <v xml:space="preserve">  , MEMORY VARCHAR(64)</v>
      </c>
      <c r="O842" s="73" t="str">
        <f t="shared" si="41"/>
        <v>COMMENT ON COLUMN T_AWS_INSTANCE.MEMORY IS '메모리';</v>
      </c>
    </row>
    <row r="843" spans="1:15" s="73" customFormat="1" x14ac:dyDescent="0.25">
      <c r="A843" s="79">
        <v>957</v>
      </c>
      <c r="B843" s="70" t="str">
        <f>VLOOKUP($C843,table!$B:$D,3,FALSE)</f>
        <v>업무</v>
      </c>
      <c r="C843" s="3" t="s">
        <v>1726</v>
      </c>
      <c r="D843" s="69" t="str">
        <f>VLOOKUP($C843,table!$B:$D,2,FALSE)</f>
        <v>T_AWS_INSTANCE</v>
      </c>
      <c r="E843" s="70">
        <v>6</v>
      </c>
      <c r="F843" s="3" t="s">
        <v>1740</v>
      </c>
      <c r="G843" s="3" t="str">
        <f>VLOOKUP($F843,domain!$B:$D,2,FALSE)</f>
        <v>GPU</v>
      </c>
      <c r="H843" s="3" t="str">
        <f>VLOOKUP($F843,domain!$B:$D,3,FALSE)</f>
        <v>VARCHAR(64)</v>
      </c>
      <c r="I843" s="70" t="s">
        <v>65</v>
      </c>
      <c r="J843" s="3"/>
      <c r="K843" s="3"/>
      <c r="L843" s="3"/>
      <c r="M843" s="3"/>
      <c r="N843" s="73" t="str">
        <f t="shared" si="40"/>
        <v xml:space="preserve">  , GPU VARCHAR(64)</v>
      </c>
      <c r="O843" s="73" t="str">
        <f t="shared" si="41"/>
        <v>COMMENT ON COLUMN T_AWS_INSTANCE.GPU IS 'GPU';</v>
      </c>
    </row>
    <row r="844" spans="1:15" s="73" customFormat="1" x14ac:dyDescent="0.25">
      <c r="A844" s="79">
        <v>958</v>
      </c>
      <c r="B844" s="70" t="str">
        <f>VLOOKUP($C844,table!$B:$D,3,FALSE)</f>
        <v>업무</v>
      </c>
      <c r="C844" s="3" t="s">
        <v>1726</v>
      </c>
      <c r="D844" s="69" t="str">
        <f>VLOOKUP($C844,table!$B:$D,2,FALSE)</f>
        <v>T_AWS_INSTANCE</v>
      </c>
      <c r="E844" s="70">
        <v>7</v>
      </c>
      <c r="F844" s="3" t="s">
        <v>1741</v>
      </c>
      <c r="G844" s="3" t="str">
        <f>VLOOKUP($F844,domain!$B:$D,2,FALSE)</f>
        <v>DFLT_YN</v>
      </c>
      <c r="H844" s="3" t="str">
        <f>VLOOKUP($F844,domain!$B:$D,3,FALSE)</f>
        <v>VARCHAR(1)</v>
      </c>
      <c r="I844" s="70" t="s">
        <v>65</v>
      </c>
      <c r="J844" s="3"/>
      <c r="K844" s="3"/>
      <c r="L844" s="3"/>
      <c r="M844" s="3"/>
      <c r="N844" s="73" t="str">
        <f t="shared" si="40"/>
        <v xml:space="preserve">  , DFLT_YN VARCHAR(1)</v>
      </c>
      <c r="O844" s="73" t="str">
        <f t="shared" si="41"/>
        <v>COMMENT ON COLUMN T_AWS_INSTANCE.DFLT_YN IS '기본 여부';</v>
      </c>
    </row>
    <row r="845" spans="1:15" s="73" customFormat="1" x14ac:dyDescent="0.25">
      <c r="A845" s="79">
        <v>959</v>
      </c>
      <c r="B845" s="70" t="str">
        <f>VLOOKUP($C845,table!$B:$D,3,FALSE)</f>
        <v>업무</v>
      </c>
      <c r="C845" s="3" t="s">
        <v>1726</v>
      </c>
      <c r="D845" s="69" t="str">
        <f>VLOOKUP($C845,table!$B:$D,2,FALSE)</f>
        <v>T_AWS_INSTANCE</v>
      </c>
      <c r="E845" s="70">
        <v>8</v>
      </c>
      <c r="F845" s="3" t="s">
        <v>1742</v>
      </c>
      <c r="G845" s="3" t="str">
        <f>VLOOKUP($F845,domain!$B:$D,2,FALSE)</f>
        <v>WRANGLER_YN</v>
      </c>
      <c r="H845" s="3" t="str">
        <f>VLOOKUP($F845,domain!$B:$D,3,FALSE)</f>
        <v>VARCHAR(1)</v>
      </c>
      <c r="I845" s="70" t="s">
        <v>65</v>
      </c>
      <c r="J845" s="3"/>
      <c r="K845" s="3"/>
      <c r="L845" s="3"/>
      <c r="M845" s="3"/>
      <c r="N845" s="73" t="str">
        <f t="shared" si="40"/>
        <v xml:space="preserve">  , WRANGLER_YN VARCHAR(1)</v>
      </c>
      <c r="O845" s="73" t="str">
        <f t="shared" si="41"/>
        <v>COMMENT ON COLUMN T_AWS_INSTANCE.WRANGLER_YN IS '랭글러 여부';</v>
      </c>
    </row>
    <row r="846" spans="1:15" s="73" customFormat="1" x14ac:dyDescent="0.25">
      <c r="A846" s="79">
        <v>960</v>
      </c>
      <c r="B846" s="70" t="str">
        <f>VLOOKUP($C846,table!$B:$D,3,FALSE)</f>
        <v>업무</v>
      </c>
      <c r="C846" s="3" t="s">
        <v>1726</v>
      </c>
      <c r="D846" s="69" t="str">
        <f>VLOOKUP($C846,table!$B:$D,2,FALSE)</f>
        <v>T_AWS_INSTANCE</v>
      </c>
      <c r="E846" s="70">
        <v>9</v>
      </c>
      <c r="F846" s="3" t="s">
        <v>1743</v>
      </c>
      <c r="G846" s="3" t="str">
        <f>VLOOKUP($F846,domain!$B:$D,2,FALSE)</f>
        <v>DFLT_SETUP</v>
      </c>
      <c r="H846" s="3" t="str">
        <f>VLOOKUP($F846,domain!$B:$D,3,FALSE)</f>
        <v>VARCHAR(64)</v>
      </c>
      <c r="I846" s="70" t="s">
        <v>65</v>
      </c>
      <c r="J846" s="3"/>
      <c r="K846" s="3"/>
      <c r="L846" s="3"/>
      <c r="M846" s="3"/>
      <c r="N846" s="73" t="str">
        <f t="shared" si="40"/>
        <v xml:space="preserve">  , DFLT_SETUP VARCHAR(64)</v>
      </c>
      <c r="O846" s="73" t="str">
        <f t="shared" si="41"/>
        <v>COMMENT ON COLUMN T_AWS_INSTANCE.DFLT_SETUP IS '기본 설정';</v>
      </c>
    </row>
    <row r="847" spans="1:15" s="73" customFormat="1" x14ac:dyDescent="0.25">
      <c r="A847" s="79">
        <v>961</v>
      </c>
      <c r="B847" s="70" t="str">
        <f>VLOOKUP($C847,table!$B:$D,3,FALSE)</f>
        <v>업무</v>
      </c>
      <c r="C847" s="3" t="s">
        <v>1726</v>
      </c>
      <c r="D847" s="69" t="str">
        <f>VLOOKUP($C847,table!$B:$D,2,FALSE)</f>
        <v>T_AWS_INSTANCE</v>
      </c>
      <c r="E847" s="70">
        <v>10</v>
      </c>
      <c r="F847" s="3" t="s">
        <v>1744</v>
      </c>
      <c r="G847" s="3" t="str">
        <f>VLOOKUP($F847,domain!$B:$D,2,FALSE)</f>
        <v>MAX_SETUP</v>
      </c>
      <c r="H847" s="3" t="str">
        <f>VLOOKUP($F847,domain!$B:$D,3,FALSE)</f>
        <v>VARCHAR(64)</v>
      </c>
      <c r="I847" s="70" t="s">
        <v>65</v>
      </c>
      <c r="J847" s="3"/>
      <c r="K847" s="3"/>
      <c r="L847" s="3"/>
      <c r="M847" s="3"/>
      <c r="N847" s="73" t="str">
        <f t="shared" si="40"/>
        <v xml:space="preserve">  , MAX_SETUP VARCHAR(64)</v>
      </c>
      <c r="O847" s="73" t="str">
        <f t="shared" si="41"/>
        <v>COMMENT ON COLUMN T_AWS_INSTANCE.MAX_SETUP IS '최대 설정';</v>
      </c>
    </row>
    <row r="848" spans="1:15" s="73" customFormat="1" x14ac:dyDescent="0.25">
      <c r="A848" s="79">
        <v>962</v>
      </c>
      <c r="B848" s="70" t="str">
        <f>VLOOKUP($C848,table!$B:$D,3,FALSE)</f>
        <v>업무</v>
      </c>
      <c r="C848" s="3" t="s">
        <v>1726</v>
      </c>
      <c r="D848" s="69" t="str">
        <f>VLOOKUP($C848,table!$B:$D,2,FALSE)</f>
        <v>T_AWS_INSTANCE</v>
      </c>
      <c r="E848" s="70">
        <v>11</v>
      </c>
      <c r="F848" s="3" t="s">
        <v>1745</v>
      </c>
      <c r="G848" s="3" t="str">
        <f>VLOOKUP($F848,domain!$B:$D,2,FALSE)</f>
        <v>DFLT_LIST</v>
      </c>
      <c r="H848" s="3" t="str">
        <f>VLOOKUP($F848,domain!$B:$D,3,FALSE)</f>
        <v>VARCHAR(64)</v>
      </c>
      <c r="I848" s="70" t="s">
        <v>65</v>
      </c>
      <c r="J848" s="3"/>
      <c r="K848" s="3"/>
      <c r="L848" s="3"/>
      <c r="M848" s="3"/>
      <c r="N848" s="73" t="str">
        <f t="shared" si="40"/>
        <v xml:space="preserve">  , DFLT_LIST VARCHAR(64)</v>
      </c>
      <c r="O848" s="73" t="str">
        <f t="shared" si="41"/>
        <v>COMMENT ON COLUMN T_AWS_INSTANCE.DFLT_LIST IS '기본 목록';</v>
      </c>
    </row>
    <row r="849" spans="1:15" s="73" customFormat="1" x14ac:dyDescent="0.25">
      <c r="A849" s="79">
        <v>963</v>
      </c>
      <c r="B849" s="70" t="str">
        <f>VLOOKUP($C849,table!$B:$D,3,FALSE)</f>
        <v>업무</v>
      </c>
      <c r="C849" s="3" t="s">
        <v>1726</v>
      </c>
      <c r="D849" s="69" t="str">
        <f>VLOOKUP($C849,table!$B:$D,2,FALSE)</f>
        <v>T_AWS_INSTANCE</v>
      </c>
      <c r="E849" s="70">
        <v>12</v>
      </c>
      <c r="F849" s="3" t="s">
        <v>1746</v>
      </c>
      <c r="G849" s="3" t="str">
        <f>VLOOKUP($F849,domain!$B:$D,2,FALSE)</f>
        <v>ADVC_LIST</v>
      </c>
      <c r="H849" s="3" t="str">
        <f>VLOOKUP($F849,domain!$B:$D,3,FALSE)</f>
        <v>VARCHAR(64)</v>
      </c>
      <c r="I849" s="70" t="s">
        <v>65</v>
      </c>
      <c r="J849" s="3"/>
      <c r="K849" s="3"/>
      <c r="L849" s="3"/>
      <c r="M849" s="3"/>
      <c r="N849" s="73" t="str">
        <f t="shared" si="40"/>
        <v xml:space="preserve">  , ADVC_LIST VARCHAR(64)</v>
      </c>
      <c r="O849" s="73" t="str">
        <f t="shared" si="41"/>
        <v>COMMENT ON COLUMN T_AWS_INSTANCE.ADVC_LIST IS '고급 목록';</v>
      </c>
    </row>
    <row r="850" spans="1:15" s="73" customFormat="1" x14ac:dyDescent="0.25">
      <c r="A850" s="79">
        <v>964</v>
      </c>
      <c r="B850" s="70" t="str">
        <f>VLOOKUP($C850,table!$B:$D,3,FALSE)</f>
        <v>업무</v>
      </c>
      <c r="C850" s="3" t="s">
        <v>1726</v>
      </c>
      <c r="D850" s="69" t="str">
        <f>VLOOKUP($C850,table!$B:$D,2,FALSE)</f>
        <v>T_AWS_INSTANCE</v>
      </c>
      <c r="E850" s="70">
        <v>13</v>
      </c>
      <c r="F850" s="3" t="s">
        <v>1778</v>
      </c>
      <c r="G850" s="3" t="str">
        <f>VLOOKUP($F850,domain!$B:$D,2,FALSE)</f>
        <v>ORD_SEQ</v>
      </c>
      <c r="H850" s="3" t="str">
        <f>VLOOKUP($F850,domain!$B:$D,3,FALSE)</f>
        <v>NUMERIC(5,0)</v>
      </c>
      <c r="I850" s="70" t="s">
        <v>65</v>
      </c>
      <c r="J850" s="3"/>
      <c r="K850" s="3"/>
      <c r="L850" s="3"/>
      <c r="M850" s="3"/>
      <c r="N850" s="73" t="str">
        <f t="shared" si="40"/>
        <v xml:space="preserve">  , ORD_SEQ NUMERIC(5,0)</v>
      </c>
      <c r="O850" s="73" t="str">
        <f t="shared" si="41"/>
        <v>COMMENT ON COLUMN T_AWS_INSTANCE.ORD_SEQ IS '정렬 순서';</v>
      </c>
    </row>
    <row r="851" spans="1:15" s="73" customFormat="1" x14ac:dyDescent="0.25">
      <c r="A851" s="79">
        <v>965</v>
      </c>
      <c r="B851" s="70" t="str">
        <f>VLOOKUP($C851,table!$B:$D,3,FALSE)</f>
        <v>업무</v>
      </c>
      <c r="C851" s="3" t="s">
        <v>1726</v>
      </c>
      <c r="D851" s="69" t="str">
        <f>VLOOKUP($C851,table!$B:$D,2,FALSE)</f>
        <v>T_AWS_INSTANCE</v>
      </c>
      <c r="E851" s="70">
        <v>14</v>
      </c>
      <c r="F851" s="3" t="s">
        <v>1777</v>
      </c>
      <c r="G851" s="3" t="str">
        <f>VLOOKUP($F851,domain!$B:$D,2,FALSE)</f>
        <v>USE_YN</v>
      </c>
      <c r="H851" s="3" t="str">
        <f>VLOOKUP($F851,domain!$B:$D,3,FALSE)</f>
        <v>VARCHAR(1)</v>
      </c>
      <c r="I851" s="70" t="s">
        <v>65</v>
      </c>
      <c r="J851" s="3" t="s">
        <v>304</v>
      </c>
      <c r="K851" s="3"/>
      <c r="L851" s="3"/>
      <c r="M851" s="3"/>
      <c r="N851" s="73" t="str">
        <f t="shared" si="40"/>
        <v xml:space="preserve">  , USE_YN VARCHAR(1) DEFAULT 'N'</v>
      </c>
      <c r="O851" s="73" t="str">
        <f t="shared" si="41"/>
        <v>COMMENT ON COLUMN T_AWS_INSTANCE.USE_YN IS '사용 여부';</v>
      </c>
    </row>
    <row r="852" spans="1:15" s="73" customFormat="1" x14ac:dyDescent="0.25">
      <c r="A852" s="79">
        <v>966</v>
      </c>
      <c r="B852" s="70" t="str">
        <f>VLOOKUP($C852,table!$B:$D,3,FALSE)</f>
        <v>업무</v>
      </c>
      <c r="C852" s="3" t="s">
        <v>1726</v>
      </c>
      <c r="D852" s="69" t="str">
        <f>VLOOKUP($C852,table!$B:$D,2,FALSE)</f>
        <v>T_AWS_INSTANCE</v>
      </c>
      <c r="E852" s="70">
        <v>15</v>
      </c>
      <c r="F852" s="3" t="s">
        <v>132</v>
      </c>
      <c r="G852" s="3" t="str">
        <f>VLOOKUP($F852,domain!$B:$D,2,FALSE)</f>
        <v>RGST_ID</v>
      </c>
      <c r="H852" s="3" t="str">
        <f>VLOOKUP($F852,domain!$B:$D,3,FALSE)</f>
        <v>VARCHAR(32)</v>
      </c>
      <c r="I852" s="70" t="s">
        <v>66</v>
      </c>
      <c r="J852" s="3"/>
      <c r="K852" s="3"/>
      <c r="L852" s="3"/>
      <c r="M852" s="3"/>
      <c r="N852" s="73" t="str">
        <f t="shared" si="40"/>
        <v xml:space="preserve">  , RGST_ID VARCHAR(32) NOT NULL</v>
      </c>
      <c r="O852" s="73" t="str">
        <f t="shared" si="41"/>
        <v>COMMENT ON COLUMN T_AWS_INSTANCE.RGST_ID IS '등록 ID';</v>
      </c>
    </row>
    <row r="853" spans="1:15" s="73" customFormat="1" x14ac:dyDescent="0.25">
      <c r="A853" s="79">
        <v>967</v>
      </c>
      <c r="B853" s="70" t="str">
        <f>VLOOKUP($C853,table!$B:$D,3,FALSE)</f>
        <v>업무</v>
      </c>
      <c r="C853" s="3" t="s">
        <v>1726</v>
      </c>
      <c r="D853" s="69" t="str">
        <f>VLOOKUP($C853,table!$B:$D,2,FALSE)</f>
        <v>T_AWS_INSTANCE</v>
      </c>
      <c r="E853" s="70">
        <v>16</v>
      </c>
      <c r="F853" s="3" t="s">
        <v>840</v>
      </c>
      <c r="G853" s="3" t="str">
        <f>VLOOKUP($F853,domain!$B:$D,2,FALSE)</f>
        <v>RGST_DT</v>
      </c>
      <c r="H853" s="3" t="str">
        <f>VLOOKUP($F853,domain!$B:$D,3,FALSE)</f>
        <v>TIMESTAMP</v>
      </c>
      <c r="I853" s="70" t="s">
        <v>66</v>
      </c>
      <c r="J853" s="3" t="s">
        <v>307</v>
      </c>
      <c r="K853" s="3"/>
      <c r="L853" s="3"/>
      <c r="M853" s="3"/>
      <c r="N853" s="73" t="str">
        <f t="shared" si="40"/>
        <v xml:space="preserve">  , RGST_DT TIMESTAMP DEFAULT CURRENT_TIMESTAMP NOT NULL</v>
      </c>
      <c r="O853" s="73" t="str">
        <f t="shared" si="41"/>
        <v>COMMENT ON COLUMN T_AWS_INSTANCE.RGST_DT IS '등록 일시';</v>
      </c>
    </row>
    <row r="854" spans="1:15" s="73" customFormat="1" x14ac:dyDescent="0.25">
      <c r="A854" s="79">
        <v>968</v>
      </c>
      <c r="B854" s="70" t="str">
        <f>VLOOKUP($C854,table!$B:$D,3,FALSE)</f>
        <v>업무</v>
      </c>
      <c r="C854" s="3" t="s">
        <v>1726</v>
      </c>
      <c r="D854" s="69" t="str">
        <f>VLOOKUP($C854,table!$B:$D,2,FALSE)</f>
        <v>T_AWS_INSTANCE</v>
      </c>
      <c r="E854" s="70">
        <v>17</v>
      </c>
      <c r="F854" s="3" t="s">
        <v>169</v>
      </c>
      <c r="G854" s="3" t="str">
        <f>VLOOKUP($F854,domain!$B:$D,2,FALSE)</f>
        <v>MODI_ID</v>
      </c>
      <c r="H854" s="3" t="str">
        <f>VLOOKUP($F854,domain!$B:$D,3,FALSE)</f>
        <v>VARCHAR(32)</v>
      </c>
      <c r="I854" s="70" t="s">
        <v>66</v>
      </c>
      <c r="J854" s="3"/>
      <c r="K854" s="3"/>
      <c r="L854" s="3"/>
      <c r="M854" s="3"/>
      <c r="N854" s="73" t="str">
        <f t="shared" si="40"/>
        <v xml:space="preserve">  , MODI_ID VARCHAR(32) NOT NULL</v>
      </c>
      <c r="O854" s="73" t="str">
        <f t="shared" si="41"/>
        <v>COMMENT ON COLUMN T_AWS_INSTANCE.MODI_ID IS '수정 ID';</v>
      </c>
    </row>
    <row r="855" spans="1:15" s="73" customFormat="1" x14ac:dyDescent="0.25">
      <c r="A855" s="79">
        <v>969</v>
      </c>
      <c r="B855" s="70" t="str">
        <f>VLOOKUP($C855,table!$B:$D,3,FALSE)</f>
        <v>업무</v>
      </c>
      <c r="C855" s="3" t="s">
        <v>1726</v>
      </c>
      <c r="D855" s="69" t="str">
        <f>VLOOKUP($C855,table!$B:$D,2,FALSE)</f>
        <v>T_AWS_INSTANCE</v>
      </c>
      <c r="E855" s="70">
        <v>18</v>
      </c>
      <c r="F855" s="3" t="s">
        <v>173</v>
      </c>
      <c r="G855" s="3" t="str">
        <f>VLOOKUP($F855,domain!$B:$D,2,FALSE)</f>
        <v>MODI_DT</v>
      </c>
      <c r="H855" s="3" t="str">
        <f>VLOOKUP($F855,domain!$B:$D,3,FALSE)</f>
        <v>TIMESTAMP</v>
      </c>
      <c r="I855" s="70" t="s">
        <v>66</v>
      </c>
      <c r="J855" s="3" t="s">
        <v>307</v>
      </c>
      <c r="K855" s="3"/>
      <c r="L855" s="3"/>
      <c r="M855" s="3"/>
      <c r="N855" s="73" t="str">
        <f t="shared" si="40"/>
        <v xml:space="preserve">  , MODI_DT TIMESTAMP DEFAULT CURRENT_TIMESTAMP NOT NULL</v>
      </c>
      <c r="O855" s="73" t="str">
        <f t="shared" si="41"/>
        <v>COMMENT ON COLUMN T_AWS_INSTANCE.MODI_DT IS '수정 일시';</v>
      </c>
    </row>
    <row r="856" spans="1:15" x14ac:dyDescent="0.25">
      <c r="A856" s="79">
        <v>970</v>
      </c>
      <c r="B856" s="70" t="str">
        <f>VLOOKUP($C856,table!$B:$D,3,FALSE)</f>
        <v>업무</v>
      </c>
      <c r="C856" s="3" t="s">
        <v>875</v>
      </c>
      <c r="D856" s="69" t="str">
        <f>VLOOKUP($C856,table!$B:$D,2,FALSE)</f>
        <v>T_TABLEAU_PROJECT</v>
      </c>
      <c r="E856" s="21">
        <v>1</v>
      </c>
      <c r="F856" s="3" t="s">
        <v>1050</v>
      </c>
      <c r="G856" s="3" t="str">
        <f>VLOOKUP($F856,domain!$B:$D,2,FALSE)</f>
        <v>TABLEAU_PROJECT_ID</v>
      </c>
      <c r="H856" s="3" t="str">
        <f>VLOOKUP($F856,domain!$B:$D,3,FALSE)</f>
        <v>VARCHAR(64)</v>
      </c>
      <c r="I856" s="54" t="s">
        <v>66</v>
      </c>
      <c r="J856" s="3"/>
      <c r="K856" s="54">
        <v>1</v>
      </c>
      <c r="L856" s="3"/>
      <c r="M856" s="3"/>
      <c r="N856" t="str">
        <f t="shared" ref="N856:N887" si="42">IF(E856=1,"    ","  , ")&amp;G856&amp;" "&amp;H856&amp;IF(J856="",""," "&amp;J856)&amp;IF(I856="N"," NOT NULL","")</f>
        <v xml:space="preserve">    TABLEAU_PROJECT_ID VARCHAR(64) NOT NULL</v>
      </c>
      <c r="O856" t="str">
        <f t="shared" ref="O856:O887" si="43">"COMMENT ON COLUMN "&amp;D856&amp;"."&amp;G856&amp;" IS '"&amp;F856&amp;IF(L856="","","["&amp;L856&amp;"]")&amp;"';"</f>
        <v>COMMENT ON COLUMN T_TABLEAU_PROJECT.TABLEAU_PROJECT_ID IS '태블로 프로젝트 ID';</v>
      </c>
    </row>
    <row r="857" spans="1:15" x14ac:dyDescent="0.25">
      <c r="A857" s="79">
        <v>971</v>
      </c>
      <c r="B857" s="54" t="str">
        <f>VLOOKUP($C857,table!$B:$D,3,FALSE)</f>
        <v>업무</v>
      </c>
      <c r="C857" s="3" t="s">
        <v>875</v>
      </c>
      <c r="D857" s="55" t="str">
        <f>VLOOKUP($C857,table!$B:$D,2,FALSE)</f>
        <v>T_TABLEAU_PROJECT</v>
      </c>
      <c r="E857" s="21">
        <v>2</v>
      </c>
      <c r="F857" s="3" t="s">
        <v>1053</v>
      </c>
      <c r="G857" s="3" t="str">
        <f>VLOOKUP($F857,domain!$B:$D,2,FALSE)</f>
        <v>TABLEAU_PROJECT_NM</v>
      </c>
      <c r="H857" s="3" t="str">
        <f>VLOOKUP($F857,domain!$B:$D,3,FALSE)</f>
        <v>VARCHAR(200)</v>
      </c>
      <c r="I857" s="54" t="s">
        <v>65</v>
      </c>
      <c r="J857" s="3"/>
      <c r="K857" s="54"/>
      <c r="L857" s="3"/>
      <c r="M857" s="3"/>
      <c r="N857" t="str">
        <f t="shared" si="42"/>
        <v xml:space="preserve">  , TABLEAU_PROJECT_NM VARCHAR(200)</v>
      </c>
      <c r="O857" t="str">
        <f t="shared" si="43"/>
        <v>COMMENT ON COLUMN T_TABLEAU_PROJECT.TABLEAU_PROJECT_NM IS '태블로 프로젝트 명';</v>
      </c>
    </row>
    <row r="858" spans="1:15" x14ac:dyDescent="0.25">
      <c r="A858" s="79">
        <v>972</v>
      </c>
      <c r="B858" s="54" t="str">
        <f>VLOOKUP($C858,table!$B:$D,3,FALSE)</f>
        <v>업무</v>
      </c>
      <c r="C858" s="3" t="s">
        <v>875</v>
      </c>
      <c r="D858" s="55" t="str">
        <f>VLOOKUP($C858,table!$B:$D,2,FALSE)</f>
        <v>T_TABLEAU_PROJECT</v>
      </c>
      <c r="E858" s="21">
        <v>3</v>
      </c>
      <c r="F858" s="3" t="s">
        <v>1054</v>
      </c>
      <c r="G858" s="3" t="str">
        <f>VLOOKUP($F858,domain!$B:$D,2,FALSE)</f>
        <v>TABLEAU_PROJECT_DSC</v>
      </c>
      <c r="H858" s="3" t="str">
        <f>VLOOKUP($F858,domain!$B:$D,3,FALSE)</f>
        <v>TEXT</v>
      </c>
      <c r="I858" s="54" t="s">
        <v>65</v>
      </c>
      <c r="J858" s="3"/>
      <c r="K858" s="54"/>
      <c r="L858" s="3"/>
      <c r="M858" s="3"/>
      <c r="N858" t="str">
        <f t="shared" si="42"/>
        <v xml:space="preserve">  , TABLEAU_PROJECT_DSC TEXT</v>
      </c>
      <c r="O858" t="str">
        <f t="shared" si="43"/>
        <v>COMMENT ON COLUMN T_TABLEAU_PROJECT.TABLEAU_PROJECT_DSC IS '태블로 프로젝트 설명';</v>
      </c>
    </row>
    <row r="859" spans="1:15" x14ac:dyDescent="0.25">
      <c r="A859" s="79">
        <v>973</v>
      </c>
      <c r="B859" s="54" t="str">
        <f>VLOOKUP($C859,table!$B:$D,3,FALSE)</f>
        <v>업무</v>
      </c>
      <c r="C859" s="3" t="s">
        <v>875</v>
      </c>
      <c r="D859" s="55" t="str">
        <f>VLOOKUP($C859,table!$B:$D,2,FALSE)</f>
        <v>T_TABLEAU_PROJECT</v>
      </c>
      <c r="E859" s="21">
        <v>4</v>
      </c>
      <c r="F859" s="3" t="s">
        <v>994</v>
      </c>
      <c r="G859" s="3" t="str">
        <f>VLOOKUP($F859,domain!$B:$D,2,FALSE)</f>
        <v>UP_PROJECT_YN</v>
      </c>
      <c r="H859" s="3" t="str">
        <f>VLOOKUP($F859,domain!$B:$D,3,FALSE)</f>
        <v>VARCHAR(1)</v>
      </c>
      <c r="I859" s="54" t="s">
        <v>65</v>
      </c>
      <c r="J859" s="3"/>
      <c r="K859" s="54"/>
      <c r="L859" s="3"/>
      <c r="M859" s="3"/>
      <c r="N859" t="str">
        <f t="shared" si="42"/>
        <v xml:space="preserve">  , UP_PROJECT_YN VARCHAR(1)</v>
      </c>
      <c r="O859" t="str">
        <f t="shared" si="43"/>
        <v>COMMENT ON COLUMN T_TABLEAU_PROJECT.UP_PROJECT_YN IS '상위 프로젝트 여부';</v>
      </c>
    </row>
    <row r="860" spans="1:15" x14ac:dyDescent="0.25">
      <c r="A860" s="79">
        <v>974</v>
      </c>
      <c r="B860" s="54" t="str">
        <f>VLOOKUP($C860,table!$B:$D,3,FALSE)</f>
        <v>업무</v>
      </c>
      <c r="C860" s="3" t="s">
        <v>875</v>
      </c>
      <c r="D860" s="55" t="str">
        <f>VLOOKUP($C860,table!$B:$D,2,FALSE)</f>
        <v>T_TABLEAU_PROJECT</v>
      </c>
      <c r="E860" s="21">
        <v>5</v>
      </c>
      <c r="F860" s="3" t="s">
        <v>993</v>
      </c>
      <c r="G860" s="3" t="str">
        <f>VLOOKUP($F860,domain!$B:$D,2,FALSE)</f>
        <v>UP_TABLEAU_PROJECT_ID</v>
      </c>
      <c r="H860" s="3" t="str">
        <f>VLOOKUP($F860,domain!$B:$D,3,FALSE)</f>
        <v>VARCHAR(64)</v>
      </c>
      <c r="I860" s="54" t="s">
        <v>65</v>
      </c>
      <c r="J860" s="3"/>
      <c r="K860" s="54"/>
      <c r="L860" s="3"/>
      <c r="M860" s="3"/>
      <c r="N860" t="str">
        <f t="shared" si="42"/>
        <v xml:space="preserve">  , UP_TABLEAU_PROJECT_ID VARCHAR(64)</v>
      </c>
      <c r="O860" t="str">
        <f t="shared" si="43"/>
        <v>COMMENT ON COLUMN T_TABLEAU_PROJECT.UP_TABLEAU_PROJECT_ID IS '상위 태블로 프로젝트 ID';</v>
      </c>
    </row>
    <row r="861" spans="1:15" x14ac:dyDescent="0.25">
      <c r="A861" s="79">
        <v>975</v>
      </c>
      <c r="B861" s="54" t="str">
        <f>VLOOKUP($C861,table!$B:$D,3,FALSE)</f>
        <v>업무</v>
      </c>
      <c r="C861" s="3" t="s">
        <v>875</v>
      </c>
      <c r="D861" s="55" t="str">
        <f>VLOOKUP($C861,table!$B:$D,2,FALSE)</f>
        <v>T_TABLEAU_PROJECT</v>
      </c>
      <c r="E861" s="21">
        <v>6</v>
      </c>
      <c r="F861" s="3" t="s">
        <v>1038</v>
      </c>
      <c r="G861" s="3" t="str">
        <f>VLOOKUP($F861,domain!$B:$D,2,FALSE)</f>
        <v>TABLEAU_USER_ID</v>
      </c>
      <c r="H861" s="3" t="str">
        <f>VLOOKUP($F861,domain!$B:$D,3,FALSE)</f>
        <v>VARCHAR(64)</v>
      </c>
      <c r="I861" s="54" t="s">
        <v>65</v>
      </c>
      <c r="J861" s="3"/>
      <c r="K861" s="54"/>
      <c r="L861" s="3"/>
      <c r="M861" s="3"/>
      <c r="N861" t="str">
        <f t="shared" si="42"/>
        <v xml:space="preserve">  , TABLEAU_USER_ID VARCHAR(64)</v>
      </c>
      <c r="O861" t="str">
        <f t="shared" si="43"/>
        <v>COMMENT ON COLUMN T_TABLEAU_PROJECT.TABLEAU_USER_ID IS '태블로 사용자 ID';</v>
      </c>
    </row>
    <row r="862" spans="1:15" x14ac:dyDescent="0.25">
      <c r="A862" s="79">
        <v>976</v>
      </c>
      <c r="B862" s="54" t="str">
        <f>VLOOKUP($C862,table!$B:$D,3,FALSE)</f>
        <v>업무</v>
      </c>
      <c r="C862" s="3" t="s">
        <v>875</v>
      </c>
      <c r="D862" s="55" t="str">
        <f>VLOOKUP($C862,table!$B:$D,2,FALSE)</f>
        <v>T_TABLEAU_PROJECT</v>
      </c>
      <c r="E862" s="21">
        <v>7</v>
      </c>
      <c r="F862" s="3" t="s">
        <v>1052</v>
      </c>
      <c r="G862" s="3" t="str">
        <f>VLOOKUP($F862,domain!$B:$D,2,FALSE)</f>
        <v>TABLEAU_PROJECT_AUTH</v>
      </c>
      <c r="H862" s="3" t="str">
        <f>VLOOKUP($F862,domain!$B:$D,3,FALSE)</f>
        <v>VARCHAR(64)</v>
      </c>
      <c r="I862" s="54" t="s">
        <v>65</v>
      </c>
      <c r="J862" s="3"/>
      <c r="K862" s="54"/>
      <c r="L862" s="3"/>
      <c r="M862" s="3"/>
      <c r="N862" t="str">
        <f t="shared" si="42"/>
        <v xml:space="preserve">  , TABLEAU_PROJECT_AUTH VARCHAR(64)</v>
      </c>
      <c r="O862" t="str">
        <f t="shared" si="43"/>
        <v>COMMENT ON COLUMN T_TABLEAU_PROJECT.TABLEAU_PROJECT_AUTH IS '태블로 프로젝트 권한';</v>
      </c>
    </row>
    <row r="863" spans="1:15" x14ac:dyDescent="0.25">
      <c r="A863" s="79">
        <v>977</v>
      </c>
      <c r="B863" s="54" t="str">
        <f>VLOOKUP($C863,table!$B:$D,3,FALSE)</f>
        <v>업무</v>
      </c>
      <c r="C863" s="3" t="s">
        <v>875</v>
      </c>
      <c r="D863" s="55" t="str">
        <f>VLOOKUP($C863,table!$B:$D,2,FALSE)</f>
        <v>T_TABLEAU_PROJECT</v>
      </c>
      <c r="E863" s="21">
        <v>8</v>
      </c>
      <c r="F863" s="3" t="s">
        <v>1051</v>
      </c>
      <c r="G863" s="3" t="str">
        <f>VLOOKUP($F863,domain!$B:$D,2,FALSE)</f>
        <v>TABLEAU_PROJECT_CNT</v>
      </c>
      <c r="H863" s="3" t="str">
        <f>VLOOKUP($F863,domain!$B:$D,3,FALSE)</f>
        <v>NUMERIC(9,0)</v>
      </c>
      <c r="I863" s="54" t="s">
        <v>65</v>
      </c>
      <c r="J863" s="3"/>
      <c r="K863" s="54"/>
      <c r="L863" s="3"/>
      <c r="M863" s="3"/>
      <c r="N863" t="str">
        <f t="shared" si="42"/>
        <v xml:space="preserve">  , TABLEAU_PROJECT_CNT NUMERIC(9,0)</v>
      </c>
      <c r="O863" t="str">
        <f t="shared" si="43"/>
        <v>COMMENT ON COLUMN T_TABLEAU_PROJECT.TABLEAU_PROJECT_CNT IS '태블로 프로젝트 건수';</v>
      </c>
    </row>
    <row r="864" spans="1:15" x14ac:dyDescent="0.25">
      <c r="A864" s="79">
        <v>978</v>
      </c>
      <c r="B864" s="54" t="str">
        <f>VLOOKUP($C864,table!$B:$D,3,FALSE)</f>
        <v>업무</v>
      </c>
      <c r="C864" s="3" t="s">
        <v>875</v>
      </c>
      <c r="D864" s="55" t="str">
        <f>VLOOKUP($C864,table!$B:$D,2,FALSE)</f>
        <v>T_TABLEAU_PROJECT</v>
      </c>
      <c r="E864" s="21">
        <v>9</v>
      </c>
      <c r="F864" s="3" t="s">
        <v>1045</v>
      </c>
      <c r="G864" s="3" t="str">
        <f>VLOOKUP($F864,domain!$B:$D,2,FALSE)</f>
        <v>TABLEAU_WORKBOOK_CNT</v>
      </c>
      <c r="H864" s="3" t="str">
        <f>VLOOKUP($F864,domain!$B:$D,3,FALSE)</f>
        <v>NUMERIC(9,0)</v>
      </c>
      <c r="I864" s="54" t="s">
        <v>65</v>
      </c>
      <c r="J864" s="3"/>
      <c r="K864" s="54"/>
      <c r="L864" s="3"/>
      <c r="M864" s="3"/>
      <c r="N864" t="str">
        <f t="shared" si="42"/>
        <v xml:space="preserve">  , TABLEAU_WORKBOOK_CNT NUMERIC(9,0)</v>
      </c>
      <c r="O864" t="str">
        <f t="shared" si="43"/>
        <v>COMMENT ON COLUMN T_TABLEAU_PROJECT.TABLEAU_WORKBOOK_CNT IS '태블로 워크북 건수';</v>
      </c>
    </row>
    <row r="865" spans="1:15" x14ac:dyDescent="0.25">
      <c r="A865" s="79">
        <v>979</v>
      </c>
      <c r="B865" s="54" t="str">
        <f>VLOOKUP($C865,table!$B:$D,3,FALSE)</f>
        <v>업무</v>
      </c>
      <c r="C865" s="3" t="s">
        <v>875</v>
      </c>
      <c r="D865" s="55" t="str">
        <f>VLOOKUP($C865,table!$B:$D,2,FALSE)</f>
        <v>T_TABLEAU_PROJECT</v>
      </c>
      <c r="E865" s="21">
        <v>10</v>
      </c>
      <c r="F865" s="3" t="s">
        <v>1036</v>
      </c>
      <c r="G865" s="3" t="str">
        <f>VLOOKUP($F865,domain!$B:$D,2,FALSE)</f>
        <v>TABLEAU_VIEW_CNT</v>
      </c>
      <c r="H865" s="3" t="str">
        <f>VLOOKUP($F865,domain!$B:$D,3,FALSE)</f>
        <v>NUMERIC(9,0)</v>
      </c>
      <c r="I865" s="54" t="s">
        <v>65</v>
      </c>
      <c r="J865" s="3"/>
      <c r="K865" s="54"/>
      <c r="L865" s="3"/>
      <c r="M865" s="3"/>
      <c r="N865" t="str">
        <f t="shared" si="42"/>
        <v xml:space="preserve">  , TABLEAU_VIEW_CNT NUMERIC(9,0)</v>
      </c>
      <c r="O865" t="str">
        <f t="shared" si="43"/>
        <v>COMMENT ON COLUMN T_TABLEAU_PROJECT.TABLEAU_VIEW_CNT IS '태블로 뷰 건수';</v>
      </c>
    </row>
    <row r="866" spans="1:15" x14ac:dyDescent="0.25">
      <c r="A866" s="79">
        <v>980</v>
      </c>
      <c r="B866" s="54" t="str">
        <f>VLOOKUP($C866,table!$B:$D,3,FALSE)</f>
        <v>업무</v>
      </c>
      <c r="C866" s="3" t="s">
        <v>875</v>
      </c>
      <c r="D866" s="55" t="str">
        <f>VLOOKUP($C866,table!$B:$D,2,FALSE)</f>
        <v>T_TABLEAU_PROJECT</v>
      </c>
      <c r="E866" s="21">
        <v>11</v>
      </c>
      <c r="F866" s="3" t="s">
        <v>963</v>
      </c>
      <c r="G866" s="3" t="str">
        <f>VLOOKUP($F866,domain!$B:$D,2,FALSE)</f>
        <v>DATA_SRC_CNT</v>
      </c>
      <c r="H866" s="3" t="str">
        <f>VLOOKUP($F866,domain!$B:$D,3,FALSE)</f>
        <v>NUMERIC(9,0)</v>
      </c>
      <c r="I866" s="54" t="s">
        <v>65</v>
      </c>
      <c r="J866" s="3"/>
      <c r="K866" s="54"/>
      <c r="L866" s="3"/>
      <c r="M866" s="3"/>
      <c r="N866" t="str">
        <f t="shared" si="42"/>
        <v xml:space="preserve">  , DATA_SRC_CNT NUMERIC(9,0)</v>
      </c>
      <c r="O866" t="str">
        <f t="shared" si="43"/>
        <v>COMMENT ON COLUMN T_TABLEAU_PROJECT.DATA_SRC_CNT IS '데이터 소스 건수';</v>
      </c>
    </row>
    <row r="867" spans="1:15" x14ac:dyDescent="0.25">
      <c r="A867" s="79">
        <v>981</v>
      </c>
      <c r="B867" s="54" t="str">
        <f>VLOOKUP($C867,table!$B:$D,3,FALSE)</f>
        <v>업무</v>
      </c>
      <c r="C867" s="3" t="s">
        <v>875</v>
      </c>
      <c r="D867" s="55" t="str">
        <f>VLOOKUP($C867,table!$B:$D,2,FALSE)</f>
        <v>T_TABLEAU_PROJECT</v>
      </c>
      <c r="E867" s="21">
        <v>12</v>
      </c>
      <c r="F867" s="3" t="s">
        <v>1096</v>
      </c>
      <c r="G867" s="3" t="str">
        <f>VLOOKUP($F867,domain!$B:$D,2,FALSE)</f>
        <v>DEPT_CODE</v>
      </c>
      <c r="H867" s="3" t="str">
        <f>VLOOKUP($F867,domain!$B:$D,3,FALSE)</f>
        <v>VARCHAR(16)</v>
      </c>
      <c r="I867" s="54" t="s">
        <v>65</v>
      </c>
      <c r="J867" s="3"/>
      <c r="K867" s="54"/>
      <c r="L867" s="3"/>
      <c r="M867" s="3"/>
      <c r="N867" t="str">
        <f t="shared" si="42"/>
        <v xml:space="preserve">  , DEPT_CODE VARCHAR(16)</v>
      </c>
      <c r="O867" t="str">
        <f t="shared" si="43"/>
        <v>COMMENT ON COLUMN T_TABLEAU_PROJECT.DEPT_CODE IS '부서 코드';</v>
      </c>
    </row>
    <row r="868" spans="1:15" x14ac:dyDescent="0.25">
      <c r="A868" s="79">
        <v>982</v>
      </c>
      <c r="B868" s="54" t="str">
        <f>VLOOKUP($C868,table!$B:$D,3,FALSE)</f>
        <v>업무</v>
      </c>
      <c r="C868" s="3" t="s">
        <v>875</v>
      </c>
      <c r="D868" s="55" t="str">
        <f>VLOOKUP($C868,table!$B:$D,2,FALSE)</f>
        <v>T_TABLEAU_PROJECT</v>
      </c>
      <c r="E868" s="21">
        <v>13</v>
      </c>
      <c r="F868" s="3" t="s">
        <v>160</v>
      </c>
      <c r="G868" s="3" t="str">
        <f>VLOOKUP($F868,domain!$B:$D,2,FALSE)</f>
        <v>USE_YN</v>
      </c>
      <c r="H868" s="3" t="str">
        <f>VLOOKUP($F868,domain!$B:$D,3,FALSE)</f>
        <v>VARCHAR(1)</v>
      </c>
      <c r="I868" s="54" t="s">
        <v>65</v>
      </c>
      <c r="J868" s="3" t="s">
        <v>304</v>
      </c>
      <c r="K868" s="54"/>
      <c r="L868" s="3"/>
      <c r="M868" s="3"/>
      <c r="N868" t="str">
        <f t="shared" si="42"/>
        <v xml:space="preserve">  , USE_YN VARCHAR(1) DEFAULT 'N'</v>
      </c>
      <c r="O868" t="str">
        <f t="shared" si="43"/>
        <v>COMMENT ON COLUMN T_TABLEAU_PROJECT.USE_YN IS '사용 여부';</v>
      </c>
    </row>
    <row r="869" spans="1:15" x14ac:dyDescent="0.25">
      <c r="A869" s="79">
        <v>983</v>
      </c>
      <c r="B869" s="54" t="str">
        <f>VLOOKUP($C869,table!$B:$D,3,FALSE)</f>
        <v>업무</v>
      </c>
      <c r="C869" s="3" t="s">
        <v>875</v>
      </c>
      <c r="D869" s="55" t="str">
        <f>VLOOKUP($C869,table!$B:$D,2,FALSE)</f>
        <v>T_TABLEAU_PROJECT</v>
      </c>
      <c r="E869" s="21">
        <v>14</v>
      </c>
      <c r="F869" s="3" t="s">
        <v>1079</v>
      </c>
      <c r="G869" s="3" t="str">
        <f>VLOOKUP($F869,domain!$B:$D,2,FALSE)</f>
        <v>MODI_SE</v>
      </c>
      <c r="H869" s="3" t="str">
        <f>VLOOKUP($F869,domain!$B:$D,3,FALSE)</f>
        <v>VARCHAR(32)</v>
      </c>
      <c r="I869" s="54" t="s">
        <v>65</v>
      </c>
      <c r="J869" s="3"/>
      <c r="K869" s="54"/>
      <c r="L869" s="3" t="s">
        <v>1114</v>
      </c>
      <c r="M869" s="3"/>
      <c r="N869" t="str">
        <f t="shared" si="42"/>
        <v xml:space="preserve">  , MODI_SE VARCHAR(32)</v>
      </c>
      <c r="O869" t="str">
        <f t="shared" si="43"/>
        <v>COMMENT ON COLUMN T_TABLEAU_PROJECT.MODI_SE IS '수정 구분[I: 등록 / U: 수정 / D: 삭제 / C: 완료 / R: 삭제완료]';</v>
      </c>
    </row>
    <row r="870" spans="1:15" x14ac:dyDescent="0.25">
      <c r="A870" s="79">
        <v>984</v>
      </c>
      <c r="B870" s="54" t="str">
        <f>VLOOKUP($C870,table!$B:$D,3,FALSE)</f>
        <v>업무</v>
      </c>
      <c r="C870" s="3" t="s">
        <v>875</v>
      </c>
      <c r="D870" s="55" t="str">
        <f>VLOOKUP($C870,table!$B:$D,2,FALSE)</f>
        <v>T_TABLEAU_PROJECT</v>
      </c>
      <c r="E870" s="21">
        <v>15</v>
      </c>
      <c r="F870" s="3" t="s">
        <v>132</v>
      </c>
      <c r="G870" s="3" t="str">
        <f>VLOOKUP($F870,domain!$B:$D,2,FALSE)</f>
        <v>RGST_ID</v>
      </c>
      <c r="H870" s="3" t="str">
        <f>VLOOKUP($F870,domain!$B:$D,3,FALSE)</f>
        <v>VARCHAR(32)</v>
      </c>
      <c r="I870" s="57" t="s">
        <v>66</v>
      </c>
      <c r="J870" s="3"/>
      <c r="K870" s="54"/>
      <c r="L870" s="3"/>
      <c r="M870" s="3"/>
      <c r="N870" t="str">
        <f t="shared" si="42"/>
        <v xml:space="preserve">  , RGST_ID VARCHAR(32) NOT NULL</v>
      </c>
      <c r="O870" t="str">
        <f t="shared" si="43"/>
        <v>COMMENT ON COLUMN T_TABLEAU_PROJECT.RGST_ID IS '등록 ID';</v>
      </c>
    </row>
    <row r="871" spans="1:15" x14ac:dyDescent="0.25">
      <c r="A871" s="79">
        <v>985</v>
      </c>
      <c r="B871" s="54" t="str">
        <f>VLOOKUP($C871,table!$B:$D,3,FALSE)</f>
        <v>업무</v>
      </c>
      <c r="C871" s="3" t="s">
        <v>875</v>
      </c>
      <c r="D871" s="55" t="str">
        <f>VLOOKUP($C871,table!$B:$D,2,FALSE)</f>
        <v>T_TABLEAU_PROJECT</v>
      </c>
      <c r="E871" s="21">
        <v>16</v>
      </c>
      <c r="F871" s="3" t="s">
        <v>840</v>
      </c>
      <c r="G871" s="3" t="str">
        <f>VLOOKUP($F871,domain!$B:$D,2,FALSE)</f>
        <v>RGST_DT</v>
      </c>
      <c r="H871" s="3" t="str">
        <f>VLOOKUP($F871,domain!$B:$D,3,FALSE)</f>
        <v>TIMESTAMP</v>
      </c>
      <c r="I871" s="57" t="s">
        <v>66</v>
      </c>
      <c r="J871" s="3" t="s">
        <v>307</v>
      </c>
      <c r="K871" s="54"/>
      <c r="L871" s="3"/>
      <c r="M871" s="3"/>
      <c r="N871" t="str">
        <f t="shared" si="42"/>
        <v xml:space="preserve">  , RGST_DT TIMESTAMP DEFAULT CURRENT_TIMESTAMP NOT NULL</v>
      </c>
      <c r="O871" t="str">
        <f t="shared" si="43"/>
        <v>COMMENT ON COLUMN T_TABLEAU_PROJECT.RGST_DT IS '등록 일시';</v>
      </c>
    </row>
    <row r="872" spans="1:15" x14ac:dyDescent="0.25">
      <c r="A872" s="79">
        <v>986</v>
      </c>
      <c r="B872" s="54" t="str">
        <f>VLOOKUP($C872,table!$B:$D,3,FALSE)</f>
        <v>업무</v>
      </c>
      <c r="C872" s="3" t="s">
        <v>875</v>
      </c>
      <c r="D872" s="55" t="str">
        <f>VLOOKUP($C872,table!$B:$D,2,FALSE)</f>
        <v>T_TABLEAU_PROJECT</v>
      </c>
      <c r="E872" s="21">
        <v>17</v>
      </c>
      <c r="F872" s="3" t="s">
        <v>169</v>
      </c>
      <c r="G872" s="3" t="str">
        <f>VLOOKUP($F872,domain!$B:$D,2,FALSE)</f>
        <v>MODI_ID</v>
      </c>
      <c r="H872" s="3" t="str">
        <f>VLOOKUP($F872,domain!$B:$D,3,FALSE)</f>
        <v>VARCHAR(32)</v>
      </c>
      <c r="I872" s="57" t="s">
        <v>66</v>
      </c>
      <c r="J872" s="3"/>
      <c r="K872" s="54"/>
      <c r="L872" s="3"/>
      <c r="M872" s="3"/>
      <c r="N872" t="str">
        <f t="shared" si="42"/>
        <v xml:space="preserve">  , MODI_ID VARCHAR(32) NOT NULL</v>
      </c>
      <c r="O872" t="str">
        <f t="shared" si="43"/>
        <v>COMMENT ON COLUMN T_TABLEAU_PROJECT.MODI_ID IS '수정 ID';</v>
      </c>
    </row>
    <row r="873" spans="1:15" x14ac:dyDescent="0.25">
      <c r="A873" s="79">
        <v>987</v>
      </c>
      <c r="B873" s="54" t="str">
        <f>VLOOKUP($C873,table!$B:$D,3,FALSE)</f>
        <v>업무</v>
      </c>
      <c r="C873" s="3" t="s">
        <v>875</v>
      </c>
      <c r="D873" s="55" t="str">
        <f>VLOOKUP($C873,table!$B:$D,2,FALSE)</f>
        <v>T_TABLEAU_PROJECT</v>
      </c>
      <c r="E873" s="21">
        <v>18</v>
      </c>
      <c r="F873" s="3" t="s">
        <v>173</v>
      </c>
      <c r="G873" s="3" t="str">
        <f>VLOOKUP($F873,domain!$B:$D,2,FALSE)</f>
        <v>MODI_DT</v>
      </c>
      <c r="H873" s="3" t="str">
        <f>VLOOKUP($F873,domain!$B:$D,3,FALSE)</f>
        <v>TIMESTAMP</v>
      </c>
      <c r="I873" s="57" t="s">
        <v>66</v>
      </c>
      <c r="J873" s="3" t="s">
        <v>307</v>
      </c>
      <c r="K873" s="54"/>
      <c r="L873" s="3"/>
      <c r="M873" s="3"/>
      <c r="N873" t="str">
        <f t="shared" si="42"/>
        <v xml:space="preserve">  , MODI_DT TIMESTAMP DEFAULT CURRENT_TIMESTAMP NOT NULL</v>
      </c>
      <c r="O873" t="str">
        <f t="shared" si="43"/>
        <v>COMMENT ON COLUMN T_TABLEAU_PROJECT.MODI_DT IS '수정 일시';</v>
      </c>
    </row>
    <row r="874" spans="1:15" x14ac:dyDescent="0.25">
      <c r="A874" s="79">
        <v>988</v>
      </c>
      <c r="B874" s="54" t="str">
        <f>VLOOKUP($C874,table!$B:$D,3,FALSE)</f>
        <v>업무</v>
      </c>
      <c r="C874" s="3" t="s">
        <v>795</v>
      </c>
      <c r="D874" s="55" t="str">
        <f>VLOOKUP($C874,table!$B:$D,2,FALSE)</f>
        <v>T_TABLEAU_WORKBOOK</v>
      </c>
      <c r="E874" s="21">
        <v>1</v>
      </c>
      <c r="F874" s="3" t="s">
        <v>1043</v>
      </c>
      <c r="G874" s="3" t="str">
        <f>VLOOKUP($F874,domain!$B:$D,2,FALSE)</f>
        <v>TABLEAU_WORKBOOK_ID</v>
      </c>
      <c r="H874" s="3" t="str">
        <f>VLOOKUP($F874,domain!$B:$D,3,FALSE)</f>
        <v>VARCHAR(64)</v>
      </c>
      <c r="I874" s="54" t="s">
        <v>66</v>
      </c>
      <c r="J874" s="3"/>
      <c r="K874" s="54">
        <v>1</v>
      </c>
      <c r="L874" s="3"/>
      <c r="M874" s="3"/>
      <c r="N874" t="str">
        <f t="shared" si="42"/>
        <v xml:space="preserve">    TABLEAU_WORKBOOK_ID VARCHAR(64) NOT NULL</v>
      </c>
      <c r="O874" t="str">
        <f t="shared" si="43"/>
        <v>COMMENT ON COLUMN T_TABLEAU_WORKBOOK.TABLEAU_WORKBOOK_ID IS '태블로 워크북 ID';</v>
      </c>
    </row>
    <row r="875" spans="1:15" x14ac:dyDescent="0.25">
      <c r="A875" s="79">
        <v>989</v>
      </c>
      <c r="B875" s="54" t="str">
        <f>VLOOKUP($C875,table!$B:$D,3,FALSE)</f>
        <v>업무</v>
      </c>
      <c r="C875" s="3" t="s">
        <v>795</v>
      </c>
      <c r="D875" s="55" t="str">
        <f>VLOOKUP($C875,table!$B:$D,2,FALSE)</f>
        <v>T_TABLEAU_WORKBOOK</v>
      </c>
      <c r="E875" s="21">
        <v>2</v>
      </c>
      <c r="F875" s="3" t="s">
        <v>1046</v>
      </c>
      <c r="G875" s="3" t="str">
        <f>VLOOKUP($F875,domain!$B:$D,2,FALSE)</f>
        <v>TABLEAU_WORKBOOK_NM</v>
      </c>
      <c r="H875" s="3" t="str">
        <f>VLOOKUP($F875,domain!$B:$D,3,FALSE)</f>
        <v>VARCHAR(200)</v>
      </c>
      <c r="I875" s="54" t="s">
        <v>65</v>
      </c>
      <c r="J875" s="3"/>
      <c r="K875" s="54"/>
      <c r="L875" s="3"/>
      <c r="M875" s="3"/>
      <c r="N875" t="str">
        <f t="shared" si="42"/>
        <v xml:space="preserve">  , TABLEAU_WORKBOOK_NM VARCHAR(200)</v>
      </c>
      <c r="O875" t="str">
        <f t="shared" si="43"/>
        <v>COMMENT ON COLUMN T_TABLEAU_WORKBOOK.TABLEAU_WORKBOOK_NM IS '태블로 워크북 명';</v>
      </c>
    </row>
    <row r="876" spans="1:15" x14ac:dyDescent="0.25">
      <c r="A876" s="79">
        <v>990</v>
      </c>
      <c r="B876" s="54" t="str">
        <f>VLOOKUP($C876,table!$B:$D,3,FALSE)</f>
        <v>업무</v>
      </c>
      <c r="C876" s="3" t="s">
        <v>795</v>
      </c>
      <c r="D876" s="55" t="str">
        <f>VLOOKUP($C876,table!$B:$D,2,FALSE)</f>
        <v>T_TABLEAU_WORKBOOK</v>
      </c>
      <c r="E876" s="21">
        <v>3</v>
      </c>
      <c r="F876" s="3" t="s">
        <v>1047</v>
      </c>
      <c r="G876" s="3" t="str">
        <f>VLOOKUP($F876,domain!$B:$D,2,FALSE)</f>
        <v>TABLEAU_WORKBOOK_DSC</v>
      </c>
      <c r="H876" s="3" t="str">
        <f>VLOOKUP($F876,domain!$B:$D,3,FALSE)</f>
        <v>TEXT</v>
      </c>
      <c r="I876" s="54" t="s">
        <v>65</v>
      </c>
      <c r="J876" s="3"/>
      <c r="K876" s="54"/>
      <c r="L876" s="3"/>
      <c r="M876" s="3"/>
      <c r="N876" t="str">
        <f t="shared" si="42"/>
        <v xml:space="preserve">  , TABLEAU_WORKBOOK_DSC TEXT</v>
      </c>
      <c r="O876" t="str">
        <f t="shared" si="43"/>
        <v>COMMENT ON COLUMN T_TABLEAU_WORKBOOK.TABLEAU_WORKBOOK_DSC IS '태블로 워크북 설명';</v>
      </c>
    </row>
    <row r="877" spans="1:15" x14ac:dyDescent="0.25">
      <c r="A877" s="79">
        <v>991</v>
      </c>
      <c r="B877" s="54" t="str">
        <f>VLOOKUP($C877,table!$B:$D,3,FALSE)</f>
        <v>업무</v>
      </c>
      <c r="C877" s="3" t="s">
        <v>795</v>
      </c>
      <c r="D877" s="55" t="str">
        <f>VLOOKUP($C877,table!$B:$D,2,FALSE)</f>
        <v>T_TABLEAU_WORKBOOK</v>
      </c>
      <c r="E877" s="21">
        <v>4</v>
      </c>
      <c r="F877" s="3" t="s">
        <v>1044</v>
      </c>
      <c r="G877" s="3" t="str">
        <f>VLOOKUP($F877,domain!$B:$D,2,FALSE)</f>
        <v>TABLEAU_WORKBOOK_URL</v>
      </c>
      <c r="H877" s="3" t="str">
        <f>VLOOKUP($F877,domain!$B:$D,3,FALSE)</f>
        <v>VARCHAR(256)</v>
      </c>
      <c r="I877" s="54" t="s">
        <v>65</v>
      </c>
      <c r="J877" s="3"/>
      <c r="K877" s="54"/>
      <c r="L877" s="3"/>
      <c r="M877" s="3"/>
      <c r="N877" t="str">
        <f t="shared" si="42"/>
        <v xml:space="preserve">  , TABLEAU_WORKBOOK_URL VARCHAR(256)</v>
      </c>
      <c r="O877" t="str">
        <f t="shared" si="43"/>
        <v>COMMENT ON COLUMN T_TABLEAU_WORKBOOK.TABLEAU_WORKBOOK_URL IS '태블로 워크북 URL';</v>
      </c>
    </row>
    <row r="878" spans="1:15" x14ac:dyDescent="0.25">
      <c r="A878" s="79">
        <v>992</v>
      </c>
      <c r="B878" s="54" t="str">
        <f>VLOOKUP($C878,table!$B:$D,3,FALSE)</f>
        <v>업무</v>
      </c>
      <c r="C878" s="3" t="s">
        <v>795</v>
      </c>
      <c r="D878" s="55" t="str">
        <f>VLOOKUP($C878,table!$B:$D,2,FALSE)</f>
        <v>T_TABLEAU_WORKBOOK</v>
      </c>
      <c r="E878" s="21">
        <v>5</v>
      </c>
      <c r="F878" s="3" t="s">
        <v>1048</v>
      </c>
      <c r="G878" s="3" t="str">
        <f>VLOOKUP($F878,domain!$B:$D,2,FALSE)</f>
        <v>TABLEAU_WEB_URL</v>
      </c>
      <c r="H878" s="3" t="str">
        <f>VLOOKUP($F878,domain!$B:$D,3,FALSE)</f>
        <v>VARCHAR(256)</v>
      </c>
      <c r="I878" s="54" t="s">
        <v>65</v>
      </c>
      <c r="J878" s="3"/>
      <c r="K878" s="54"/>
      <c r="L878" s="3"/>
      <c r="M878" s="3"/>
      <c r="N878" t="str">
        <f t="shared" si="42"/>
        <v xml:space="preserve">  , TABLEAU_WEB_URL VARCHAR(256)</v>
      </c>
      <c r="O878" t="str">
        <f t="shared" si="43"/>
        <v>COMMENT ON COLUMN T_TABLEAU_WORKBOOK.TABLEAU_WEB_URL IS '태블로 웹 URL';</v>
      </c>
    </row>
    <row r="879" spans="1:15" x14ac:dyDescent="0.25">
      <c r="A879" s="79">
        <v>993</v>
      </c>
      <c r="B879" s="54" t="str">
        <f>VLOOKUP($C879,table!$B:$D,3,FALSE)</f>
        <v>업무</v>
      </c>
      <c r="C879" s="3" t="s">
        <v>795</v>
      </c>
      <c r="D879" s="55" t="str">
        <f>VLOOKUP($C879,table!$B:$D,2,FALSE)</f>
        <v>T_TABLEAU_WORKBOOK</v>
      </c>
      <c r="E879" s="21">
        <v>6</v>
      </c>
      <c r="F879" s="3" t="s">
        <v>1034</v>
      </c>
      <c r="G879" s="3" t="str">
        <f>VLOOKUP($F879,domain!$B:$D,2,FALSE)</f>
        <v>TABLEAU_VIEW_ID</v>
      </c>
      <c r="H879" s="3" t="str">
        <f>VLOOKUP($F879,domain!$B:$D,3,FALSE)</f>
        <v>VARCHAR(64)</v>
      </c>
      <c r="I879" s="54" t="s">
        <v>65</v>
      </c>
      <c r="J879" s="3"/>
      <c r="K879" s="54"/>
      <c r="L879" s="3" t="s">
        <v>1081</v>
      </c>
      <c r="M879" s="3"/>
      <c r="N879" t="str">
        <f t="shared" si="42"/>
        <v xml:space="preserve">  , TABLEAU_VIEW_ID VARCHAR(64)</v>
      </c>
      <c r="O879" t="str">
        <f t="shared" si="43"/>
        <v>COMMENT ON COLUMN T_TABLEAU_WORKBOOK.TABLEAU_VIEW_ID IS '태블로 뷰 ID[기본 태블로 뷰 ID]';</v>
      </c>
    </row>
    <row r="880" spans="1:15" x14ac:dyDescent="0.25">
      <c r="A880" s="79">
        <v>994</v>
      </c>
      <c r="B880" s="54" t="str">
        <f>VLOOKUP($C880,table!$B:$D,3,FALSE)</f>
        <v>업무</v>
      </c>
      <c r="C880" s="3" t="s">
        <v>795</v>
      </c>
      <c r="D880" s="55" t="str">
        <f>VLOOKUP($C880,table!$B:$D,2,FALSE)</f>
        <v>T_TABLEAU_WORKBOOK</v>
      </c>
      <c r="E880" s="21">
        <v>7</v>
      </c>
      <c r="F880" s="3" t="s">
        <v>1050</v>
      </c>
      <c r="G880" s="3" t="str">
        <f>VLOOKUP($F880,domain!$B:$D,2,FALSE)</f>
        <v>TABLEAU_PROJECT_ID</v>
      </c>
      <c r="H880" s="3" t="str">
        <f>VLOOKUP($F880,domain!$B:$D,3,FALSE)</f>
        <v>VARCHAR(64)</v>
      </c>
      <c r="I880" s="54" t="s">
        <v>65</v>
      </c>
      <c r="J880" s="3"/>
      <c r="K880" s="54"/>
      <c r="L880" s="3"/>
      <c r="M880" s="3"/>
      <c r="N880" t="str">
        <f t="shared" si="42"/>
        <v xml:space="preserve">  , TABLEAU_PROJECT_ID VARCHAR(64)</v>
      </c>
      <c r="O880" t="str">
        <f t="shared" si="43"/>
        <v>COMMENT ON COLUMN T_TABLEAU_WORKBOOK.TABLEAU_PROJECT_ID IS '태블로 프로젝트 ID';</v>
      </c>
    </row>
    <row r="881" spans="1:15" x14ac:dyDescent="0.25">
      <c r="A881" s="79">
        <v>995</v>
      </c>
      <c r="B881" s="54" t="str">
        <f>VLOOKUP($C881,table!$B:$D,3,FALSE)</f>
        <v>업무</v>
      </c>
      <c r="C881" s="3" t="s">
        <v>795</v>
      </c>
      <c r="D881" s="55" t="str">
        <f>VLOOKUP($C881,table!$B:$D,2,FALSE)</f>
        <v>T_TABLEAU_WORKBOOK</v>
      </c>
      <c r="E881" s="21">
        <v>8</v>
      </c>
      <c r="F881" s="3" t="s">
        <v>1038</v>
      </c>
      <c r="G881" s="3" t="str">
        <f>VLOOKUP($F881,domain!$B:$D,2,FALSE)</f>
        <v>TABLEAU_USER_ID</v>
      </c>
      <c r="H881" s="3" t="str">
        <f>VLOOKUP($F881,domain!$B:$D,3,FALSE)</f>
        <v>VARCHAR(64)</v>
      </c>
      <c r="I881" s="54" t="s">
        <v>65</v>
      </c>
      <c r="J881" s="3"/>
      <c r="K881" s="54"/>
      <c r="L881" s="3"/>
      <c r="M881" s="3"/>
      <c r="N881" t="str">
        <f t="shared" si="42"/>
        <v xml:space="preserve">  , TABLEAU_USER_ID VARCHAR(64)</v>
      </c>
      <c r="O881" t="str">
        <f t="shared" si="43"/>
        <v>COMMENT ON COLUMN T_TABLEAU_WORKBOOK.TABLEAU_USER_ID IS '태블로 사용자 ID';</v>
      </c>
    </row>
    <row r="882" spans="1:15" x14ac:dyDescent="0.25">
      <c r="A882" s="79">
        <v>996</v>
      </c>
      <c r="B882" s="54" t="str">
        <f>VLOOKUP($C882,table!$B:$D,3,FALSE)</f>
        <v>업무</v>
      </c>
      <c r="C882" s="3" t="s">
        <v>795</v>
      </c>
      <c r="D882" s="55" t="str">
        <f>VLOOKUP($C882,table!$B:$D,2,FALSE)</f>
        <v>T_TABLEAU_WORKBOOK</v>
      </c>
      <c r="E882" s="21">
        <v>9</v>
      </c>
      <c r="F882" s="3" t="s">
        <v>1094</v>
      </c>
      <c r="G882" s="3" t="str">
        <f>VLOOKUP($F882,domain!$B:$D,2,FALSE)</f>
        <v>FILE_ID</v>
      </c>
      <c r="H882" s="3" t="str">
        <f>VLOOKUP($F882,domain!$B:$D,3,FALSE)</f>
        <v>VARCHAR(32)</v>
      </c>
      <c r="I882" s="54" t="s">
        <v>65</v>
      </c>
      <c r="J882" s="3"/>
      <c r="K882" s="54"/>
      <c r="L882" s="3"/>
      <c r="M882" s="3"/>
      <c r="N882" t="str">
        <f t="shared" si="42"/>
        <v xml:space="preserve">  , FILE_ID VARCHAR(32)</v>
      </c>
      <c r="O882" t="str">
        <f t="shared" si="43"/>
        <v>COMMENT ON COLUMN T_TABLEAU_WORKBOOK.FILE_ID IS '파일 ID';</v>
      </c>
    </row>
    <row r="883" spans="1:15" x14ac:dyDescent="0.25">
      <c r="A883" s="79">
        <v>997</v>
      </c>
      <c r="B883" s="54" t="str">
        <f>VLOOKUP($C883,table!$B:$D,3,FALSE)</f>
        <v>업무</v>
      </c>
      <c r="C883" s="3" t="s">
        <v>795</v>
      </c>
      <c r="D883" s="55" t="str">
        <f>VLOOKUP($C883,table!$B:$D,2,FALSE)</f>
        <v>T_TABLEAU_WORKBOOK</v>
      </c>
      <c r="E883" s="21">
        <v>10</v>
      </c>
      <c r="F883" s="3" t="s">
        <v>1095</v>
      </c>
      <c r="G883" s="3" t="str">
        <f>VLOOKUP($F883,domain!$B:$D,2,FALSE)</f>
        <v>FILE_URL</v>
      </c>
      <c r="H883" s="3" t="str">
        <f>VLOOKUP($F883,domain!$B:$D,3,FALSE)</f>
        <v>VARCHAR(256)</v>
      </c>
      <c r="I883" s="54" t="s">
        <v>65</v>
      </c>
      <c r="J883" s="3"/>
      <c r="K883" s="54"/>
      <c r="L883" s="3"/>
      <c r="M883" s="3"/>
      <c r="N883" t="str">
        <f t="shared" si="42"/>
        <v xml:space="preserve">  , FILE_URL VARCHAR(256)</v>
      </c>
      <c r="O883" t="str">
        <f t="shared" si="43"/>
        <v>COMMENT ON COLUMN T_TABLEAU_WORKBOOK.FILE_URL IS '파일 URL';</v>
      </c>
    </row>
    <row r="884" spans="1:15" x14ac:dyDescent="0.25">
      <c r="A884" s="79">
        <v>998</v>
      </c>
      <c r="B884" s="54" t="str">
        <f>VLOOKUP($C884,table!$B:$D,3,FALSE)</f>
        <v>업무</v>
      </c>
      <c r="C884" s="3" t="s">
        <v>795</v>
      </c>
      <c r="D884" s="55" t="str">
        <f>VLOOKUP($C884,table!$B:$D,2,FALSE)</f>
        <v>T_TABLEAU_WORKBOOK</v>
      </c>
      <c r="E884" s="21">
        <v>11</v>
      </c>
      <c r="F884" s="3" t="s">
        <v>160</v>
      </c>
      <c r="G884" s="3" t="str">
        <f>VLOOKUP($F884,domain!$B:$D,2,FALSE)</f>
        <v>USE_YN</v>
      </c>
      <c r="H884" s="3" t="str">
        <f>VLOOKUP($F884,domain!$B:$D,3,FALSE)</f>
        <v>VARCHAR(1)</v>
      </c>
      <c r="I884" s="54" t="s">
        <v>65</v>
      </c>
      <c r="J884" s="3" t="s">
        <v>304</v>
      </c>
      <c r="K884" s="54"/>
      <c r="L884" s="3"/>
      <c r="M884" s="3"/>
      <c r="N884" t="str">
        <f t="shared" si="42"/>
        <v xml:space="preserve">  , USE_YN VARCHAR(1) DEFAULT 'N'</v>
      </c>
      <c r="O884" t="str">
        <f t="shared" si="43"/>
        <v>COMMENT ON COLUMN T_TABLEAU_WORKBOOK.USE_YN IS '사용 여부';</v>
      </c>
    </row>
    <row r="885" spans="1:15" x14ac:dyDescent="0.25">
      <c r="A885" s="79">
        <v>999</v>
      </c>
      <c r="B885" s="54" t="str">
        <f>VLOOKUP($C885,table!$B:$D,3,FALSE)</f>
        <v>업무</v>
      </c>
      <c r="C885" s="3" t="s">
        <v>795</v>
      </c>
      <c r="D885" s="55" t="str">
        <f>VLOOKUP($C885,table!$B:$D,2,FALSE)</f>
        <v>T_TABLEAU_WORKBOOK</v>
      </c>
      <c r="E885" s="21">
        <v>12</v>
      </c>
      <c r="F885" s="3" t="s">
        <v>1079</v>
      </c>
      <c r="G885" s="3" t="str">
        <f>VLOOKUP($F885,domain!$B:$D,2,FALSE)</f>
        <v>MODI_SE</v>
      </c>
      <c r="H885" s="3" t="str">
        <f>VLOOKUP($F885,domain!$B:$D,3,FALSE)</f>
        <v>VARCHAR(32)</v>
      </c>
      <c r="I885" s="54" t="s">
        <v>65</v>
      </c>
      <c r="J885" s="3"/>
      <c r="K885" s="54"/>
      <c r="L885" s="3" t="s">
        <v>1114</v>
      </c>
      <c r="M885" s="3"/>
      <c r="N885" t="str">
        <f t="shared" si="42"/>
        <v xml:space="preserve">  , MODI_SE VARCHAR(32)</v>
      </c>
      <c r="O885" t="str">
        <f t="shared" si="43"/>
        <v>COMMENT ON COLUMN T_TABLEAU_WORKBOOK.MODI_SE IS '수정 구분[I: 등록 / U: 수정 / D: 삭제 / C: 완료 / R: 삭제완료]';</v>
      </c>
    </row>
    <row r="886" spans="1:15" x14ac:dyDescent="0.25">
      <c r="A886" s="79">
        <v>1000</v>
      </c>
      <c r="B886" s="54" t="str">
        <f>VLOOKUP($C886,table!$B:$D,3,FALSE)</f>
        <v>업무</v>
      </c>
      <c r="C886" s="3" t="s">
        <v>795</v>
      </c>
      <c r="D886" s="55" t="str">
        <f>VLOOKUP($C886,table!$B:$D,2,FALSE)</f>
        <v>T_TABLEAU_WORKBOOK</v>
      </c>
      <c r="E886" s="21">
        <v>13</v>
      </c>
      <c r="F886" s="3" t="s">
        <v>132</v>
      </c>
      <c r="G886" s="3" t="str">
        <f>VLOOKUP($F886,domain!$B:$D,2,FALSE)</f>
        <v>RGST_ID</v>
      </c>
      <c r="H886" s="3" t="str">
        <f>VLOOKUP($F886,domain!$B:$D,3,FALSE)</f>
        <v>VARCHAR(32)</v>
      </c>
      <c r="I886" s="57" t="s">
        <v>66</v>
      </c>
      <c r="J886" s="3"/>
      <c r="K886" s="54"/>
      <c r="L886" s="3"/>
      <c r="M886" s="3"/>
      <c r="N886" t="str">
        <f t="shared" si="42"/>
        <v xml:space="preserve">  , RGST_ID VARCHAR(32) NOT NULL</v>
      </c>
      <c r="O886" t="str">
        <f t="shared" si="43"/>
        <v>COMMENT ON COLUMN T_TABLEAU_WORKBOOK.RGST_ID IS '등록 ID';</v>
      </c>
    </row>
    <row r="887" spans="1:15" x14ac:dyDescent="0.25">
      <c r="A887" s="79">
        <v>1001</v>
      </c>
      <c r="B887" s="54" t="str">
        <f>VLOOKUP($C887,table!$B:$D,3,FALSE)</f>
        <v>업무</v>
      </c>
      <c r="C887" s="3" t="s">
        <v>795</v>
      </c>
      <c r="D887" s="55" t="str">
        <f>VLOOKUP($C887,table!$B:$D,2,FALSE)</f>
        <v>T_TABLEAU_WORKBOOK</v>
      </c>
      <c r="E887" s="21">
        <v>14</v>
      </c>
      <c r="F887" s="3" t="s">
        <v>840</v>
      </c>
      <c r="G887" s="3" t="str">
        <f>VLOOKUP($F887,domain!$B:$D,2,FALSE)</f>
        <v>RGST_DT</v>
      </c>
      <c r="H887" s="3" t="str">
        <f>VLOOKUP($F887,domain!$B:$D,3,FALSE)</f>
        <v>TIMESTAMP</v>
      </c>
      <c r="I887" s="57" t="s">
        <v>66</v>
      </c>
      <c r="J887" s="3" t="s">
        <v>307</v>
      </c>
      <c r="K887" s="54"/>
      <c r="L887" s="3"/>
      <c r="M887" s="3"/>
      <c r="N887" t="str">
        <f t="shared" si="42"/>
        <v xml:space="preserve">  , RGST_DT TIMESTAMP DEFAULT CURRENT_TIMESTAMP NOT NULL</v>
      </c>
      <c r="O887" t="str">
        <f t="shared" si="43"/>
        <v>COMMENT ON COLUMN T_TABLEAU_WORKBOOK.RGST_DT IS '등록 일시';</v>
      </c>
    </row>
    <row r="888" spans="1:15" x14ac:dyDescent="0.25">
      <c r="A888" s="79">
        <v>1002</v>
      </c>
      <c r="B888" s="54" t="str">
        <f>VLOOKUP($C888,table!$B:$D,3,FALSE)</f>
        <v>업무</v>
      </c>
      <c r="C888" s="3" t="s">
        <v>795</v>
      </c>
      <c r="D888" s="55" t="str">
        <f>VLOOKUP($C888,table!$B:$D,2,FALSE)</f>
        <v>T_TABLEAU_WORKBOOK</v>
      </c>
      <c r="E888" s="21">
        <v>15</v>
      </c>
      <c r="F888" s="3" t="s">
        <v>169</v>
      </c>
      <c r="G888" s="3" t="str">
        <f>VLOOKUP($F888,domain!$B:$D,2,FALSE)</f>
        <v>MODI_ID</v>
      </c>
      <c r="H888" s="3" t="str">
        <f>VLOOKUP($F888,domain!$B:$D,3,FALSE)</f>
        <v>VARCHAR(32)</v>
      </c>
      <c r="I888" s="57" t="s">
        <v>66</v>
      </c>
      <c r="J888" s="3"/>
      <c r="K888" s="54"/>
      <c r="L888" s="3"/>
      <c r="M888" s="3"/>
      <c r="N888" t="str">
        <f t="shared" ref="N888:N912" si="44">IF(E888=1,"    ","  , ")&amp;G888&amp;" "&amp;H888&amp;IF(J888="",""," "&amp;J888)&amp;IF(I888="N"," NOT NULL","")</f>
        <v xml:space="preserve">  , MODI_ID VARCHAR(32) NOT NULL</v>
      </c>
      <c r="O888" t="str">
        <f t="shared" ref="O888:O912" si="45">"COMMENT ON COLUMN "&amp;D888&amp;"."&amp;G888&amp;" IS '"&amp;F888&amp;IF(L888="","","["&amp;L888&amp;"]")&amp;"';"</f>
        <v>COMMENT ON COLUMN T_TABLEAU_WORKBOOK.MODI_ID IS '수정 ID';</v>
      </c>
    </row>
    <row r="889" spans="1:15" x14ac:dyDescent="0.25">
      <c r="A889" s="79">
        <v>1003</v>
      </c>
      <c r="B889" s="54" t="str">
        <f>VLOOKUP($C889,table!$B:$D,3,FALSE)</f>
        <v>업무</v>
      </c>
      <c r="C889" s="3" t="s">
        <v>795</v>
      </c>
      <c r="D889" s="55" t="str">
        <f>VLOOKUP($C889,table!$B:$D,2,FALSE)</f>
        <v>T_TABLEAU_WORKBOOK</v>
      </c>
      <c r="E889" s="21">
        <v>16</v>
      </c>
      <c r="F889" s="3" t="s">
        <v>173</v>
      </c>
      <c r="G889" s="3" t="str">
        <f>VLOOKUP($F889,domain!$B:$D,2,FALSE)</f>
        <v>MODI_DT</v>
      </c>
      <c r="H889" s="3" t="str">
        <f>VLOOKUP($F889,domain!$B:$D,3,FALSE)</f>
        <v>TIMESTAMP</v>
      </c>
      <c r="I889" s="57" t="s">
        <v>66</v>
      </c>
      <c r="J889" s="3" t="s">
        <v>307</v>
      </c>
      <c r="K889" s="54"/>
      <c r="L889" s="3"/>
      <c r="M889" s="3"/>
      <c r="N889" t="str">
        <f t="shared" si="44"/>
        <v xml:space="preserve">  , MODI_DT TIMESTAMP DEFAULT CURRENT_TIMESTAMP NOT NULL</v>
      </c>
      <c r="O889" t="str">
        <f t="shared" si="45"/>
        <v>COMMENT ON COLUMN T_TABLEAU_WORKBOOK.MODI_DT IS '수정 일시';</v>
      </c>
    </row>
    <row r="890" spans="1:15" x14ac:dyDescent="0.25">
      <c r="A890" s="79">
        <v>1004</v>
      </c>
      <c r="B890" s="54" t="str">
        <f>VLOOKUP($C890,table!$B:$D,3,FALSE)</f>
        <v>업무</v>
      </c>
      <c r="C890" s="3" t="s">
        <v>796</v>
      </c>
      <c r="D890" s="55" t="str">
        <f>VLOOKUP($C890,table!$B:$D,2,FALSE)</f>
        <v>T_TABLEAU_VIEW</v>
      </c>
      <c r="E890" s="21">
        <v>1</v>
      </c>
      <c r="F890" s="3" t="s">
        <v>1034</v>
      </c>
      <c r="G890" s="3" t="str">
        <f>VLOOKUP($F890,domain!$B:$D,2,FALSE)</f>
        <v>TABLEAU_VIEW_ID</v>
      </c>
      <c r="H890" s="3" t="str">
        <f>VLOOKUP($F890,domain!$B:$D,3,FALSE)</f>
        <v>VARCHAR(64)</v>
      </c>
      <c r="I890" s="54" t="s">
        <v>66</v>
      </c>
      <c r="J890" s="3"/>
      <c r="K890" s="54">
        <v>1</v>
      </c>
      <c r="L890" s="3"/>
      <c r="M890" s="3"/>
      <c r="N890" t="str">
        <f t="shared" si="44"/>
        <v xml:space="preserve">    TABLEAU_VIEW_ID VARCHAR(64) NOT NULL</v>
      </c>
      <c r="O890" t="str">
        <f t="shared" si="45"/>
        <v>COMMENT ON COLUMN T_TABLEAU_VIEW.TABLEAU_VIEW_ID IS '태블로 뷰 ID';</v>
      </c>
    </row>
    <row r="891" spans="1:15" x14ac:dyDescent="0.25">
      <c r="A891" s="79">
        <v>1005</v>
      </c>
      <c r="B891" s="54" t="str">
        <f>VLOOKUP($C891,table!$B:$D,3,FALSE)</f>
        <v>업무</v>
      </c>
      <c r="C891" s="3" t="s">
        <v>796</v>
      </c>
      <c r="D891" s="55" t="str">
        <f>VLOOKUP($C891,table!$B:$D,2,FALSE)</f>
        <v>T_TABLEAU_VIEW</v>
      </c>
      <c r="E891" s="21">
        <v>2</v>
      </c>
      <c r="F891" s="3" t="s">
        <v>1037</v>
      </c>
      <c r="G891" s="3" t="str">
        <f>VLOOKUP($F891,domain!$B:$D,2,FALSE)</f>
        <v>TABLEAU_VIEW_NM</v>
      </c>
      <c r="H891" s="3" t="str">
        <f>VLOOKUP($F891,domain!$B:$D,3,FALSE)</f>
        <v>VARCHAR(200)</v>
      </c>
      <c r="I891" s="54" t="s">
        <v>65</v>
      </c>
      <c r="J891" s="3"/>
      <c r="K891" s="54"/>
      <c r="L891" s="3"/>
      <c r="M891" s="3"/>
      <c r="N891" t="str">
        <f t="shared" si="44"/>
        <v xml:space="preserve">  , TABLEAU_VIEW_NM VARCHAR(200)</v>
      </c>
      <c r="O891" t="str">
        <f t="shared" si="45"/>
        <v>COMMENT ON COLUMN T_TABLEAU_VIEW.TABLEAU_VIEW_NM IS '태블로 뷰 명';</v>
      </c>
    </row>
    <row r="892" spans="1:15" x14ac:dyDescent="0.25">
      <c r="A892" s="79">
        <v>1006</v>
      </c>
      <c r="B892" s="54" t="str">
        <f>VLOOKUP($C892,table!$B:$D,3,FALSE)</f>
        <v>업무</v>
      </c>
      <c r="C892" s="3" t="s">
        <v>796</v>
      </c>
      <c r="D892" s="55" t="str">
        <f>VLOOKUP($C892,table!$B:$D,2,FALSE)</f>
        <v>T_TABLEAU_VIEW</v>
      </c>
      <c r="E892" s="21">
        <v>3</v>
      </c>
      <c r="F892" s="3" t="s">
        <v>1035</v>
      </c>
      <c r="G892" s="3" t="str">
        <f>VLOOKUP($F892,domain!$B:$D,2,FALSE)</f>
        <v>TABLEAU_VIEW_URL</v>
      </c>
      <c r="H892" s="3" t="str">
        <f>VLOOKUP($F892,domain!$B:$D,3,FALSE)</f>
        <v>VARCHAR(256)</v>
      </c>
      <c r="I892" s="54" t="s">
        <v>65</v>
      </c>
      <c r="J892" s="3"/>
      <c r="K892" s="54"/>
      <c r="L892" s="3"/>
      <c r="M892" s="3"/>
      <c r="N892" t="str">
        <f t="shared" si="44"/>
        <v xml:space="preserve">  , TABLEAU_VIEW_URL VARCHAR(256)</v>
      </c>
      <c r="O892" t="str">
        <f t="shared" si="45"/>
        <v>COMMENT ON COLUMN T_TABLEAU_VIEW.TABLEAU_VIEW_URL IS '태블로 뷰 URL';</v>
      </c>
    </row>
    <row r="893" spans="1:15" x14ac:dyDescent="0.25">
      <c r="A893" s="79">
        <v>1007</v>
      </c>
      <c r="B893" s="54" t="str">
        <f>VLOOKUP($C893,table!$B:$D,3,FALSE)</f>
        <v>업무</v>
      </c>
      <c r="C893" s="3" t="s">
        <v>796</v>
      </c>
      <c r="D893" s="55" t="str">
        <f>VLOOKUP($C893,table!$B:$D,2,FALSE)</f>
        <v>T_TABLEAU_VIEW</v>
      </c>
      <c r="E893" s="21">
        <v>4</v>
      </c>
      <c r="F893" s="3" t="s">
        <v>1043</v>
      </c>
      <c r="G893" s="3" t="str">
        <f>VLOOKUP($F893,domain!$B:$D,2,FALSE)</f>
        <v>TABLEAU_WORKBOOK_ID</v>
      </c>
      <c r="H893" s="3" t="str">
        <f>VLOOKUP($F893,domain!$B:$D,3,FALSE)</f>
        <v>VARCHAR(64)</v>
      </c>
      <c r="I893" s="54" t="s">
        <v>65</v>
      </c>
      <c r="J893" s="3"/>
      <c r="K893" s="54"/>
      <c r="L893" s="3"/>
      <c r="M893" s="3"/>
      <c r="N893" t="str">
        <f t="shared" si="44"/>
        <v xml:space="preserve">  , TABLEAU_WORKBOOK_ID VARCHAR(64)</v>
      </c>
      <c r="O893" t="str">
        <f t="shared" si="45"/>
        <v>COMMENT ON COLUMN T_TABLEAU_VIEW.TABLEAU_WORKBOOK_ID IS '태블로 워크북 ID';</v>
      </c>
    </row>
    <row r="894" spans="1:15" x14ac:dyDescent="0.25">
      <c r="A894" s="79">
        <v>1008</v>
      </c>
      <c r="B894" s="54" t="str">
        <f>VLOOKUP($C894,table!$B:$D,3,FALSE)</f>
        <v>업무</v>
      </c>
      <c r="C894" s="3" t="s">
        <v>796</v>
      </c>
      <c r="D894" s="55" t="str">
        <f>VLOOKUP($C894,table!$B:$D,2,FALSE)</f>
        <v>T_TABLEAU_VIEW</v>
      </c>
      <c r="E894" s="21">
        <v>5</v>
      </c>
      <c r="F894" s="3" t="s">
        <v>1038</v>
      </c>
      <c r="G894" s="3" t="str">
        <f>VLOOKUP($F894,domain!$B:$D,2,FALSE)</f>
        <v>TABLEAU_USER_ID</v>
      </c>
      <c r="H894" s="3" t="str">
        <f>VLOOKUP($F894,domain!$B:$D,3,FALSE)</f>
        <v>VARCHAR(64)</v>
      </c>
      <c r="I894" s="54" t="s">
        <v>65</v>
      </c>
      <c r="J894" s="3"/>
      <c r="K894" s="54"/>
      <c r="L894" s="3"/>
      <c r="M894" s="3"/>
      <c r="N894" t="str">
        <f t="shared" si="44"/>
        <v xml:space="preserve">  , TABLEAU_USER_ID VARCHAR(64)</v>
      </c>
      <c r="O894" t="str">
        <f t="shared" si="45"/>
        <v>COMMENT ON COLUMN T_TABLEAU_VIEW.TABLEAU_USER_ID IS '태블로 사용자 ID';</v>
      </c>
    </row>
    <row r="895" spans="1:15" x14ac:dyDescent="0.25">
      <c r="A895" s="79">
        <v>1009</v>
      </c>
      <c r="B895" s="54" t="str">
        <f>VLOOKUP($C895,table!$B:$D,3,FALSE)</f>
        <v>업무</v>
      </c>
      <c r="C895" s="3" t="s">
        <v>796</v>
      </c>
      <c r="D895" s="55" t="str">
        <f>VLOOKUP($C895,table!$B:$D,2,FALSE)</f>
        <v>T_TABLEAU_VIEW</v>
      </c>
      <c r="E895" s="21">
        <v>6</v>
      </c>
      <c r="F895" s="3" t="s">
        <v>1094</v>
      </c>
      <c r="G895" s="3" t="str">
        <f>VLOOKUP($F895,domain!$B:$D,2,FALSE)</f>
        <v>FILE_ID</v>
      </c>
      <c r="H895" s="3" t="str">
        <f>VLOOKUP($F895,domain!$B:$D,3,FALSE)</f>
        <v>VARCHAR(32)</v>
      </c>
      <c r="I895" s="54" t="s">
        <v>65</v>
      </c>
      <c r="J895" s="3"/>
      <c r="K895" s="54"/>
      <c r="L895" s="3"/>
      <c r="M895" s="3"/>
      <c r="N895" t="str">
        <f t="shared" si="44"/>
        <v xml:space="preserve">  , FILE_ID VARCHAR(32)</v>
      </c>
      <c r="O895" t="str">
        <f t="shared" si="45"/>
        <v>COMMENT ON COLUMN T_TABLEAU_VIEW.FILE_ID IS '파일 ID';</v>
      </c>
    </row>
    <row r="896" spans="1:15" x14ac:dyDescent="0.25">
      <c r="A896" s="79">
        <v>1010</v>
      </c>
      <c r="B896" s="54" t="str">
        <f>VLOOKUP($C896,table!$B:$D,3,FALSE)</f>
        <v>업무</v>
      </c>
      <c r="C896" s="3" t="s">
        <v>796</v>
      </c>
      <c r="D896" s="55" t="str">
        <f>VLOOKUP($C896,table!$B:$D,2,FALSE)</f>
        <v>T_TABLEAU_VIEW</v>
      </c>
      <c r="E896" s="21">
        <v>7</v>
      </c>
      <c r="F896" s="3" t="s">
        <v>1095</v>
      </c>
      <c r="G896" s="3" t="str">
        <f>VLOOKUP($F896,domain!$B:$D,2,FALSE)</f>
        <v>FILE_URL</v>
      </c>
      <c r="H896" s="3" t="str">
        <f>VLOOKUP($F896,domain!$B:$D,3,FALSE)</f>
        <v>VARCHAR(256)</v>
      </c>
      <c r="I896" s="54" t="s">
        <v>65</v>
      </c>
      <c r="J896" s="3"/>
      <c r="K896" s="54"/>
      <c r="L896" s="3"/>
      <c r="M896" s="3"/>
      <c r="N896" t="str">
        <f t="shared" si="44"/>
        <v xml:space="preserve">  , FILE_URL VARCHAR(256)</v>
      </c>
      <c r="O896" t="str">
        <f t="shared" si="45"/>
        <v>COMMENT ON COLUMN T_TABLEAU_VIEW.FILE_URL IS '파일 URL';</v>
      </c>
    </row>
    <row r="897" spans="1:15" x14ac:dyDescent="0.25">
      <c r="A897" s="79">
        <v>1011</v>
      </c>
      <c r="B897" s="54" t="str">
        <f>VLOOKUP($C897,table!$B:$D,3,FALSE)</f>
        <v>업무</v>
      </c>
      <c r="C897" s="3" t="s">
        <v>796</v>
      </c>
      <c r="D897" s="55" t="str">
        <f>VLOOKUP($C897,table!$B:$D,2,FALSE)</f>
        <v>T_TABLEAU_VIEW</v>
      </c>
      <c r="E897" s="21">
        <v>8</v>
      </c>
      <c r="F897" s="3" t="s">
        <v>160</v>
      </c>
      <c r="G897" s="3" t="str">
        <f>VLOOKUP($F897,domain!$B:$D,2,FALSE)</f>
        <v>USE_YN</v>
      </c>
      <c r="H897" s="3" t="str">
        <f>VLOOKUP($F897,domain!$B:$D,3,FALSE)</f>
        <v>VARCHAR(1)</v>
      </c>
      <c r="I897" s="54" t="s">
        <v>65</v>
      </c>
      <c r="J897" s="3" t="s">
        <v>304</v>
      </c>
      <c r="K897" s="54"/>
      <c r="L897" s="3"/>
      <c r="M897" s="3"/>
      <c r="N897" t="str">
        <f t="shared" si="44"/>
        <v xml:space="preserve">  , USE_YN VARCHAR(1) DEFAULT 'N'</v>
      </c>
      <c r="O897" t="str">
        <f t="shared" si="45"/>
        <v>COMMENT ON COLUMN T_TABLEAU_VIEW.USE_YN IS '사용 여부';</v>
      </c>
    </row>
    <row r="898" spans="1:15" x14ac:dyDescent="0.25">
      <c r="A898" s="79">
        <v>1012</v>
      </c>
      <c r="B898" s="54" t="str">
        <f>VLOOKUP($C898,table!$B:$D,3,FALSE)</f>
        <v>업무</v>
      </c>
      <c r="C898" s="3" t="s">
        <v>796</v>
      </c>
      <c r="D898" s="55" t="str">
        <f>VLOOKUP($C898,table!$B:$D,2,FALSE)</f>
        <v>T_TABLEAU_VIEW</v>
      </c>
      <c r="E898" s="21">
        <v>9</v>
      </c>
      <c r="F898" s="3" t="s">
        <v>1079</v>
      </c>
      <c r="G898" s="3" t="str">
        <f>VLOOKUP($F898,domain!$B:$D,2,FALSE)</f>
        <v>MODI_SE</v>
      </c>
      <c r="H898" s="3" t="str">
        <f>VLOOKUP($F898,domain!$B:$D,3,FALSE)</f>
        <v>VARCHAR(32)</v>
      </c>
      <c r="I898" s="54" t="s">
        <v>65</v>
      </c>
      <c r="J898" s="3"/>
      <c r="K898" s="54"/>
      <c r="L898" s="3" t="s">
        <v>1114</v>
      </c>
      <c r="M898" s="3"/>
      <c r="N898" t="str">
        <f t="shared" si="44"/>
        <v xml:space="preserve">  , MODI_SE VARCHAR(32)</v>
      </c>
      <c r="O898" t="str">
        <f t="shared" si="45"/>
        <v>COMMENT ON COLUMN T_TABLEAU_VIEW.MODI_SE IS '수정 구분[I: 등록 / U: 수정 / D: 삭제 / C: 완료 / R: 삭제완료]';</v>
      </c>
    </row>
    <row r="899" spans="1:15" x14ac:dyDescent="0.25">
      <c r="A899" s="79">
        <v>1013</v>
      </c>
      <c r="B899" s="54" t="str">
        <f>VLOOKUP($C899,table!$B:$D,3,FALSE)</f>
        <v>업무</v>
      </c>
      <c r="C899" s="3" t="s">
        <v>796</v>
      </c>
      <c r="D899" s="55" t="str">
        <f>VLOOKUP($C899,table!$B:$D,2,FALSE)</f>
        <v>T_TABLEAU_VIEW</v>
      </c>
      <c r="E899" s="21">
        <v>10</v>
      </c>
      <c r="F899" s="3" t="s">
        <v>132</v>
      </c>
      <c r="G899" s="3" t="str">
        <f>VLOOKUP($F899,domain!$B:$D,2,FALSE)</f>
        <v>RGST_ID</v>
      </c>
      <c r="H899" s="3" t="str">
        <f>VLOOKUP($F899,domain!$B:$D,3,FALSE)</f>
        <v>VARCHAR(32)</v>
      </c>
      <c r="I899" s="57" t="s">
        <v>66</v>
      </c>
      <c r="J899" s="3"/>
      <c r="K899" s="54"/>
      <c r="L899" s="3"/>
      <c r="M899" s="3"/>
      <c r="N899" t="str">
        <f t="shared" si="44"/>
        <v xml:space="preserve">  , RGST_ID VARCHAR(32) NOT NULL</v>
      </c>
      <c r="O899" t="str">
        <f t="shared" si="45"/>
        <v>COMMENT ON COLUMN T_TABLEAU_VIEW.RGST_ID IS '등록 ID';</v>
      </c>
    </row>
    <row r="900" spans="1:15" x14ac:dyDescent="0.25">
      <c r="A900" s="79">
        <v>1014</v>
      </c>
      <c r="B900" s="54" t="str">
        <f>VLOOKUP($C900,table!$B:$D,3,FALSE)</f>
        <v>업무</v>
      </c>
      <c r="C900" s="3" t="s">
        <v>796</v>
      </c>
      <c r="D900" s="55" t="str">
        <f>VLOOKUP($C900,table!$B:$D,2,FALSE)</f>
        <v>T_TABLEAU_VIEW</v>
      </c>
      <c r="E900" s="21">
        <v>11</v>
      </c>
      <c r="F900" s="3" t="s">
        <v>840</v>
      </c>
      <c r="G900" s="3" t="str">
        <f>VLOOKUP($F900,domain!$B:$D,2,FALSE)</f>
        <v>RGST_DT</v>
      </c>
      <c r="H900" s="3" t="str">
        <f>VLOOKUP($F900,domain!$B:$D,3,FALSE)</f>
        <v>TIMESTAMP</v>
      </c>
      <c r="I900" s="57" t="s">
        <v>66</v>
      </c>
      <c r="J900" s="3" t="s">
        <v>307</v>
      </c>
      <c r="K900" s="54"/>
      <c r="L900" s="3"/>
      <c r="M900" s="3"/>
      <c r="N900" t="str">
        <f t="shared" si="44"/>
        <v xml:space="preserve">  , RGST_DT TIMESTAMP DEFAULT CURRENT_TIMESTAMP NOT NULL</v>
      </c>
      <c r="O900" t="str">
        <f t="shared" si="45"/>
        <v>COMMENT ON COLUMN T_TABLEAU_VIEW.RGST_DT IS '등록 일시';</v>
      </c>
    </row>
    <row r="901" spans="1:15" x14ac:dyDescent="0.25">
      <c r="A901" s="79">
        <v>1015</v>
      </c>
      <c r="B901" s="54" t="str">
        <f>VLOOKUP($C901,table!$B:$D,3,FALSE)</f>
        <v>업무</v>
      </c>
      <c r="C901" s="3" t="s">
        <v>796</v>
      </c>
      <c r="D901" s="55" t="str">
        <f>VLOOKUP($C901,table!$B:$D,2,FALSE)</f>
        <v>T_TABLEAU_VIEW</v>
      </c>
      <c r="E901" s="21">
        <v>12</v>
      </c>
      <c r="F901" s="3" t="s">
        <v>169</v>
      </c>
      <c r="G901" s="3" t="str">
        <f>VLOOKUP($F901,domain!$B:$D,2,FALSE)</f>
        <v>MODI_ID</v>
      </c>
      <c r="H901" s="3" t="str">
        <f>VLOOKUP($F901,domain!$B:$D,3,FALSE)</f>
        <v>VARCHAR(32)</v>
      </c>
      <c r="I901" s="57" t="s">
        <v>66</v>
      </c>
      <c r="J901" s="3"/>
      <c r="K901" s="54"/>
      <c r="L901" s="3"/>
      <c r="M901" s="3"/>
      <c r="N901" t="str">
        <f t="shared" si="44"/>
        <v xml:space="preserve">  , MODI_ID VARCHAR(32) NOT NULL</v>
      </c>
      <c r="O901" t="str">
        <f t="shared" si="45"/>
        <v>COMMENT ON COLUMN T_TABLEAU_VIEW.MODI_ID IS '수정 ID';</v>
      </c>
    </row>
    <row r="902" spans="1:15" x14ac:dyDescent="0.25">
      <c r="A902" s="79">
        <v>1016</v>
      </c>
      <c r="B902" s="54" t="str">
        <f>VLOOKUP($C902,table!$B:$D,3,FALSE)</f>
        <v>업무</v>
      </c>
      <c r="C902" s="3" t="s">
        <v>796</v>
      </c>
      <c r="D902" s="55" t="str">
        <f>VLOOKUP($C902,table!$B:$D,2,FALSE)</f>
        <v>T_TABLEAU_VIEW</v>
      </c>
      <c r="E902" s="21">
        <v>13</v>
      </c>
      <c r="F902" s="3" t="s">
        <v>173</v>
      </c>
      <c r="G902" s="3" t="str">
        <f>VLOOKUP($F902,domain!$B:$D,2,FALSE)</f>
        <v>MODI_DT</v>
      </c>
      <c r="H902" s="3" t="str">
        <f>VLOOKUP($F902,domain!$B:$D,3,FALSE)</f>
        <v>TIMESTAMP</v>
      </c>
      <c r="I902" s="57" t="s">
        <v>66</v>
      </c>
      <c r="J902" s="3" t="s">
        <v>307</v>
      </c>
      <c r="K902" s="54"/>
      <c r="L902" s="3"/>
      <c r="M902" s="3"/>
      <c r="N902" t="str">
        <f t="shared" si="44"/>
        <v xml:space="preserve">  , MODI_DT TIMESTAMP DEFAULT CURRENT_TIMESTAMP NOT NULL</v>
      </c>
      <c r="O902" t="str">
        <f t="shared" si="45"/>
        <v>COMMENT ON COLUMN T_TABLEAU_VIEW.MODI_DT IS '수정 일시';</v>
      </c>
    </row>
    <row r="903" spans="1:15" x14ac:dyDescent="0.25">
      <c r="A903" s="79">
        <v>1017</v>
      </c>
      <c r="B903" s="54" t="str">
        <f>VLOOKUP($C903,table!$B:$D,3,FALSE)</f>
        <v>업무</v>
      </c>
      <c r="C903" s="3" t="s">
        <v>797</v>
      </c>
      <c r="D903" s="55" t="str">
        <f>VLOOKUP($C903,table!$B:$D,2,FALSE)</f>
        <v>T_TABLEAU_USER</v>
      </c>
      <c r="E903" s="21">
        <v>1</v>
      </c>
      <c r="F903" s="3" t="s">
        <v>1038</v>
      </c>
      <c r="G903" s="3" t="str">
        <f>VLOOKUP($F903,domain!$B:$D,2,FALSE)</f>
        <v>TABLEAU_USER_ID</v>
      </c>
      <c r="H903" s="3" t="str">
        <f>VLOOKUP($F903,domain!$B:$D,3,FALSE)</f>
        <v>VARCHAR(64)</v>
      </c>
      <c r="I903" s="54" t="s">
        <v>66</v>
      </c>
      <c r="J903" s="3"/>
      <c r="K903" s="54">
        <v>1</v>
      </c>
      <c r="L903" s="3"/>
      <c r="M903" s="3"/>
      <c r="N903" t="str">
        <f t="shared" si="44"/>
        <v xml:space="preserve">    TABLEAU_USER_ID VARCHAR(64) NOT NULL</v>
      </c>
      <c r="O903" t="str">
        <f t="shared" si="45"/>
        <v>COMMENT ON COLUMN T_TABLEAU_USER.TABLEAU_USER_ID IS '태블로 사용자 ID';</v>
      </c>
    </row>
    <row r="904" spans="1:15" x14ac:dyDescent="0.25">
      <c r="A904" s="79">
        <v>1018</v>
      </c>
      <c r="B904" s="54" t="str">
        <f>VLOOKUP($C904,table!$B:$D,3,FALSE)</f>
        <v>업무</v>
      </c>
      <c r="C904" s="3" t="s">
        <v>797</v>
      </c>
      <c r="D904" s="55" t="str">
        <f>VLOOKUP($C904,table!$B:$D,2,FALSE)</f>
        <v>T_TABLEAU_USER</v>
      </c>
      <c r="E904" s="21">
        <v>2</v>
      </c>
      <c r="F904" s="3" t="s">
        <v>1039</v>
      </c>
      <c r="G904" s="3" t="str">
        <f>VLOOKUP($F904,domain!$B:$D,2,FALSE)</f>
        <v>TABLEAU_USER_NM</v>
      </c>
      <c r="H904" s="3" t="str">
        <f>VLOOKUP($F904,domain!$B:$D,3,FALSE)</f>
        <v>VARCHAR(200)</v>
      </c>
      <c r="I904" s="54" t="s">
        <v>65</v>
      </c>
      <c r="J904" s="3"/>
      <c r="K904" s="54"/>
      <c r="L904" s="3"/>
      <c r="M904" s="3"/>
      <c r="N904" t="str">
        <f t="shared" si="44"/>
        <v xml:space="preserve">  , TABLEAU_USER_NM VARCHAR(200)</v>
      </c>
      <c r="O904" t="str">
        <f t="shared" si="45"/>
        <v>COMMENT ON COLUMN T_TABLEAU_USER.TABLEAU_USER_NM IS '태블로 사용자 명';</v>
      </c>
    </row>
    <row r="905" spans="1:15" x14ac:dyDescent="0.25">
      <c r="A905" s="79">
        <v>1019</v>
      </c>
      <c r="B905" s="54" t="str">
        <f>VLOOKUP($C905,table!$B:$D,3,FALSE)</f>
        <v>업무</v>
      </c>
      <c r="C905" s="3" t="s">
        <v>797</v>
      </c>
      <c r="D905" s="55" t="str">
        <f>VLOOKUP($C905,table!$B:$D,2,FALSE)</f>
        <v>T_TABLEAU_USER</v>
      </c>
      <c r="E905" s="21">
        <v>3</v>
      </c>
      <c r="F905" s="3" t="s">
        <v>1082</v>
      </c>
      <c r="G905" s="3" t="str">
        <f>VLOOKUP($F905,domain!$B:$D,2,FALSE)</f>
        <v>USER_ID</v>
      </c>
      <c r="H905" s="3" t="str">
        <f>VLOOKUP($F905,domain!$B:$D,3,FALSE)</f>
        <v>VARCHAR(32)</v>
      </c>
      <c r="I905" s="54" t="s">
        <v>65</v>
      </c>
      <c r="J905" s="3"/>
      <c r="K905" s="54"/>
      <c r="L905" s="3"/>
      <c r="M905" s="3"/>
      <c r="N905" t="str">
        <f t="shared" si="44"/>
        <v xml:space="preserve">  , USER_ID VARCHAR(32)</v>
      </c>
      <c r="O905" t="str">
        <f t="shared" si="45"/>
        <v>COMMENT ON COLUMN T_TABLEAU_USER.USER_ID IS '사용자 ID';</v>
      </c>
    </row>
    <row r="906" spans="1:15" x14ac:dyDescent="0.25">
      <c r="A906" s="79">
        <v>1020</v>
      </c>
      <c r="B906" s="54" t="str">
        <f>VLOOKUP($C906,table!$B:$D,3,FALSE)</f>
        <v>업무</v>
      </c>
      <c r="C906" s="3" t="s">
        <v>797</v>
      </c>
      <c r="D906" s="55" t="str">
        <f>VLOOKUP($C906,table!$B:$D,2,FALSE)</f>
        <v>T_TABLEAU_USER</v>
      </c>
      <c r="E906" s="21">
        <v>4</v>
      </c>
      <c r="F906" s="3" t="s">
        <v>1083</v>
      </c>
      <c r="G906" s="3" t="str">
        <f>VLOOKUP($F906,domain!$B:$D,2,FALSE)</f>
        <v>TABLEAU_PW</v>
      </c>
      <c r="H906" s="3" t="str">
        <f>VLOOKUP($F906,domain!$B:$D,3,FALSE)</f>
        <v>VARCHAR(256)</v>
      </c>
      <c r="I906" s="54" t="s">
        <v>65</v>
      </c>
      <c r="J906" s="3"/>
      <c r="K906" s="54"/>
      <c r="L906" s="3"/>
      <c r="M906" s="3"/>
      <c r="N906" t="str">
        <f t="shared" si="44"/>
        <v xml:space="preserve">  , TABLEAU_PW VARCHAR(256)</v>
      </c>
      <c r="O906" t="str">
        <f t="shared" si="45"/>
        <v>COMMENT ON COLUMN T_TABLEAU_USER.TABLEAU_PW IS '태블로 비밀번호';</v>
      </c>
    </row>
    <row r="907" spans="1:15" x14ac:dyDescent="0.25">
      <c r="A907" s="79">
        <v>1021</v>
      </c>
      <c r="B907" s="54" t="str">
        <f>VLOOKUP($C907,table!$B:$D,3,FALSE)</f>
        <v>업무</v>
      </c>
      <c r="C907" s="3" t="s">
        <v>797</v>
      </c>
      <c r="D907" s="55" t="str">
        <f>VLOOKUP($C907,table!$B:$D,2,FALSE)</f>
        <v>T_TABLEAU_USER</v>
      </c>
      <c r="E907" s="21">
        <v>5</v>
      </c>
      <c r="F907" s="3" t="s">
        <v>160</v>
      </c>
      <c r="G907" s="3" t="str">
        <f>VLOOKUP($F907,domain!$B:$D,2,FALSE)</f>
        <v>USE_YN</v>
      </c>
      <c r="H907" s="3" t="str">
        <f>VLOOKUP($F907,domain!$B:$D,3,FALSE)</f>
        <v>VARCHAR(1)</v>
      </c>
      <c r="I907" s="54" t="s">
        <v>65</v>
      </c>
      <c r="J907" s="3" t="s">
        <v>304</v>
      </c>
      <c r="K907" s="54"/>
      <c r="L907" s="3"/>
      <c r="M907" s="3"/>
      <c r="N907" t="str">
        <f t="shared" si="44"/>
        <v xml:space="preserve">  , USE_YN VARCHAR(1) DEFAULT 'N'</v>
      </c>
      <c r="O907" t="str">
        <f t="shared" si="45"/>
        <v>COMMENT ON COLUMN T_TABLEAU_USER.USE_YN IS '사용 여부';</v>
      </c>
    </row>
    <row r="908" spans="1:15" x14ac:dyDescent="0.25">
      <c r="A908" s="79">
        <v>1022</v>
      </c>
      <c r="B908" s="54" t="str">
        <f>VLOOKUP($C908,table!$B:$D,3,FALSE)</f>
        <v>업무</v>
      </c>
      <c r="C908" s="3" t="s">
        <v>797</v>
      </c>
      <c r="D908" s="55" t="str">
        <f>VLOOKUP($C908,table!$B:$D,2,FALSE)</f>
        <v>T_TABLEAU_USER</v>
      </c>
      <c r="E908" s="21">
        <v>6</v>
      </c>
      <c r="F908" s="3" t="s">
        <v>1079</v>
      </c>
      <c r="G908" s="3" t="str">
        <f>VLOOKUP($F908,domain!$B:$D,2,FALSE)</f>
        <v>MODI_SE</v>
      </c>
      <c r="H908" s="3" t="str">
        <f>VLOOKUP($F908,domain!$B:$D,3,FALSE)</f>
        <v>VARCHAR(32)</v>
      </c>
      <c r="I908" s="54" t="s">
        <v>65</v>
      </c>
      <c r="J908" s="3"/>
      <c r="K908" s="54"/>
      <c r="L908" s="3" t="s">
        <v>1114</v>
      </c>
      <c r="M908" s="3"/>
      <c r="N908" t="str">
        <f t="shared" si="44"/>
        <v xml:space="preserve">  , MODI_SE VARCHAR(32)</v>
      </c>
      <c r="O908" t="str">
        <f t="shared" si="45"/>
        <v>COMMENT ON COLUMN T_TABLEAU_USER.MODI_SE IS '수정 구분[I: 등록 / U: 수정 / D: 삭제 / C: 완료 / R: 삭제완료]';</v>
      </c>
    </row>
    <row r="909" spans="1:15" x14ac:dyDescent="0.25">
      <c r="A909" s="79">
        <v>1023</v>
      </c>
      <c r="B909" s="54" t="str">
        <f>VLOOKUP($C909,table!$B:$D,3,FALSE)</f>
        <v>업무</v>
      </c>
      <c r="C909" s="3" t="s">
        <v>797</v>
      </c>
      <c r="D909" s="55" t="str">
        <f>VLOOKUP($C909,table!$B:$D,2,FALSE)</f>
        <v>T_TABLEAU_USER</v>
      </c>
      <c r="E909" s="21">
        <v>7</v>
      </c>
      <c r="F909" s="3" t="s">
        <v>132</v>
      </c>
      <c r="G909" s="3" t="str">
        <f>VLOOKUP($F909,domain!$B:$D,2,FALSE)</f>
        <v>RGST_ID</v>
      </c>
      <c r="H909" s="3" t="str">
        <f>VLOOKUP($F909,domain!$B:$D,3,FALSE)</f>
        <v>VARCHAR(32)</v>
      </c>
      <c r="I909" s="57" t="s">
        <v>66</v>
      </c>
      <c r="J909" s="3"/>
      <c r="K909" s="54"/>
      <c r="L909" s="3"/>
      <c r="M909" s="3"/>
      <c r="N909" t="str">
        <f t="shared" si="44"/>
        <v xml:space="preserve">  , RGST_ID VARCHAR(32) NOT NULL</v>
      </c>
      <c r="O909" t="str">
        <f t="shared" si="45"/>
        <v>COMMENT ON COLUMN T_TABLEAU_USER.RGST_ID IS '등록 ID';</v>
      </c>
    </row>
    <row r="910" spans="1:15" x14ac:dyDescent="0.25">
      <c r="A910" s="79">
        <v>1024</v>
      </c>
      <c r="B910" s="54" t="str">
        <f>VLOOKUP($C910,table!$B:$D,3,FALSE)</f>
        <v>업무</v>
      </c>
      <c r="C910" s="3" t="s">
        <v>797</v>
      </c>
      <c r="D910" s="55" t="str">
        <f>VLOOKUP($C910,table!$B:$D,2,FALSE)</f>
        <v>T_TABLEAU_USER</v>
      </c>
      <c r="E910" s="21">
        <v>8</v>
      </c>
      <c r="F910" s="3" t="s">
        <v>840</v>
      </c>
      <c r="G910" s="3" t="str">
        <f>VLOOKUP($F910,domain!$B:$D,2,FALSE)</f>
        <v>RGST_DT</v>
      </c>
      <c r="H910" s="3" t="str">
        <f>VLOOKUP($F910,domain!$B:$D,3,FALSE)</f>
        <v>TIMESTAMP</v>
      </c>
      <c r="I910" s="57" t="s">
        <v>66</v>
      </c>
      <c r="J910" s="3" t="s">
        <v>307</v>
      </c>
      <c r="K910" s="54"/>
      <c r="L910" s="3"/>
      <c r="M910" s="3"/>
      <c r="N910" t="str">
        <f t="shared" si="44"/>
        <v xml:space="preserve">  , RGST_DT TIMESTAMP DEFAULT CURRENT_TIMESTAMP NOT NULL</v>
      </c>
      <c r="O910" t="str">
        <f t="shared" si="45"/>
        <v>COMMENT ON COLUMN T_TABLEAU_USER.RGST_DT IS '등록 일시';</v>
      </c>
    </row>
    <row r="911" spans="1:15" x14ac:dyDescent="0.25">
      <c r="A911" s="79">
        <v>1025</v>
      </c>
      <c r="B911" s="54" t="str">
        <f>VLOOKUP($C911,table!$B:$D,3,FALSE)</f>
        <v>업무</v>
      </c>
      <c r="C911" s="3" t="s">
        <v>797</v>
      </c>
      <c r="D911" s="55" t="str">
        <f>VLOOKUP($C911,table!$B:$D,2,FALSE)</f>
        <v>T_TABLEAU_USER</v>
      </c>
      <c r="E911" s="21">
        <v>9</v>
      </c>
      <c r="F911" s="3" t="s">
        <v>169</v>
      </c>
      <c r="G911" s="3" t="str">
        <f>VLOOKUP($F911,domain!$B:$D,2,FALSE)</f>
        <v>MODI_ID</v>
      </c>
      <c r="H911" s="3" t="str">
        <f>VLOOKUP($F911,domain!$B:$D,3,FALSE)</f>
        <v>VARCHAR(32)</v>
      </c>
      <c r="I911" s="57" t="s">
        <v>66</v>
      </c>
      <c r="J911" s="3"/>
      <c r="K911" s="54"/>
      <c r="L911" s="3"/>
      <c r="M911" s="3"/>
      <c r="N911" t="str">
        <f t="shared" si="44"/>
        <v xml:space="preserve">  , MODI_ID VARCHAR(32) NOT NULL</v>
      </c>
      <c r="O911" t="str">
        <f t="shared" si="45"/>
        <v>COMMENT ON COLUMN T_TABLEAU_USER.MODI_ID IS '수정 ID';</v>
      </c>
    </row>
    <row r="912" spans="1:15" x14ac:dyDescent="0.25">
      <c r="A912" s="79">
        <v>1026</v>
      </c>
      <c r="B912" s="79" t="str">
        <f>VLOOKUP($C912,table!$B:$D,3,FALSE)</f>
        <v>업무</v>
      </c>
      <c r="C912" s="3" t="s">
        <v>797</v>
      </c>
      <c r="D912" s="80" t="str">
        <f>VLOOKUP($C912,table!$B:$D,2,FALSE)</f>
        <v>T_TABLEAU_USER</v>
      </c>
      <c r="E912" s="21">
        <v>10</v>
      </c>
      <c r="F912" s="3" t="s">
        <v>173</v>
      </c>
      <c r="G912" s="3" t="str">
        <f>VLOOKUP($F912,domain!$B:$D,2,FALSE)</f>
        <v>MODI_DT</v>
      </c>
      <c r="H912" s="3" t="str">
        <f>VLOOKUP($F912,domain!$B:$D,3,FALSE)</f>
        <v>TIMESTAMP</v>
      </c>
      <c r="I912" s="79" t="s">
        <v>66</v>
      </c>
      <c r="J912" s="3" t="s">
        <v>307</v>
      </c>
      <c r="K912" s="79"/>
      <c r="L912" s="3"/>
      <c r="M912" s="3"/>
      <c r="N912" t="str">
        <f t="shared" si="44"/>
        <v xml:space="preserve">  , MODI_DT TIMESTAMP DEFAULT CURRENT_TIMESTAMP NOT NULL</v>
      </c>
      <c r="O912" t="str">
        <f t="shared" si="45"/>
        <v>COMMENT ON COLUMN T_TABLEAU_USER.MODI_DT IS '수정 일시';</v>
      </c>
    </row>
    <row r="913" spans="1:15" x14ac:dyDescent="0.25">
      <c r="A913" s="79">
        <v>1027</v>
      </c>
      <c r="B913" s="79" t="str">
        <f>VLOOKUP($C913,table!$B:$D,3,FALSE)</f>
        <v>업무</v>
      </c>
      <c r="C913" s="9" t="s">
        <v>2039</v>
      </c>
      <c r="D913" s="80" t="str">
        <f>VLOOKUP($C913,table!$B:$D,2,FALSE)</f>
        <v>T_APRV_RQST</v>
      </c>
      <c r="E913" s="21">
        <v>1</v>
      </c>
      <c r="F913" s="9" t="s">
        <v>419</v>
      </c>
      <c r="G913" s="3" t="str">
        <f>VLOOKUP($F913,domain!$B:$D,2,FALSE)</f>
        <v>APRV_ID</v>
      </c>
      <c r="H913" s="3" t="str">
        <f>VLOOKUP($F913,domain!$B:$D,3,FALSE)</f>
        <v>VARCHAR(32)</v>
      </c>
      <c r="I913" s="3"/>
      <c r="J913" s="3"/>
      <c r="K913" s="79">
        <v>1</v>
      </c>
      <c r="L913" s="3"/>
      <c r="M913" s="3"/>
      <c r="N913" s="75" t="str">
        <f t="shared" ref="N913:N947" si="46">IF(E913=1,"    ","  , ")&amp;G913&amp;" "&amp;H913&amp;IF(J913="",""," "&amp;J913)&amp;IF(I913="N"," NOT NULL","")</f>
        <v xml:space="preserve">    APRV_ID VARCHAR(32)</v>
      </c>
      <c r="O913" s="75" t="str">
        <f t="shared" ref="O913:O947" si="47">"COMMENT ON COLUMN "&amp;D913&amp;"."&amp;G913&amp;" IS '"&amp;F913&amp;IF(L913="","","["&amp;L913&amp;"]")&amp;"';"</f>
        <v>COMMENT ON COLUMN T_APRV_RQST.APRV_ID IS '승인 ID';</v>
      </c>
    </row>
    <row r="914" spans="1:15" x14ac:dyDescent="0.25">
      <c r="A914" s="79">
        <v>1028</v>
      </c>
      <c r="B914" s="79" t="str">
        <f>VLOOKUP($C914,table!$B:$D,3,FALSE)</f>
        <v>업무</v>
      </c>
      <c r="C914" s="9" t="s">
        <v>2039</v>
      </c>
      <c r="D914" s="80" t="str">
        <f>VLOOKUP($C914,table!$B:$D,2,FALSE)</f>
        <v>T_APRV_RQST</v>
      </c>
      <c r="E914" s="21">
        <v>2</v>
      </c>
      <c r="F914" s="3" t="s">
        <v>2061</v>
      </c>
      <c r="G914" s="3" t="str">
        <f>VLOOKUP($F914,domain!$B:$D,2,FALSE)</f>
        <v>REF_ID</v>
      </c>
      <c r="H914" s="3" t="str">
        <f>VLOOKUP($F914,domain!$B:$D,3,FALSE)</f>
        <v>VARCHAR(64)</v>
      </c>
      <c r="I914" s="3"/>
      <c r="J914" s="3"/>
      <c r="K914" s="3"/>
      <c r="L914" s="3" t="s">
        <v>2075</v>
      </c>
      <c r="M914" s="3"/>
      <c r="N914" s="75" t="str">
        <f t="shared" si="46"/>
        <v xml:space="preserve">  , REF_ID VARCHAR(64)</v>
      </c>
      <c r="O914" s="75" t="str">
        <f t="shared" si="47"/>
        <v>COMMENT ON COLUMN T_APRV_RQST.REF_ID IS '참조 ID[프로젝트 ID / 보고서 ID / 사용자 ID]';</v>
      </c>
    </row>
    <row r="915" spans="1:15" x14ac:dyDescent="0.25">
      <c r="A915" s="79">
        <v>1029</v>
      </c>
      <c r="B915" s="79" t="str">
        <f>VLOOKUP($C915,table!$B:$D,3,FALSE)</f>
        <v>업무</v>
      </c>
      <c r="C915" s="9" t="s">
        <v>2039</v>
      </c>
      <c r="D915" s="80" t="str">
        <f>VLOOKUP($C915,table!$B:$D,2,FALSE)</f>
        <v>T_APRV_RQST</v>
      </c>
      <c r="E915" s="21">
        <v>3</v>
      </c>
      <c r="F915" s="3" t="s">
        <v>2062</v>
      </c>
      <c r="G915" s="3" t="str">
        <f>VLOOKUP($F915,domain!$B:$D,2,FALSE)</f>
        <v>REF_VER</v>
      </c>
      <c r="H915" s="3" t="str">
        <f>VLOOKUP($F915,domain!$B:$D,3,FALSE)</f>
        <v>NUMERIC(9,3)</v>
      </c>
      <c r="I915" s="3"/>
      <c r="J915" s="3"/>
      <c r="K915" s="3"/>
      <c r="L915" s="3" t="s">
        <v>2076</v>
      </c>
      <c r="M915" s="3"/>
      <c r="N915" s="75" t="str">
        <f t="shared" si="46"/>
        <v xml:space="preserve">  , REF_VER NUMERIC(9,3)</v>
      </c>
      <c r="O915" s="75" t="str">
        <f t="shared" si="47"/>
        <v>COMMENT ON COLUMN T_APRV_RQST.REF_VER IS '참조 버전[프로젝트 버전 / 보고서 버전]';</v>
      </c>
    </row>
    <row r="916" spans="1:15" x14ac:dyDescent="0.25">
      <c r="A916" s="79">
        <v>1030</v>
      </c>
      <c r="B916" s="79" t="str">
        <f>VLOOKUP($C916,table!$B:$D,3,FALSE)</f>
        <v>업무</v>
      </c>
      <c r="C916" s="9" t="s">
        <v>2039</v>
      </c>
      <c r="D916" s="80" t="str">
        <f>VLOOKUP($C916,table!$B:$D,2,FALSE)</f>
        <v>T_APRV_RQST</v>
      </c>
      <c r="E916" s="21">
        <v>4</v>
      </c>
      <c r="F916" s="3" t="s">
        <v>2063</v>
      </c>
      <c r="G916" s="3" t="str">
        <f>VLOOKUP($F916,domain!$B:$D,2,FALSE)</f>
        <v>ROLE_SE</v>
      </c>
      <c r="H916" s="3" t="str">
        <f>VLOOKUP($F916,domain!$B:$D,3,FALSE)</f>
        <v>VARCHAR(32)</v>
      </c>
      <c r="I916" s="3"/>
      <c r="J916" s="3"/>
      <c r="K916" s="3"/>
      <c r="L916" s="3"/>
      <c r="M916" s="3"/>
      <c r="N916" s="75" t="str">
        <f t="shared" si="46"/>
        <v xml:space="preserve">  , ROLE_SE VARCHAR(32)</v>
      </c>
      <c r="O916" s="75" t="str">
        <f t="shared" si="47"/>
        <v>COMMENT ON COLUMN T_APRV_RQST.ROLE_SE IS '역할 구분';</v>
      </c>
    </row>
    <row r="917" spans="1:15" x14ac:dyDescent="0.25">
      <c r="A917" s="79">
        <v>1031</v>
      </c>
      <c r="B917" s="79" t="str">
        <f>VLOOKUP($C917,table!$B:$D,3,FALSE)</f>
        <v>업무</v>
      </c>
      <c r="C917" s="9" t="s">
        <v>2039</v>
      </c>
      <c r="D917" s="80" t="str">
        <f>VLOOKUP($C917,table!$B:$D,2,FALSE)</f>
        <v>T_APRV_RQST</v>
      </c>
      <c r="E917" s="21">
        <v>5</v>
      </c>
      <c r="F917" s="3" t="s">
        <v>2064</v>
      </c>
      <c r="G917" s="3" t="str">
        <f>VLOOKUP($F917,domain!$B:$D,2,FALSE)</f>
        <v>REF_TY</v>
      </c>
      <c r="H917" s="3" t="str">
        <f>VLOOKUP($F917,domain!$B:$D,3,FALSE)</f>
        <v>VARCHAR(16)</v>
      </c>
      <c r="I917" s="3"/>
      <c r="J917" s="3"/>
      <c r="K917" s="3"/>
      <c r="L917" s="3"/>
      <c r="M917" s="3"/>
      <c r="N917" s="75" t="str">
        <f t="shared" si="46"/>
        <v xml:space="preserve">  , REF_TY VARCHAR(16)</v>
      </c>
      <c r="O917" s="75" t="str">
        <f t="shared" si="47"/>
        <v>COMMENT ON COLUMN T_APRV_RQST.REF_TY IS '참조 타입';</v>
      </c>
    </row>
    <row r="918" spans="1:15" x14ac:dyDescent="0.25">
      <c r="A918" s="79">
        <v>1032</v>
      </c>
      <c r="B918" s="79" t="str">
        <f>VLOOKUP($C918,table!$B:$D,3,FALSE)</f>
        <v>업무</v>
      </c>
      <c r="C918" s="9" t="s">
        <v>2039</v>
      </c>
      <c r="D918" s="80" t="str">
        <f>VLOOKUP($C918,table!$B:$D,2,FALSE)</f>
        <v>T_APRV_RQST</v>
      </c>
      <c r="E918" s="21">
        <v>6</v>
      </c>
      <c r="F918" s="3" t="s">
        <v>2065</v>
      </c>
      <c r="G918" s="3" t="str">
        <f>VLOOKUP($F918,domain!$B:$D,2,FALSE)</f>
        <v>APRV_CL</v>
      </c>
      <c r="H918" s="3" t="str">
        <f>VLOOKUP($F918,domain!$B:$D,3,FALSE)</f>
        <v>VARCHAR(32)</v>
      </c>
      <c r="I918" s="3"/>
      <c r="J918" s="3"/>
      <c r="K918" s="3"/>
      <c r="L918" s="3" t="s">
        <v>2077</v>
      </c>
      <c r="M918" s="3"/>
      <c r="N918" s="75" t="str">
        <f t="shared" si="46"/>
        <v xml:space="preserve">  , APRV_CL VARCHAR(32)</v>
      </c>
      <c r="O918" s="75" t="str">
        <f t="shared" si="47"/>
        <v>COMMENT ON COLUMN T_APRV_RQST.APRV_CL IS '승인 분류[프로젝트 야간 사용 / 보고서 권한 / 사용자 권한 등등]';</v>
      </c>
    </row>
    <row r="919" spans="1:15" x14ac:dyDescent="0.25">
      <c r="A919" s="79">
        <v>1033</v>
      </c>
      <c r="B919" s="79" t="str">
        <f>VLOOKUP($C919,table!$B:$D,3,FALSE)</f>
        <v>업무</v>
      </c>
      <c r="C919" s="9" t="s">
        <v>2039</v>
      </c>
      <c r="D919" s="80" t="str">
        <f>VLOOKUP($C919,table!$B:$D,2,FALSE)</f>
        <v>T_APRV_RQST</v>
      </c>
      <c r="E919" s="21">
        <v>7</v>
      </c>
      <c r="F919" s="3" t="s">
        <v>2066</v>
      </c>
      <c r="G919" s="3" t="str">
        <f>VLOOKUP($F919,domain!$B:$D,2,FALSE)</f>
        <v>APRV_STAT</v>
      </c>
      <c r="H919" s="3" t="str">
        <f>VLOOKUP($F919,domain!$B:$D,3,FALSE)</f>
        <v>VARCHAR(32)</v>
      </c>
      <c r="I919" s="3"/>
      <c r="J919" s="3"/>
      <c r="K919" s="3"/>
      <c r="L919" s="3" t="s">
        <v>2078</v>
      </c>
      <c r="M919" s="3"/>
      <c r="N919" s="75" t="str">
        <f t="shared" si="46"/>
        <v xml:space="preserve">  , APRV_STAT VARCHAR(32)</v>
      </c>
      <c r="O919" s="75" t="str">
        <f t="shared" si="47"/>
        <v>COMMENT ON COLUMN T_APRV_RQST.APRV_STAT IS '승인 상태[마지막 결재 상태]';</v>
      </c>
    </row>
    <row r="920" spans="1:15" x14ac:dyDescent="0.25">
      <c r="A920" s="79">
        <v>1034</v>
      </c>
      <c r="B920" s="79" t="str">
        <f>VLOOKUP($C920,table!$B:$D,3,FALSE)</f>
        <v>업무</v>
      </c>
      <c r="C920" s="9" t="s">
        <v>2039</v>
      </c>
      <c r="D920" s="80" t="str">
        <f>VLOOKUP($C920,table!$B:$D,2,FALSE)</f>
        <v>T_APRV_RQST</v>
      </c>
      <c r="E920" s="21">
        <v>8</v>
      </c>
      <c r="F920" s="3" t="s">
        <v>2067</v>
      </c>
      <c r="G920" s="3" t="str">
        <f>VLOOKUP($F920,domain!$B:$D,2,FALSE)</f>
        <v>APRV_DT</v>
      </c>
      <c r="H920" s="3" t="str">
        <f>VLOOKUP($F920,domain!$B:$D,3,FALSE)</f>
        <v>TIMESTAMP</v>
      </c>
      <c r="I920" s="3"/>
      <c r="J920" s="3"/>
      <c r="K920" s="3"/>
      <c r="L920" s="3" t="s">
        <v>2079</v>
      </c>
      <c r="M920" s="3"/>
      <c r="N920" s="75" t="str">
        <f t="shared" si="46"/>
        <v xml:space="preserve">  , APRV_DT TIMESTAMP</v>
      </c>
      <c r="O920" s="75" t="str">
        <f t="shared" si="47"/>
        <v>COMMENT ON COLUMN T_APRV_RQST.APRV_DT IS '승인 일시[마지막 결재 일시]';</v>
      </c>
    </row>
    <row r="921" spans="1:15" x14ac:dyDescent="0.25">
      <c r="A921" s="79">
        <v>1035</v>
      </c>
      <c r="B921" s="79" t="str">
        <f>VLOOKUP($C921,table!$B:$D,3,FALSE)</f>
        <v>업무</v>
      </c>
      <c r="C921" s="9" t="s">
        <v>2039</v>
      </c>
      <c r="D921" s="80" t="str">
        <f>VLOOKUP($C921,table!$B:$D,2,FALSE)</f>
        <v>T_APRV_RQST</v>
      </c>
      <c r="E921" s="21">
        <v>9</v>
      </c>
      <c r="F921" s="3" t="s">
        <v>2068</v>
      </c>
      <c r="G921" s="3" t="str">
        <f>VLOOKUP($F921,domain!$B:$D,2,FALSE)</f>
        <v>APRVR_ID</v>
      </c>
      <c r="H921" s="3" t="str">
        <f>VLOOKUP($F921,domain!$B:$D,3,FALSE)</f>
        <v>VARCHAR(32)</v>
      </c>
      <c r="I921" s="3"/>
      <c r="J921" s="3"/>
      <c r="K921" s="3"/>
      <c r="L921" s="3" t="s">
        <v>2080</v>
      </c>
      <c r="M921" s="3"/>
      <c r="N921" s="75" t="str">
        <f t="shared" si="46"/>
        <v xml:space="preserve">  , APRVR_ID VARCHAR(32)</v>
      </c>
      <c r="O921" s="75" t="str">
        <f t="shared" si="47"/>
        <v>COMMENT ON COLUMN T_APRV_RQST.APRVR_ID IS '승인자 ID[마지막 승인자 ID]';</v>
      </c>
    </row>
    <row r="922" spans="1:15" x14ac:dyDescent="0.25">
      <c r="A922" s="79">
        <v>1036</v>
      </c>
      <c r="B922" s="79" t="str">
        <f>VLOOKUP($C922,table!$B:$D,3,FALSE)</f>
        <v>업무</v>
      </c>
      <c r="C922" s="9" t="s">
        <v>2039</v>
      </c>
      <c r="D922" s="80" t="str">
        <f>VLOOKUP($C922,table!$B:$D,2,FALSE)</f>
        <v>T_APRV_RQST</v>
      </c>
      <c r="E922" s="21">
        <v>10</v>
      </c>
      <c r="F922" s="3" t="s">
        <v>2069</v>
      </c>
      <c r="G922" s="3" t="str">
        <f>VLOOKUP($F922,domain!$B:$D,2,FALSE)</f>
        <v>RQST_INFO</v>
      </c>
      <c r="H922" s="3" t="str">
        <f>VLOOKUP($F922,domain!$B:$D,3,FALSE)</f>
        <v>JSONB</v>
      </c>
      <c r="I922" s="3"/>
      <c r="J922" s="3"/>
      <c r="K922" s="3"/>
      <c r="L922" s="3" t="s">
        <v>2081</v>
      </c>
      <c r="M922" s="3"/>
      <c r="N922" s="75" t="str">
        <f t="shared" si="46"/>
        <v xml:space="preserve">  , RQST_INFO JSONB</v>
      </c>
      <c r="O922" s="75" t="str">
        <f t="shared" si="47"/>
        <v>COMMENT ON COLUMN T_APRV_RQST.RQST_INFO IS '요청 정보[승인 상세 정보]';</v>
      </c>
    </row>
    <row r="923" spans="1:15" x14ac:dyDescent="0.25">
      <c r="A923" s="79">
        <v>1037</v>
      </c>
      <c r="B923" s="79" t="str">
        <f>VLOOKUP($C923,table!$B:$D,3,FALSE)</f>
        <v>업무</v>
      </c>
      <c r="C923" s="9" t="s">
        <v>2039</v>
      </c>
      <c r="D923" s="80" t="str">
        <f>VLOOKUP($C923,table!$B:$D,2,FALSE)</f>
        <v>T_APRV_RQST</v>
      </c>
      <c r="E923" s="21">
        <v>11</v>
      </c>
      <c r="F923" s="3" t="s">
        <v>2070</v>
      </c>
      <c r="G923" s="3" t="str">
        <f>VLOOKUP($F923,domain!$B:$D,2,FALSE)</f>
        <v>RQST_RESN</v>
      </c>
      <c r="H923" s="3" t="str">
        <f>VLOOKUP($F923,domain!$B:$D,3,FALSE)</f>
        <v>VARCHAR(2000)</v>
      </c>
      <c r="I923" s="3"/>
      <c r="J923" s="3"/>
      <c r="K923" s="3"/>
      <c r="L923" s="3"/>
      <c r="M923" s="3"/>
      <c r="N923" s="75" t="str">
        <f t="shared" si="46"/>
        <v xml:space="preserve">  , RQST_RESN VARCHAR(2000)</v>
      </c>
      <c r="O923" s="75" t="str">
        <f t="shared" si="47"/>
        <v>COMMENT ON COLUMN T_APRV_RQST.RQST_RESN IS '요청 사유';</v>
      </c>
    </row>
    <row r="924" spans="1:15" x14ac:dyDescent="0.25">
      <c r="A924" s="79">
        <v>1038</v>
      </c>
      <c r="B924" s="79" t="str">
        <f>VLOOKUP($C924,table!$B:$D,3,FALSE)</f>
        <v>업무</v>
      </c>
      <c r="C924" s="9" t="s">
        <v>2039</v>
      </c>
      <c r="D924" s="80" t="str">
        <f>VLOOKUP($C924,table!$B:$D,2,FALSE)</f>
        <v>T_APRV_RQST</v>
      </c>
      <c r="E924" s="21">
        <v>12</v>
      </c>
      <c r="F924" s="3" t="s">
        <v>2071</v>
      </c>
      <c r="G924" s="3" t="str">
        <f>VLOOKUP($F924,domain!$B:$D,2,FALSE)</f>
        <v>RJCT_RESN</v>
      </c>
      <c r="H924" s="3" t="str">
        <f>VLOOKUP($F924,domain!$B:$D,3,FALSE)</f>
        <v>VARCHAR(2000)</v>
      </c>
      <c r="I924" s="3"/>
      <c r="J924" s="3"/>
      <c r="K924" s="3"/>
      <c r="L924" s="3"/>
      <c r="M924" s="3"/>
      <c r="N924" s="75" t="str">
        <f t="shared" si="46"/>
        <v xml:space="preserve">  , RJCT_RESN VARCHAR(2000)</v>
      </c>
      <c r="O924" s="75" t="str">
        <f t="shared" si="47"/>
        <v>COMMENT ON COLUMN T_APRV_RQST.RJCT_RESN IS '반려 사유';</v>
      </c>
    </row>
    <row r="925" spans="1:15" x14ac:dyDescent="0.25">
      <c r="A925" s="79">
        <v>1039</v>
      </c>
      <c r="B925" s="79" t="str">
        <f>VLOOKUP($C925,table!$B:$D,3,FALSE)</f>
        <v>업무</v>
      </c>
      <c r="C925" s="9" t="s">
        <v>2039</v>
      </c>
      <c r="D925" s="80" t="str">
        <f>VLOOKUP($C925,table!$B:$D,2,FALSE)</f>
        <v>T_APRV_RQST</v>
      </c>
      <c r="E925" s="21">
        <v>13</v>
      </c>
      <c r="F925" s="3" t="s">
        <v>2072</v>
      </c>
      <c r="G925" s="3" t="str">
        <f>VLOOKUP($F925,domain!$B:$D,2,FALSE)</f>
        <v>DOC_ID</v>
      </c>
      <c r="H925" s="3" t="str">
        <f>VLOOKUP($F925,domain!$B:$D,3,FALSE)</f>
        <v>VARCHAR(128)</v>
      </c>
      <c r="I925" s="3"/>
      <c r="J925" s="3"/>
      <c r="K925" s="3"/>
      <c r="L925" s="3" t="s">
        <v>2073</v>
      </c>
      <c r="M925" s="3"/>
      <c r="N925" s="75" t="str">
        <f t="shared" si="46"/>
        <v xml:space="preserve">  , DOC_ID VARCHAR(128)</v>
      </c>
      <c r="O925" s="75" t="str">
        <f t="shared" si="47"/>
        <v>COMMENT ON COLUMN T_APRV_RQST.DOC_ID IS '문서 ID[결재 시스템 식별 정보]';</v>
      </c>
    </row>
    <row r="926" spans="1:15" x14ac:dyDescent="0.25">
      <c r="A926" s="79">
        <v>1040</v>
      </c>
      <c r="B926" s="79" t="str">
        <f>VLOOKUP($C926,table!$B:$D,3,FALSE)</f>
        <v>업무</v>
      </c>
      <c r="C926" s="9" t="s">
        <v>2039</v>
      </c>
      <c r="D926" s="80" t="str">
        <f>VLOOKUP($C926,table!$B:$D,2,FALSE)</f>
        <v>T_APRV_RQST</v>
      </c>
      <c r="E926" s="21">
        <v>14</v>
      </c>
      <c r="F926" s="3" t="s">
        <v>160</v>
      </c>
      <c r="G926" s="3" t="str">
        <f>VLOOKUP($F926,domain!$B:$D,2,FALSE)</f>
        <v>USE_YN</v>
      </c>
      <c r="H926" s="3" t="str">
        <f>VLOOKUP($F926,domain!$B:$D,3,FALSE)</f>
        <v>VARCHAR(1)</v>
      </c>
      <c r="I926" s="79" t="s">
        <v>65</v>
      </c>
      <c r="J926" s="3" t="s">
        <v>304</v>
      </c>
      <c r="K926" s="3"/>
      <c r="L926" s="3"/>
      <c r="M926" s="3"/>
      <c r="N926" s="75" t="str">
        <f t="shared" si="46"/>
        <v xml:space="preserve">  , USE_YN VARCHAR(1) DEFAULT 'N'</v>
      </c>
      <c r="O926" s="75" t="str">
        <f t="shared" si="47"/>
        <v>COMMENT ON COLUMN T_APRV_RQST.USE_YN IS '사용 여부';</v>
      </c>
    </row>
    <row r="927" spans="1:15" x14ac:dyDescent="0.25">
      <c r="A927" s="79">
        <v>1041</v>
      </c>
      <c r="B927" s="79" t="str">
        <f>VLOOKUP($C927,table!$B:$D,3,FALSE)</f>
        <v>업무</v>
      </c>
      <c r="C927" s="9" t="s">
        <v>2039</v>
      </c>
      <c r="D927" s="80" t="str">
        <f>VLOOKUP($C927,table!$B:$D,2,FALSE)</f>
        <v>T_APRV_RQST</v>
      </c>
      <c r="E927" s="21">
        <v>15</v>
      </c>
      <c r="F927" s="3" t="s">
        <v>132</v>
      </c>
      <c r="G927" s="3" t="str">
        <f>VLOOKUP($F927,domain!$B:$D,2,FALSE)</f>
        <v>RGST_ID</v>
      </c>
      <c r="H927" s="3" t="str">
        <f>VLOOKUP($F927,domain!$B:$D,3,FALSE)</f>
        <v>VARCHAR(32)</v>
      </c>
      <c r="I927" s="79" t="s">
        <v>66</v>
      </c>
      <c r="J927" s="3"/>
      <c r="K927" s="3"/>
      <c r="L927" s="3" t="s">
        <v>2074</v>
      </c>
      <c r="M927" s="3"/>
      <c r="N927" s="75" t="str">
        <f t="shared" si="46"/>
        <v xml:space="preserve">  , RGST_ID VARCHAR(32) NOT NULL</v>
      </c>
      <c r="O927" s="75" t="str">
        <f t="shared" si="47"/>
        <v>COMMENT ON COLUMN T_APRV_RQST.RGST_ID IS '등록 ID[승인 신청자 ID]';</v>
      </c>
    </row>
    <row r="928" spans="1:15" x14ac:dyDescent="0.25">
      <c r="A928" s="79">
        <v>1042</v>
      </c>
      <c r="B928" s="79" t="str">
        <f>VLOOKUP($C928,table!$B:$D,3,FALSE)</f>
        <v>업무</v>
      </c>
      <c r="C928" s="9" t="s">
        <v>2039</v>
      </c>
      <c r="D928" s="80" t="str">
        <f>VLOOKUP($C928,table!$B:$D,2,FALSE)</f>
        <v>T_APRV_RQST</v>
      </c>
      <c r="E928" s="21">
        <v>16</v>
      </c>
      <c r="F928" s="3" t="s">
        <v>840</v>
      </c>
      <c r="G928" s="3" t="str">
        <f>VLOOKUP($F928,domain!$B:$D,2,FALSE)</f>
        <v>RGST_DT</v>
      </c>
      <c r="H928" s="3" t="str">
        <f>VLOOKUP($F928,domain!$B:$D,3,FALSE)</f>
        <v>TIMESTAMP</v>
      </c>
      <c r="I928" s="79" t="s">
        <v>66</v>
      </c>
      <c r="J928" s="3" t="s">
        <v>307</v>
      </c>
      <c r="K928" s="3"/>
      <c r="L928" s="3"/>
      <c r="M928" s="3"/>
      <c r="N928" s="75" t="str">
        <f t="shared" si="46"/>
        <v xml:space="preserve">  , RGST_DT TIMESTAMP DEFAULT CURRENT_TIMESTAMP NOT NULL</v>
      </c>
      <c r="O928" s="75" t="str">
        <f t="shared" si="47"/>
        <v>COMMENT ON COLUMN T_APRV_RQST.RGST_DT IS '등록 일시';</v>
      </c>
    </row>
    <row r="929" spans="1:15" x14ac:dyDescent="0.25">
      <c r="A929" s="79">
        <v>1043</v>
      </c>
      <c r="B929" s="79" t="str">
        <f>VLOOKUP($C929,table!$B:$D,3,FALSE)</f>
        <v>업무</v>
      </c>
      <c r="C929" s="9" t="s">
        <v>2039</v>
      </c>
      <c r="D929" s="80" t="str">
        <f>VLOOKUP($C929,table!$B:$D,2,FALSE)</f>
        <v>T_APRV_RQST</v>
      </c>
      <c r="E929" s="21">
        <v>17</v>
      </c>
      <c r="F929" s="3" t="s">
        <v>169</v>
      </c>
      <c r="G929" s="3" t="str">
        <f>VLOOKUP($F929,domain!$B:$D,2,FALSE)</f>
        <v>MODI_ID</v>
      </c>
      <c r="H929" s="3" t="str">
        <f>VLOOKUP($F929,domain!$B:$D,3,FALSE)</f>
        <v>VARCHAR(32)</v>
      </c>
      <c r="I929" s="79" t="s">
        <v>66</v>
      </c>
      <c r="J929" s="3"/>
      <c r="K929" s="3"/>
      <c r="L929" s="3"/>
      <c r="M929" s="3"/>
      <c r="N929" s="75" t="str">
        <f t="shared" si="46"/>
        <v xml:space="preserve">  , MODI_ID VARCHAR(32) NOT NULL</v>
      </c>
      <c r="O929" s="75" t="str">
        <f t="shared" si="47"/>
        <v>COMMENT ON COLUMN T_APRV_RQST.MODI_ID IS '수정 ID';</v>
      </c>
    </row>
    <row r="930" spans="1:15" x14ac:dyDescent="0.25">
      <c r="A930" s="79">
        <v>1044</v>
      </c>
      <c r="B930" s="79" t="str">
        <f>VLOOKUP($C930,table!$B:$D,3,FALSE)</f>
        <v>업무</v>
      </c>
      <c r="C930" s="9" t="s">
        <v>2039</v>
      </c>
      <c r="D930" s="80" t="str">
        <f>VLOOKUP($C930,table!$B:$D,2,FALSE)</f>
        <v>T_APRV_RQST</v>
      </c>
      <c r="E930" s="21">
        <v>18</v>
      </c>
      <c r="F930" s="3" t="s">
        <v>173</v>
      </c>
      <c r="G930" s="3" t="str">
        <f>VLOOKUP($F930,domain!$B:$D,2,FALSE)</f>
        <v>MODI_DT</v>
      </c>
      <c r="H930" s="3" t="str">
        <f>VLOOKUP($F930,domain!$B:$D,3,FALSE)</f>
        <v>TIMESTAMP</v>
      </c>
      <c r="I930" s="79" t="s">
        <v>66</v>
      </c>
      <c r="J930" s="3" t="s">
        <v>307</v>
      </c>
      <c r="K930" s="3"/>
      <c r="L930" s="3"/>
      <c r="M930" s="3"/>
      <c r="N930" s="75" t="str">
        <f t="shared" si="46"/>
        <v xml:space="preserve">  , MODI_DT TIMESTAMP DEFAULT CURRENT_TIMESTAMP NOT NULL</v>
      </c>
      <c r="O930" s="75" t="str">
        <f t="shared" si="47"/>
        <v>COMMENT ON COLUMN T_APRV_RQST.MODI_DT IS '수정 일시';</v>
      </c>
    </row>
    <row r="931" spans="1:15" x14ac:dyDescent="0.25">
      <c r="A931" s="79">
        <v>1045</v>
      </c>
      <c r="B931" s="79" t="str">
        <f>VLOOKUP($C931,table!$B:$D,3,FALSE)</f>
        <v>업무</v>
      </c>
      <c r="C931" s="3" t="s">
        <v>2040</v>
      </c>
      <c r="D931" s="80" t="str">
        <f>VLOOKUP($C931,table!$B:$D,2,FALSE)</f>
        <v>T_APRV_RQST_DTL</v>
      </c>
      <c r="E931" s="21">
        <v>1</v>
      </c>
      <c r="F931" s="9" t="s">
        <v>419</v>
      </c>
      <c r="G931" s="3" t="str">
        <f>VLOOKUP($F931,domain!$B:$D,2,FALSE)</f>
        <v>APRV_ID</v>
      </c>
      <c r="H931" s="3" t="str">
        <f>VLOOKUP($F931,domain!$B:$D,3,FALSE)</f>
        <v>VARCHAR(32)</v>
      </c>
      <c r="I931" s="3"/>
      <c r="J931" s="3"/>
      <c r="K931" s="79">
        <v>1</v>
      </c>
      <c r="L931" s="3"/>
      <c r="M931" s="3"/>
      <c r="N931" s="75" t="str">
        <f t="shared" si="46"/>
        <v xml:space="preserve">    APRV_ID VARCHAR(32)</v>
      </c>
      <c r="O931" s="75" t="str">
        <f t="shared" si="47"/>
        <v>COMMENT ON COLUMN T_APRV_RQST_DTL.APRV_ID IS '승인 ID';</v>
      </c>
    </row>
    <row r="932" spans="1:15" x14ac:dyDescent="0.25">
      <c r="A932" s="79">
        <v>1046</v>
      </c>
      <c r="B932" s="79" t="str">
        <f>VLOOKUP($C932,table!$B:$D,3,FALSE)</f>
        <v>업무</v>
      </c>
      <c r="C932" s="3" t="s">
        <v>2040</v>
      </c>
      <c r="D932" s="80" t="str">
        <f>VLOOKUP($C932,table!$B:$D,2,FALSE)</f>
        <v>T_APRV_RQST_DTL</v>
      </c>
      <c r="E932" s="21">
        <v>2</v>
      </c>
      <c r="F932" s="3" t="s">
        <v>917</v>
      </c>
      <c r="G932" s="3" t="str">
        <f>VLOOKUP($F932,domain!$B:$D,2,FALSE)</f>
        <v>APRV_SEQ</v>
      </c>
      <c r="H932" s="3" t="str">
        <f>VLOOKUP($F932,domain!$B:$D,3,FALSE)</f>
        <v>NUMERIC(9,0)</v>
      </c>
      <c r="I932" s="3"/>
      <c r="J932" s="3"/>
      <c r="K932" s="79">
        <v>2</v>
      </c>
      <c r="L932" s="3"/>
      <c r="M932" s="3"/>
      <c r="N932" s="75" t="str">
        <f t="shared" si="46"/>
        <v xml:space="preserve">  , APRV_SEQ NUMERIC(9,0)</v>
      </c>
      <c r="O932" s="75" t="str">
        <f t="shared" si="47"/>
        <v>COMMENT ON COLUMN T_APRV_RQST_DTL.APRV_SEQ IS '승인 순서';</v>
      </c>
    </row>
    <row r="933" spans="1:15" x14ac:dyDescent="0.25">
      <c r="A933" s="79">
        <v>1047</v>
      </c>
      <c r="B933" s="79" t="str">
        <f>VLOOKUP($C933,table!$B:$D,3,FALSE)</f>
        <v>업무</v>
      </c>
      <c r="C933" s="3" t="s">
        <v>2040</v>
      </c>
      <c r="D933" s="80" t="str">
        <f>VLOOKUP($C933,table!$B:$D,2,FALSE)</f>
        <v>T_APRV_RQST_DTL</v>
      </c>
      <c r="E933" s="21">
        <v>3</v>
      </c>
      <c r="F933" s="3" t="s">
        <v>1004</v>
      </c>
      <c r="G933" s="3" t="str">
        <f>VLOOKUP($F933,domain!$B:$D,2,FALSE)</f>
        <v>APRV_SE</v>
      </c>
      <c r="H933" s="3" t="str">
        <f>VLOOKUP($F933,domain!$B:$D,3,FALSE)</f>
        <v>VARCHAR(32)</v>
      </c>
      <c r="I933" s="3"/>
      <c r="J933" s="3"/>
      <c r="K933" s="3"/>
      <c r="L933" s="3" t="s">
        <v>2256</v>
      </c>
      <c r="M933" s="3"/>
      <c r="N933" s="75" t="str">
        <f t="shared" si="46"/>
        <v xml:space="preserve">  , APRV_SE VARCHAR(32)</v>
      </c>
      <c r="O933" s="75" t="str">
        <f t="shared" si="47"/>
        <v>COMMENT ON COLUMN T_APRV_RQST_DTL.APRV_SE IS '승인 구분[T_CODE.GROUP_ID : APRV_MTHD_GW]';</v>
      </c>
    </row>
    <row r="934" spans="1:15" x14ac:dyDescent="0.25">
      <c r="A934" s="79">
        <v>1048</v>
      </c>
      <c r="B934" s="79" t="str">
        <f>VLOOKUP($C934,table!$B:$D,3,FALSE)</f>
        <v>업무</v>
      </c>
      <c r="C934" s="3" t="s">
        <v>2040</v>
      </c>
      <c r="D934" s="80" t="str">
        <f>VLOOKUP($C934,table!$B:$D,2,FALSE)</f>
        <v>T_APRV_RQST_DTL</v>
      </c>
      <c r="E934" s="21">
        <v>4</v>
      </c>
      <c r="F934" s="3" t="s">
        <v>604</v>
      </c>
      <c r="G934" s="3" t="str">
        <f>VLOOKUP($F934,domain!$B:$D,2,FALSE)</f>
        <v>APRV_STAT</v>
      </c>
      <c r="H934" s="3" t="str">
        <f>VLOOKUP($F934,domain!$B:$D,3,FALSE)</f>
        <v>VARCHAR(32)</v>
      </c>
      <c r="I934" s="3"/>
      <c r="J934" s="3"/>
      <c r="K934" s="3"/>
      <c r="L934" s="3" t="s">
        <v>2257</v>
      </c>
      <c r="M934" s="3"/>
      <c r="N934" s="75" t="str">
        <f t="shared" si="46"/>
        <v xml:space="preserve">  , APRV_STAT VARCHAR(32)</v>
      </c>
      <c r="O934" s="75" t="str">
        <f t="shared" si="47"/>
        <v>COMMENT ON COLUMN T_APRV_RQST_DTL.APRV_STAT IS '승인 상태[T_CODE.GROUP_ID : APRV_STAT_GW]';</v>
      </c>
    </row>
    <row r="935" spans="1:15" x14ac:dyDescent="0.25">
      <c r="A935" s="79">
        <v>1049</v>
      </c>
      <c r="B935" s="79" t="str">
        <f>VLOOKUP($C935,table!$B:$D,3,FALSE)</f>
        <v>업무</v>
      </c>
      <c r="C935" s="3" t="s">
        <v>2040</v>
      </c>
      <c r="D935" s="80" t="str">
        <f>VLOOKUP($C935,table!$B:$D,2,FALSE)</f>
        <v>T_APRV_RQST_DTL</v>
      </c>
      <c r="E935" s="21">
        <v>5</v>
      </c>
      <c r="F935" s="3" t="s">
        <v>597</v>
      </c>
      <c r="G935" s="3" t="str">
        <f>VLOOKUP($F935,domain!$B:$D,2,FALSE)</f>
        <v>APRV_DT</v>
      </c>
      <c r="H935" s="3" t="str">
        <f>VLOOKUP($F935,domain!$B:$D,3,FALSE)</f>
        <v>TIMESTAMP</v>
      </c>
      <c r="I935" s="3"/>
      <c r="J935" s="3"/>
      <c r="K935" s="3"/>
      <c r="L935" s="3"/>
      <c r="M935" s="3"/>
      <c r="N935" s="75" t="str">
        <f t="shared" si="46"/>
        <v xml:space="preserve">  , APRV_DT TIMESTAMP</v>
      </c>
      <c r="O935" s="75" t="str">
        <f t="shared" si="47"/>
        <v>COMMENT ON COLUMN T_APRV_RQST_DTL.APRV_DT IS '승인 일시';</v>
      </c>
    </row>
    <row r="936" spans="1:15" x14ac:dyDescent="0.25">
      <c r="A936" s="79">
        <v>1050</v>
      </c>
      <c r="B936" s="79" t="str">
        <f>VLOOKUP($C936,table!$B:$D,3,FALSE)</f>
        <v>업무</v>
      </c>
      <c r="C936" s="3" t="s">
        <v>2040</v>
      </c>
      <c r="D936" s="80" t="str">
        <f>VLOOKUP($C936,table!$B:$D,2,FALSE)</f>
        <v>T_APRV_RQST_DTL</v>
      </c>
      <c r="E936" s="21">
        <v>6</v>
      </c>
      <c r="F936" s="3" t="s">
        <v>590</v>
      </c>
      <c r="G936" s="3" t="str">
        <f>VLOOKUP($F936,domain!$B:$D,2,FALSE)</f>
        <v>APRVR_ID</v>
      </c>
      <c r="H936" s="3" t="str">
        <f>VLOOKUP($F936,domain!$B:$D,3,FALSE)</f>
        <v>VARCHAR(32)</v>
      </c>
      <c r="I936" s="3"/>
      <c r="J936" s="3"/>
      <c r="K936" s="3"/>
      <c r="L936" s="3"/>
      <c r="M936" s="3"/>
      <c r="N936" s="75" t="str">
        <f t="shared" si="46"/>
        <v xml:space="preserve">  , APRVR_ID VARCHAR(32)</v>
      </c>
      <c r="O936" s="75" t="str">
        <f t="shared" si="47"/>
        <v>COMMENT ON COLUMN T_APRV_RQST_DTL.APRVR_ID IS '승인자 ID';</v>
      </c>
    </row>
    <row r="937" spans="1:15" x14ac:dyDescent="0.25">
      <c r="A937" s="79">
        <v>1051</v>
      </c>
      <c r="B937" s="79" t="str">
        <f>VLOOKUP($C937,table!$B:$D,3,FALSE)</f>
        <v>업무</v>
      </c>
      <c r="C937" s="3" t="s">
        <v>2040</v>
      </c>
      <c r="D937" s="80" t="str">
        <f>VLOOKUP($C937,table!$B:$D,2,FALSE)</f>
        <v>T_APRV_RQST_DTL</v>
      </c>
      <c r="E937" s="21">
        <v>7</v>
      </c>
      <c r="F937" s="3" t="s">
        <v>1005</v>
      </c>
      <c r="G937" s="3" t="str">
        <f>VLOOKUP($F937,domain!$B:$D,2,FALSE)</f>
        <v>APRVR_NM</v>
      </c>
      <c r="H937" s="3" t="str">
        <f>VLOOKUP($F937,domain!$B:$D,3,FALSE)</f>
        <v>VARCHAR(100)</v>
      </c>
      <c r="I937" s="3"/>
      <c r="J937" s="3"/>
      <c r="K937" s="3"/>
      <c r="L937" s="3"/>
      <c r="M937" s="3"/>
      <c r="N937" s="75" t="str">
        <f t="shared" si="46"/>
        <v xml:space="preserve">  , APRVR_NM VARCHAR(100)</v>
      </c>
      <c r="O937" s="75" t="str">
        <f t="shared" si="47"/>
        <v>COMMENT ON COLUMN T_APRV_RQST_DTL.APRVR_NM IS '승인자 명';</v>
      </c>
    </row>
    <row r="938" spans="1:15" x14ac:dyDescent="0.25">
      <c r="A938" s="79">
        <v>1052</v>
      </c>
      <c r="B938" s="79" t="str">
        <f>VLOOKUP($C938,table!$B:$D,3,FALSE)</f>
        <v>업무</v>
      </c>
      <c r="C938" s="3" t="s">
        <v>2040</v>
      </c>
      <c r="D938" s="80" t="str">
        <f>VLOOKUP($C938,table!$B:$D,2,FALSE)</f>
        <v>T_APRV_RQST_DTL</v>
      </c>
      <c r="E938" s="21">
        <v>8</v>
      </c>
      <c r="F938" s="3" t="s">
        <v>610</v>
      </c>
      <c r="G938" s="3" t="str">
        <f>VLOOKUP($F938,domain!$B:$D,2,FALSE)</f>
        <v>RJCT_RESN</v>
      </c>
      <c r="H938" s="3" t="str">
        <f>VLOOKUP($F938,domain!$B:$D,3,FALSE)</f>
        <v>VARCHAR(2000)</v>
      </c>
      <c r="I938" s="3"/>
      <c r="J938" s="3"/>
      <c r="K938" s="3"/>
      <c r="L938" s="3"/>
      <c r="M938" s="3"/>
      <c r="N938" s="75" t="str">
        <f t="shared" si="46"/>
        <v xml:space="preserve">  , RJCT_RESN VARCHAR(2000)</v>
      </c>
      <c r="O938" s="75" t="str">
        <f t="shared" si="47"/>
        <v>COMMENT ON COLUMN T_APRV_RQST_DTL.RJCT_RESN IS '반려 사유';</v>
      </c>
    </row>
    <row r="939" spans="1:15" x14ac:dyDescent="0.25">
      <c r="A939" s="79">
        <v>1053</v>
      </c>
      <c r="B939" s="79" t="str">
        <f>VLOOKUP($C939,table!$B:$D,3,FALSE)</f>
        <v>업무</v>
      </c>
      <c r="C939" s="3" t="s">
        <v>2040</v>
      </c>
      <c r="D939" s="80" t="str">
        <f>VLOOKUP($C939,table!$B:$D,2,FALSE)</f>
        <v>T_APRV_RQST_DTL</v>
      </c>
      <c r="E939" s="21">
        <v>9</v>
      </c>
      <c r="F939" s="3" t="s">
        <v>243</v>
      </c>
      <c r="G939" s="3" t="str">
        <f>VLOOKUP($F939,domain!$B:$D,2,FALSE)</f>
        <v>DEPT_CODE</v>
      </c>
      <c r="H939" s="3" t="str">
        <f>VLOOKUP($F939,domain!$B:$D,3,FALSE)</f>
        <v>VARCHAR(16)</v>
      </c>
      <c r="I939" s="3"/>
      <c r="J939" s="3"/>
      <c r="K939" s="3"/>
      <c r="L939" s="3"/>
      <c r="M939" s="3"/>
      <c r="N939" s="75" t="str">
        <f t="shared" si="46"/>
        <v xml:space="preserve">  , DEPT_CODE VARCHAR(16)</v>
      </c>
      <c r="O939" s="75" t="str">
        <f t="shared" si="47"/>
        <v>COMMENT ON COLUMN T_APRV_RQST_DTL.DEPT_CODE IS '부서 코드';</v>
      </c>
    </row>
    <row r="940" spans="1:15" x14ac:dyDescent="0.25">
      <c r="A940" s="79">
        <v>1054</v>
      </c>
      <c r="B940" s="79" t="str">
        <f>VLOOKUP($C940,table!$B:$D,3,FALSE)</f>
        <v>업무</v>
      </c>
      <c r="C940" s="3" t="s">
        <v>2040</v>
      </c>
      <c r="D940" s="80" t="str">
        <f>VLOOKUP($C940,table!$B:$D,2,FALSE)</f>
        <v>T_APRV_RQST_DTL</v>
      </c>
      <c r="E940" s="21">
        <v>10</v>
      </c>
      <c r="F940" s="3" t="s">
        <v>565</v>
      </c>
      <c r="G940" s="3" t="str">
        <f>VLOOKUP($F940,domain!$B:$D,2,FALSE)</f>
        <v>DEPT_NM</v>
      </c>
      <c r="H940" s="3" t="str">
        <f>VLOOKUP($F940,domain!$B:$D,3,FALSE)</f>
        <v>VARCHAR(100)</v>
      </c>
      <c r="I940" s="3"/>
      <c r="J940" s="3"/>
      <c r="K940" s="3"/>
      <c r="L940" s="3"/>
      <c r="M940" s="3"/>
      <c r="N940" s="75" t="str">
        <f t="shared" si="46"/>
        <v xml:space="preserve">  , DEPT_NM VARCHAR(100)</v>
      </c>
      <c r="O940" s="75" t="str">
        <f t="shared" si="47"/>
        <v>COMMENT ON COLUMN T_APRV_RQST_DTL.DEPT_NM IS '부서 명';</v>
      </c>
    </row>
    <row r="941" spans="1:15" x14ac:dyDescent="0.25">
      <c r="A941" s="79">
        <v>1055</v>
      </c>
      <c r="B941" s="79" t="str">
        <f>VLOOKUP($C941,table!$B:$D,3,FALSE)</f>
        <v>업무</v>
      </c>
      <c r="C941" s="3" t="s">
        <v>2040</v>
      </c>
      <c r="D941" s="80" t="str">
        <f>VLOOKUP($C941,table!$B:$D,2,FALSE)</f>
        <v>T_APRV_RQST_DTL</v>
      </c>
      <c r="E941" s="21">
        <v>11</v>
      </c>
      <c r="F941" s="3" t="s">
        <v>245</v>
      </c>
      <c r="G941" s="3" t="str">
        <f>VLOOKUP($F941,domain!$B:$D,2,FALSE)</f>
        <v>PSTN_CODE</v>
      </c>
      <c r="H941" s="3" t="str">
        <f>VLOOKUP($F941,domain!$B:$D,3,FALSE)</f>
        <v>VARCHAR(16)</v>
      </c>
      <c r="I941" s="3"/>
      <c r="J941" s="3"/>
      <c r="K941" s="3"/>
      <c r="L941" s="3"/>
      <c r="M941" s="3"/>
      <c r="N941" s="75" t="str">
        <f t="shared" si="46"/>
        <v xml:space="preserve">  , PSTN_CODE VARCHAR(16)</v>
      </c>
      <c r="O941" s="75" t="str">
        <f t="shared" si="47"/>
        <v>COMMENT ON COLUMN T_APRV_RQST_DTL.PSTN_CODE IS '직위 코드';</v>
      </c>
    </row>
    <row r="942" spans="1:15" x14ac:dyDescent="0.25">
      <c r="A942" s="79">
        <v>1056</v>
      </c>
      <c r="B942" s="79" t="str">
        <f>VLOOKUP($C942,table!$B:$D,3,FALSE)</f>
        <v>업무</v>
      </c>
      <c r="C942" s="3" t="s">
        <v>2040</v>
      </c>
      <c r="D942" s="80" t="str">
        <f>VLOOKUP($C942,table!$B:$D,2,FALSE)</f>
        <v>T_APRV_RQST_DTL</v>
      </c>
      <c r="E942" s="21">
        <v>12</v>
      </c>
      <c r="F942" s="3" t="s">
        <v>1113</v>
      </c>
      <c r="G942" s="3" t="str">
        <f>VLOOKUP($F942,domain!$B:$D,2,FALSE)</f>
        <v>PSTN_NM</v>
      </c>
      <c r="H942" s="3" t="str">
        <f>VLOOKUP($F942,domain!$B:$D,3,FALSE)</f>
        <v>VARCHAR(100)</v>
      </c>
      <c r="I942" s="3"/>
      <c r="J942" s="3"/>
      <c r="K942" s="3"/>
      <c r="L942" s="3"/>
      <c r="M942" s="3"/>
      <c r="N942" s="75" t="str">
        <f t="shared" si="46"/>
        <v xml:space="preserve">  , PSTN_NM VARCHAR(100)</v>
      </c>
      <c r="O942" s="75" t="str">
        <f t="shared" si="47"/>
        <v>COMMENT ON COLUMN T_APRV_RQST_DTL.PSTN_NM IS '직위 명';</v>
      </c>
    </row>
    <row r="943" spans="1:15" x14ac:dyDescent="0.25">
      <c r="A943" s="79">
        <v>1057</v>
      </c>
      <c r="B943" s="79" t="str">
        <f>VLOOKUP($C943,table!$B:$D,3,FALSE)</f>
        <v>업무</v>
      </c>
      <c r="C943" s="3" t="s">
        <v>2040</v>
      </c>
      <c r="D943" s="80" t="str">
        <f>VLOOKUP($C943,table!$B:$D,2,FALSE)</f>
        <v>T_APRV_RQST_DTL</v>
      </c>
      <c r="E943" s="21">
        <v>13</v>
      </c>
      <c r="F943" s="3" t="s">
        <v>1078</v>
      </c>
      <c r="G943" s="3" t="str">
        <f>VLOOKUP($F943,domain!$B:$D,2,FALSE)</f>
        <v>USE_YN</v>
      </c>
      <c r="H943" s="3" t="str">
        <f>VLOOKUP($F943,domain!$B:$D,3,FALSE)</f>
        <v>VARCHAR(1)</v>
      </c>
      <c r="I943" s="79" t="s">
        <v>65</v>
      </c>
      <c r="J943" s="3" t="s">
        <v>304</v>
      </c>
      <c r="K943" s="3"/>
      <c r="L943" s="3"/>
      <c r="M943" s="3"/>
      <c r="N943" s="75" t="str">
        <f t="shared" si="46"/>
        <v xml:space="preserve">  , USE_YN VARCHAR(1) DEFAULT 'N'</v>
      </c>
      <c r="O943" s="75" t="str">
        <f t="shared" si="47"/>
        <v>COMMENT ON COLUMN T_APRV_RQST_DTL.USE_YN IS '사용 여부';</v>
      </c>
    </row>
    <row r="944" spans="1:15" x14ac:dyDescent="0.25">
      <c r="A944" s="79">
        <v>1058</v>
      </c>
      <c r="B944" s="79" t="str">
        <f>VLOOKUP($C944,table!$B:$D,3,FALSE)</f>
        <v>업무</v>
      </c>
      <c r="C944" s="3" t="s">
        <v>2040</v>
      </c>
      <c r="D944" s="80" t="str">
        <f>VLOOKUP($C944,table!$B:$D,2,FALSE)</f>
        <v>T_APRV_RQST_DTL</v>
      </c>
      <c r="E944" s="21">
        <v>14</v>
      </c>
      <c r="F944" s="3" t="s">
        <v>132</v>
      </c>
      <c r="G944" s="3" t="str">
        <f>VLOOKUP($F944,domain!$B:$D,2,FALSE)</f>
        <v>RGST_ID</v>
      </c>
      <c r="H944" s="3" t="str">
        <f>VLOOKUP($F944,domain!$B:$D,3,FALSE)</f>
        <v>VARCHAR(32)</v>
      </c>
      <c r="I944" s="79" t="s">
        <v>66</v>
      </c>
      <c r="J944" s="3"/>
      <c r="K944" s="3"/>
      <c r="L944" s="3"/>
      <c r="M944" s="3"/>
      <c r="N944" s="75" t="str">
        <f t="shared" si="46"/>
        <v xml:space="preserve">  , RGST_ID VARCHAR(32) NOT NULL</v>
      </c>
      <c r="O944" s="75" t="str">
        <f t="shared" si="47"/>
        <v>COMMENT ON COLUMN T_APRV_RQST_DTL.RGST_ID IS '등록 ID';</v>
      </c>
    </row>
    <row r="945" spans="1:15" x14ac:dyDescent="0.25">
      <c r="A945" s="79">
        <v>1059</v>
      </c>
      <c r="B945" s="79" t="str">
        <f>VLOOKUP($C945,table!$B:$D,3,FALSE)</f>
        <v>업무</v>
      </c>
      <c r="C945" s="3" t="s">
        <v>2040</v>
      </c>
      <c r="D945" s="80" t="str">
        <f>VLOOKUP($C945,table!$B:$D,2,FALSE)</f>
        <v>T_APRV_RQST_DTL</v>
      </c>
      <c r="E945" s="21">
        <v>15</v>
      </c>
      <c r="F945" s="3" t="s">
        <v>840</v>
      </c>
      <c r="G945" s="3" t="str">
        <f>VLOOKUP($F945,domain!$B:$D,2,FALSE)</f>
        <v>RGST_DT</v>
      </c>
      <c r="H945" s="3" t="str">
        <f>VLOOKUP($F945,domain!$B:$D,3,FALSE)</f>
        <v>TIMESTAMP</v>
      </c>
      <c r="I945" s="79" t="s">
        <v>66</v>
      </c>
      <c r="J945" s="3" t="s">
        <v>307</v>
      </c>
      <c r="K945" s="3"/>
      <c r="L945" s="3"/>
      <c r="M945" s="3"/>
      <c r="N945" s="75" t="str">
        <f t="shared" si="46"/>
        <v xml:space="preserve">  , RGST_DT TIMESTAMP DEFAULT CURRENT_TIMESTAMP NOT NULL</v>
      </c>
      <c r="O945" s="75" t="str">
        <f t="shared" si="47"/>
        <v>COMMENT ON COLUMN T_APRV_RQST_DTL.RGST_DT IS '등록 일시';</v>
      </c>
    </row>
    <row r="946" spans="1:15" x14ac:dyDescent="0.25">
      <c r="A946" s="79">
        <v>1060</v>
      </c>
      <c r="B946" s="79" t="str">
        <f>VLOOKUP($C946,table!$B:$D,3,FALSE)</f>
        <v>업무</v>
      </c>
      <c r="C946" s="3" t="s">
        <v>2040</v>
      </c>
      <c r="D946" s="80" t="str">
        <f>VLOOKUP($C946,table!$B:$D,2,FALSE)</f>
        <v>T_APRV_RQST_DTL</v>
      </c>
      <c r="E946" s="21">
        <v>16</v>
      </c>
      <c r="F946" s="3" t="s">
        <v>169</v>
      </c>
      <c r="G946" s="3" t="str">
        <f>VLOOKUP($F946,domain!$B:$D,2,FALSE)</f>
        <v>MODI_ID</v>
      </c>
      <c r="H946" s="3" t="str">
        <f>VLOOKUP($F946,domain!$B:$D,3,FALSE)</f>
        <v>VARCHAR(32)</v>
      </c>
      <c r="I946" s="79" t="s">
        <v>66</v>
      </c>
      <c r="J946" s="3"/>
      <c r="K946" s="3"/>
      <c r="L946" s="3"/>
      <c r="M946" s="3"/>
      <c r="N946" s="75" t="str">
        <f t="shared" si="46"/>
        <v xml:space="preserve">  , MODI_ID VARCHAR(32) NOT NULL</v>
      </c>
      <c r="O946" s="75" t="str">
        <f t="shared" si="47"/>
        <v>COMMENT ON COLUMN T_APRV_RQST_DTL.MODI_ID IS '수정 ID';</v>
      </c>
    </row>
    <row r="947" spans="1:15" x14ac:dyDescent="0.25">
      <c r="A947" s="79">
        <v>1061</v>
      </c>
      <c r="B947" s="79" t="str">
        <f>VLOOKUP($C947,table!$B:$D,3,FALSE)</f>
        <v>업무</v>
      </c>
      <c r="C947" s="3" t="s">
        <v>2040</v>
      </c>
      <c r="D947" s="80" t="str">
        <f>VLOOKUP($C947,table!$B:$D,2,FALSE)</f>
        <v>T_APRV_RQST_DTL</v>
      </c>
      <c r="E947" s="21">
        <v>17</v>
      </c>
      <c r="F947" s="3" t="s">
        <v>173</v>
      </c>
      <c r="G947" s="3" t="str">
        <f>VLOOKUP($F947,domain!$B:$D,2,FALSE)</f>
        <v>MODI_DT</v>
      </c>
      <c r="H947" s="3" t="str">
        <f>VLOOKUP($F947,domain!$B:$D,3,FALSE)</f>
        <v>TIMESTAMP</v>
      </c>
      <c r="I947" s="79" t="s">
        <v>66</v>
      </c>
      <c r="J947" s="3" t="s">
        <v>307</v>
      </c>
      <c r="K947" s="3"/>
      <c r="L947" s="3"/>
      <c r="M947" s="3"/>
      <c r="N947" s="75" t="str">
        <f t="shared" si="46"/>
        <v xml:space="preserve">  , MODI_DT TIMESTAMP DEFAULT CURRENT_TIMESTAMP NOT NULL</v>
      </c>
      <c r="O947" s="75" t="str">
        <f t="shared" si="47"/>
        <v>COMMENT ON COLUMN T_APRV_RQST_DTL.MODI_DT IS '수정 일시';</v>
      </c>
    </row>
  </sheetData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conditionalFormatting sqref="F811">
    <cfRule type="duplicateValues" dxfId="5" priority="4"/>
  </conditionalFormatting>
  <conditionalFormatting sqref="F589">
    <cfRule type="duplicateValues" dxfId="4" priority="2"/>
  </conditionalFormatting>
  <conditionalFormatting sqref="F33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235" workbookViewId="0">
      <selection activeCell="D135" sqref="D135"/>
    </sheetView>
  </sheetViews>
  <sheetFormatPr defaultRowHeight="13.5" x14ac:dyDescent="0.25"/>
  <cols>
    <col min="1" max="1" width="4.7109375" bestFit="1" customWidth="1"/>
    <col min="2" max="2" width="24" bestFit="1" customWidth="1"/>
    <col min="3" max="3" width="27.28515625" bestFit="1" customWidth="1"/>
    <col min="4" max="4" width="15.85546875" bestFit="1" customWidth="1"/>
    <col min="5" max="5" width="23.7109375" customWidth="1"/>
    <col min="6" max="6" width="25.42578125" customWidth="1"/>
  </cols>
  <sheetData>
    <row r="1" spans="1:6" x14ac:dyDescent="0.25">
      <c r="A1" s="84" t="s">
        <v>2</v>
      </c>
      <c r="B1" s="84" t="s">
        <v>16</v>
      </c>
      <c r="C1" s="84"/>
      <c r="D1" s="84" t="s">
        <v>9</v>
      </c>
      <c r="E1" s="84" t="s">
        <v>5</v>
      </c>
      <c r="F1" s="84" t="s">
        <v>0</v>
      </c>
    </row>
    <row r="2" spans="1:6" x14ac:dyDescent="0.25">
      <c r="A2" s="84"/>
      <c r="B2" s="1" t="s">
        <v>7</v>
      </c>
      <c r="C2" s="1" t="s">
        <v>8</v>
      </c>
      <c r="D2" s="84"/>
      <c r="E2" s="84"/>
      <c r="F2" s="84"/>
    </row>
    <row r="3" spans="1:6" x14ac:dyDescent="0.25">
      <c r="A3" s="28">
        <v>1</v>
      </c>
      <c r="B3" s="3" t="s">
        <v>103</v>
      </c>
      <c r="C3" s="3" t="s">
        <v>104</v>
      </c>
      <c r="D3" s="3" t="s">
        <v>298</v>
      </c>
      <c r="E3" s="3"/>
      <c r="F3" s="3"/>
    </row>
    <row r="4" spans="1:6" x14ac:dyDescent="0.25">
      <c r="A4" s="28">
        <v>2</v>
      </c>
      <c r="B4" s="3" t="s">
        <v>106</v>
      </c>
      <c r="C4" s="3" t="s">
        <v>107</v>
      </c>
      <c r="D4" s="3" t="s">
        <v>105</v>
      </c>
      <c r="E4" s="3"/>
      <c r="F4" s="3"/>
    </row>
    <row r="5" spans="1:6" x14ac:dyDescent="0.25">
      <c r="A5" s="70">
        <v>3</v>
      </c>
      <c r="B5" s="3" t="s">
        <v>635</v>
      </c>
      <c r="C5" s="3" t="s">
        <v>642</v>
      </c>
      <c r="D5" s="9" t="s">
        <v>538</v>
      </c>
      <c r="E5" s="3"/>
      <c r="F5" s="3"/>
    </row>
    <row r="6" spans="1:6" x14ac:dyDescent="0.25">
      <c r="A6" s="70">
        <v>4</v>
      </c>
      <c r="B6" s="3" t="s">
        <v>480</v>
      </c>
      <c r="C6" s="3" t="s">
        <v>484</v>
      </c>
      <c r="D6" s="3" t="s">
        <v>121</v>
      </c>
      <c r="E6" s="3"/>
      <c r="F6" s="3"/>
    </row>
    <row r="7" spans="1:6" x14ac:dyDescent="0.25">
      <c r="A7" s="70">
        <v>5</v>
      </c>
      <c r="B7" s="9" t="s">
        <v>1740</v>
      </c>
      <c r="C7" s="9" t="s">
        <v>1740</v>
      </c>
      <c r="D7" s="3" t="s">
        <v>839</v>
      </c>
      <c r="E7" s="3"/>
      <c r="F7" s="3"/>
    </row>
    <row r="8" spans="1:6" x14ac:dyDescent="0.25">
      <c r="A8" s="70">
        <v>6</v>
      </c>
      <c r="B8" s="3" t="s">
        <v>403</v>
      </c>
      <c r="C8" s="3" t="s">
        <v>409</v>
      </c>
      <c r="D8" s="3" t="s">
        <v>121</v>
      </c>
      <c r="E8" s="3"/>
      <c r="F8" s="3"/>
    </row>
    <row r="9" spans="1:6" x14ac:dyDescent="0.25">
      <c r="A9" s="70">
        <v>7</v>
      </c>
      <c r="B9" s="3" t="s">
        <v>404</v>
      </c>
      <c r="C9" s="3" t="s">
        <v>410</v>
      </c>
      <c r="D9" s="3" t="s">
        <v>411</v>
      </c>
      <c r="E9" s="3"/>
      <c r="F9" s="3"/>
    </row>
    <row r="10" spans="1:6" x14ac:dyDescent="0.25">
      <c r="A10" s="70">
        <v>8</v>
      </c>
      <c r="B10" s="3" t="s">
        <v>402</v>
      </c>
      <c r="C10" s="3" t="s">
        <v>408</v>
      </c>
      <c r="D10" s="3" t="s">
        <v>121</v>
      </c>
      <c r="E10" s="3"/>
      <c r="F10" s="3"/>
    </row>
    <row r="11" spans="1:6" x14ac:dyDescent="0.25">
      <c r="A11" s="70">
        <v>9</v>
      </c>
      <c r="B11" s="3" t="s">
        <v>923</v>
      </c>
      <c r="C11" s="3" t="s">
        <v>924</v>
      </c>
      <c r="D11" s="3" t="s">
        <v>121</v>
      </c>
      <c r="E11" s="3"/>
      <c r="F11" s="3"/>
    </row>
    <row r="12" spans="1:6" x14ac:dyDescent="0.25">
      <c r="A12" s="70">
        <v>10</v>
      </c>
      <c r="B12" s="3" t="s">
        <v>856</v>
      </c>
      <c r="C12" s="9" t="s">
        <v>859</v>
      </c>
      <c r="D12" s="3" t="s">
        <v>121</v>
      </c>
      <c r="E12" s="3"/>
      <c r="F12" s="3"/>
    </row>
    <row r="13" spans="1:6" x14ac:dyDescent="0.25">
      <c r="A13" s="70">
        <v>11</v>
      </c>
      <c r="B13" s="9" t="s">
        <v>1738</v>
      </c>
      <c r="C13" s="9" t="s">
        <v>1738</v>
      </c>
      <c r="D13" s="3" t="s">
        <v>839</v>
      </c>
      <c r="E13" s="3"/>
      <c r="F13" s="3"/>
    </row>
    <row r="14" spans="1:6" x14ac:dyDescent="0.25">
      <c r="A14" s="70">
        <v>12</v>
      </c>
      <c r="B14" s="3" t="s">
        <v>757</v>
      </c>
      <c r="C14" s="3" t="s">
        <v>760</v>
      </c>
      <c r="D14" s="3" t="s">
        <v>12</v>
      </c>
      <c r="E14" s="3"/>
      <c r="F14" s="3"/>
    </row>
    <row r="15" spans="1:6" x14ac:dyDescent="0.25">
      <c r="A15" s="70">
        <v>13</v>
      </c>
      <c r="B15" s="3" t="s">
        <v>108</v>
      </c>
      <c r="C15" s="3" t="s">
        <v>109</v>
      </c>
      <c r="D15" s="3" t="s">
        <v>110</v>
      </c>
      <c r="E15" s="3"/>
      <c r="F15" s="3"/>
    </row>
    <row r="16" spans="1:6" x14ac:dyDescent="0.25">
      <c r="A16" s="70">
        <v>14</v>
      </c>
      <c r="B16" s="9" t="s">
        <v>916</v>
      </c>
      <c r="C16" s="9" t="s">
        <v>925</v>
      </c>
      <c r="D16" s="3" t="s">
        <v>121</v>
      </c>
      <c r="E16" s="3"/>
      <c r="F16" s="3"/>
    </row>
    <row r="17" spans="1:6" x14ac:dyDescent="0.25">
      <c r="A17" s="70">
        <v>15</v>
      </c>
      <c r="B17" s="3" t="s">
        <v>58</v>
      </c>
      <c r="C17" s="3" t="s">
        <v>111</v>
      </c>
      <c r="D17" s="3" t="s">
        <v>12</v>
      </c>
      <c r="E17" s="3"/>
      <c r="F17" s="3"/>
    </row>
    <row r="18" spans="1:6" x14ac:dyDescent="0.25">
      <c r="A18" s="70">
        <v>16</v>
      </c>
      <c r="B18" s="9" t="s">
        <v>832</v>
      </c>
      <c r="C18" s="9" t="s">
        <v>833</v>
      </c>
      <c r="D18" s="3" t="s">
        <v>121</v>
      </c>
      <c r="E18" s="3"/>
      <c r="F18" s="3"/>
    </row>
    <row r="19" spans="1:6" x14ac:dyDescent="0.25">
      <c r="A19" s="70">
        <v>17</v>
      </c>
      <c r="B19" s="9" t="s">
        <v>926</v>
      </c>
      <c r="C19" s="9" t="s">
        <v>927</v>
      </c>
      <c r="D19" s="3" t="s">
        <v>928</v>
      </c>
      <c r="E19" s="3"/>
      <c r="F19" s="3"/>
    </row>
    <row r="20" spans="1:6" x14ac:dyDescent="0.25">
      <c r="A20" s="70">
        <v>18</v>
      </c>
      <c r="B20" s="3" t="s">
        <v>112</v>
      </c>
      <c r="C20" s="3" t="s">
        <v>113</v>
      </c>
      <c r="D20" s="3" t="s">
        <v>114</v>
      </c>
      <c r="E20" s="3"/>
      <c r="F20" s="3"/>
    </row>
    <row r="21" spans="1:6" x14ac:dyDescent="0.25">
      <c r="A21" s="70">
        <v>19</v>
      </c>
      <c r="B21" s="3" t="s">
        <v>595</v>
      </c>
      <c r="C21" s="3" t="s">
        <v>596</v>
      </c>
      <c r="D21" s="3" t="s">
        <v>538</v>
      </c>
      <c r="E21" s="3"/>
      <c r="F21" s="3"/>
    </row>
    <row r="22" spans="1:6" x14ac:dyDescent="0.25">
      <c r="A22" s="70">
        <v>20</v>
      </c>
      <c r="B22" s="3" t="s">
        <v>115</v>
      </c>
      <c r="C22" s="3" t="s">
        <v>116</v>
      </c>
      <c r="D22" s="3" t="s">
        <v>12</v>
      </c>
      <c r="E22" s="3"/>
      <c r="F22" s="3"/>
    </row>
    <row r="23" spans="1:6" x14ac:dyDescent="0.25">
      <c r="A23" s="70">
        <v>21</v>
      </c>
      <c r="B23" s="3" t="s">
        <v>117</v>
      </c>
      <c r="C23" s="3" t="s">
        <v>118</v>
      </c>
      <c r="D23" s="3" t="s">
        <v>114</v>
      </c>
      <c r="E23" s="3"/>
      <c r="F23" s="3"/>
    </row>
    <row r="24" spans="1:6" x14ac:dyDescent="0.25">
      <c r="A24" s="70">
        <v>22</v>
      </c>
      <c r="B24" s="9" t="s">
        <v>1746</v>
      </c>
      <c r="C24" s="9" t="s">
        <v>1770</v>
      </c>
      <c r="D24" s="3" t="s">
        <v>839</v>
      </c>
      <c r="E24" s="3"/>
      <c r="F24" s="3"/>
    </row>
    <row r="25" spans="1:6" x14ac:dyDescent="0.25">
      <c r="A25" s="70">
        <v>23</v>
      </c>
      <c r="B25" s="3" t="s">
        <v>855</v>
      </c>
      <c r="C25" s="9" t="s">
        <v>858</v>
      </c>
      <c r="D25" s="3" t="s">
        <v>860</v>
      </c>
      <c r="E25" s="3"/>
      <c r="F25" s="3"/>
    </row>
    <row r="26" spans="1:6" x14ac:dyDescent="0.25">
      <c r="A26" s="70">
        <v>24</v>
      </c>
      <c r="B26" s="3" t="s">
        <v>929</v>
      </c>
      <c r="C26" s="9" t="s">
        <v>934</v>
      </c>
      <c r="D26" s="3" t="s">
        <v>935</v>
      </c>
      <c r="E26" s="3"/>
      <c r="F26" s="3"/>
    </row>
    <row r="27" spans="1:6" x14ac:dyDescent="0.25">
      <c r="A27" s="70">
        <v>25</v>
      </c>
      <c r="B27" s="3" t="s">
        <v>479</v>
      </c>
      <c r="C27" s="3" t="s">
        <v>482</v>
      </c>
      <c r="D27" s="3" t="s">
        <v>121</v>
      </c>
      <c r="E27" s="3"/>
      <c r="F27" s="3"/>
    </row>
    <row r="28" spans="1:6" x14ac:dyDescent="0.25">
      <c r="A28" s="70">
        <v>26</v>
      </c>
      <c r="B28" s="3" t="s">
        <v>1636</v>
      </c>
      <c r="C28" s="3" t="s">
        <v>1656</v>
      </c>
      <c r="D28" s="3" t="s">
        <v>121</v>
      </c>
      <c r="E28" s="3"/>
      <c r="F28" s="3"/>
    </row>
    <row r="29" spans="1:6" x14ac:dyDescent="0.25">
      <c r="A29" s="70">
        <v>27</v>
      </c>
      <c r="B29" s="3" t="s">
        <v>1635</v>
      </c>
      <c r="C29" s="3" t="s">
        <v>1655</v>
      </c>
      <c r="D29" s="3" t="s">
        <v>114</v>
      </c>
      <c r="E29" s="3"/>
      <c r="F29" s="3"/>
    </row>
    <row r="30" spans="1:6" x14ac:dyDescent="0.25">
      <c r="A30" s="70">
        <v>28</v>
      </c>
      <c r="B30" s="3" t="s">
        <v>930</v>
      </c>
      <c r="C30" s="3" t="s">
        <v>936</v>
      </c>
      <c r="D30" s="3" t="s">
        <v>121</v>
      </c>
      <c r="E30" s="3"/>
      <c r="F30" s="3"/>
    </row>
    <row r="31" spans="1:6" x14ac:dyDescent="0.25">
      <c r="A31" s="70">
        <v>29</v>
      </c>
      <c r="B31" s="3" t="s">
        <v>931</v>
      </c>
      <c r="C31" s="3" t="s">
        <v>937</v>
      </c>
      <c r="D31" s="3" t="s">
        <v>941</v>
      </c>
      <c r="E31" s="3"/>
      <c r="F31" s="3"/>
    </row>
    <row r="32" spans="1:6" x14ac:dyDescent="0.25">
      <c r="A32" s="70">
        <v>30</v>
      </c>
      <c r="B32" s="3" t="s">
        <v>932</v>
      </c>
      <c r="C32" s="3" t="s">
        <v>938</v>
      </c>
      <c r="D32" s="3" t="s">
        <v>121</v>
      </c>
      <c r="E32" s="3"/>
      <c r="F32" s="3"/>
    </row>
    <row r="33" spans="1:6" x14ac:dyDescent="0.25">
      <c r="A33" s="70">
        <v>31</v>
      </c>
      <c r="B33" s="3" t="s">
        <v>933</v>
      </c>
      <c r="C33" s="3" t="s">
        <v>939</v>
      </c>
      <c r="D33" s="3" t="s">
        <v>940</v>
      </c>
      <c r="E33" s="3"/>
      <c r="F33" s="3"/>
    </row>
    <row r="34" spans="1:6" x14ac:dyDescent="0.25">
      <c r="A34" s="70">
        <v>32</v>
      </c>
      <c r="B34" s="3" t="s">
        <v>587</v>
      </c>
      <c r="C34" s="9" t="s">
        <v>588</v>
      </c>
      <c r="D34" s="9" t="s">
        <v>589</v>
      </c>
      <c r="E34" s="3"/>
      <c r="F34" s="3"/>
    </row>
    <row r="35" spans="1:6" x14ac:dyDescent="0.25">
      <c r="A35" s="70">
        <v>33</v>
      </c>
      <c r="B35" s="3" t="s">
        <v>1634</v>
      </c>
      <c r="C35" s="3" t="s">
        <v>1654</v>
      </c>
      <c r="D35" s="3" t="s">
        <v>121</v>
      </c>
      <c r="E35" s="3"/>
      <c r="F35" s="3"/>
    </row>
    <row r="36" spans="1:6" x14ac:dyDescent="0.25">
      <c r="A36" s="70">
        <v>34</v>
      </c>
      <c r="B36" s="3" t="s">
        <v>1633</v>
      </c>
      <c r="C36" s="3" t="s">
        <v>1653</v>
      </c>
      <c r="D36" s="3" t="s">
        <v>114</v>
      </c>
      <c r="E36" s="3"/>
      <c r="F36" s="3"/>
    </row>
    <row r="37" spans="1:6" x14ac:dyDescent="0.25">
      <c r="A37" s="70">
        <v>35</v>
      </c>
      <c r="B37" s="9" t="s">
        <v>942</v>
      </c>
      <c r="C37" s="9" t="s">
        <v>943</v>
      </c>
      <c r="D37" s="9" t="s">
        <v>944</v>
      </c>
      <c r="E37" s="3"/>
      <c r="F37" s="3"/>
    </row>
    <row r="38" spans="1:6" x14ac:dyDescent="0.25">
      <c r="A38" s="70">
        <v>36</v>
      </c>
      <c r="B38" s="3" t="s">
        <v>119</v>
      </c>
      <c r="C38" s="3" t="s">
        <v>120</v>
      </c>
      <c r="D38" s="3" t="s">
        <v>121</v>
      </c>
      <c r="E38" s="3"/>
      <c r="F38" s="3"/>
    </row>
    <row r="39" spans="1:6" x14ac:dyDescent="0.25">
      <c r="A39" s="70">
        <v>37</v>
      </c>
      <c r="B39" s="3" t="s">
        <v>122</v>
      </c>
      <c r="C39" s="3" t="s">
        <v>123</v>
      </c>
      <c r="D39" s="3" t="s">
        <v>12</v>
      </c>
      <c r="E39" s="3"/>
      <c r="F39" s="3"/>
    </row>
    <row r="40" spans="1:6" x14ac:dyDescent="0.25">
      <c r="A40" s="70">
        <v>38</v>
      </c>
      <c r="B40" s="9" t="s">
        <v>671</v>
      </c>
      <c r="C40" s="3" t="s">
        <v>673</v>
      </c>
      <c r="D40" s="3" t="s">
        <v>121</v>
      </c>
      <c r="E40" s="3"/>
      <c r="F40" s="3"/>
    </row>
    <row r="41" spans="1:6" x14ac:dyDescent="0.25">
      <c r="A41" s="70">
        <v>39</v>
      </c>
      <c r="B41" s="3" t="s">
        <v>124</v>
      </c>
      <c r="C41" s="3" t="s">
        <v>125</v>
      </c>
      <c r="D41" s="3" t="s">
        <v>126</v>
      </c>
      <c r="E41" s="3"/>
      <c r="F41" s="3"/>
    </row>
    <row r="42" spans="1:6" x14ac:dyDescent="0.25">
      <c r="A42" s="70">
        <v>40</v>
      </c>
      <c r="B42" s="3" t="s">
        <v>127</v>
      </c>
      <c r="C42" s="3" t="s">
        <v>128</v>
      </c>
      <c r="D42" s="3" t="s">
        <v>294</v>
      </c>
      <c r="E42" s="3"/>
      <c r="F42" s="3"/>
    </row>
    <row r="43" spans="1:6" x14ac:dyDescent="0.25">
      <c r="A43" s="70">
        <v>41</v>
      </c>
      <c r="B43" s="3" t="s">
        <v>945</v>
      </c>
      <c r="C43" s="3" t="s">
        <v>946</v>
      </c>
      <c r="D43" s="3" t="s">
        <v>947</v>
      </c>
      <c r="E43" s="3"/>
      <c r="F43" s="3"/>
    </row>
    <row r="44" spans="1:6" x14ac:dyDescent="0.25">
      <c r="A44" s="70">
        <v>42</v>
      </c>
      <c r="B44" s="3" t="s">
        <v>566</v>
      </c>
      <c r="C44" s="9" t="s">
        <v>579</v>
      </c>
      <c r="D44" s="3" t="s">
        <v>121</v>
      </c>
      <c r="E44" s="3"/>
      <c r="F44" s="3"/>
    </row>
    <row r="45" spans="1:6" x14ac:dyDescent="0.25">
      <c r="A45" s="70">
        <v>43</v>
      </c>
      <c r="B45" s="9" t="s">
        <v>1745</v>
      </c>
      <c r="C45" s="9" t="s">
        <v>1769</v>
      </c>
      <c r="D45" s="3" t="s">
        <v>839</v>
      </c>
      <c r="E45" s="3"/>
      <c r="F45" s="3"/>
    </row>
    <row r="46" spans="1:6" x14ac:dyDescent="0.25">
      <c r="A46" s="70">
        <v>44</v>
      </c>
      <c r="B46" s="9" t="s">
        <v>1743</v>
      </c>
      <c r="C46" s="9" t="s">
        <v>1766</v>
      </c>
      <c r="D46" s="3" t="s">
        <v>839</v>
      </c>
      <c r="E46" s="3"/>
      <c r="F46" s="3"/>
    </row>
    <row r="47" spans="1:6" x14ac:dyDescent="0.25">
      <c r="A47" s="70">
        <v>45</v>
      </c>
      <c r="B47" s="9" t="s">
        <v>1741</v>
      </c>
      <c r="C47" s="9" t="s">
        <v>1764</v>
      </c>
      <c r="D47" s="3" t="s">
        <v>860</v>
      </c>
      <c r="E47" s="3"/>
      <c r="F47" s="3"/>
    </row>
    <row r="48" spans="1:6" x14ac:dyDescent="0.25">
      <c r="A48" s="70">
        <v>46</v>
      </c>
      <c r="B48" s="3" t="s">
        <v>451</v>
      </c>
      <c r="C48" s="3" t="s">
        <v>465</v>
      </c>
      <c r="D48" s="3" t="s">
        <v>948</v>
      </c>
      <c r="E48" s="3"/>
      <c r="F48" s="3"/>
    </row>
    <row r="49" spans="1:6" x14ac:dyDescent="0.25">
      <c r="A49" s="70">
        <v>47</v>
      </c>
      <c r="B49" s="3" t="s">
        <v>949</v>
      </c>
      <c r="C49" s="3" t="s">
        <v>952</v>
      </c>
      <c r="D49" s="3" t="s">
        <v>948</v>
      </c>
      <c r="E49" s="3"/>
      <c r="F49" s="3"/>
    </row>
    <row r="50" spans="1:6" x14ac:dyDescent="0.25">
      <c r="A50" s="70">
        <v>48</v>
      </c>
      <c r="B50" s="3" t="s">
        <v>950</v>
      </c>
      <c r="C50" s="3" t="s">
        <v>953</v>
      </c>
      <c r="D50" s="3" t="s">
        <v>955</v>
      </c>
      <c r="E50" s="3"/>
      <c r="F50" s="3"/>
    </row>
    <row r="51" spans="1:6" x14ac:dyDescent="0.25">
      <c r="A51" s="70">
        <v>49</v>
      </c>
      <c r="B51" s="3" t="s">
        <v>951</v>
      </c>
      <c r="C51" s="3" t="s">
        <v>954</v>
      </c>
      <c r="D51" s="3" t="s">
        <v>947</v>
      </c>
      <c r="E51" s="3"/>
      <c r="F51" s="3"/>
    </row>
    <row r="52" spans="1:6" x14ac:dyDescent="0.25">
      <c r="A52" s="70">
        <v>50</v>
      </c>
      <c r="B52" s="3" t="s">
        <v>458</v>
      </c>
      <c r="C52" s="3" t="s">
        <v>467</v>
      </c>
      <c r="D52" s="3" t="s">
        <v>948</v>
      </c>
      <c r="E52" s="3"/>
      <c r="F52" s="3"/>
    </row>
    <row r="53" spans="1:6" x14ac:dyDescent="0.25">
      <c r="A53" s="70">
        <v>51</v>
      </c>
      <c r="B53" s="3" t="s">
        <v>956</v>
      </c>
      <c r="C53" s="9" t="s">
        <v>958</v>
      </c>
      <c r="D53" s="3" t="s">
        <v>121</v>
      </c>
      <c r="E53" s="3"/>
      <c r="F53" s="3"/>
    </row>
    <row r="54" spans="1:6" x14ac:dyDescent="0.25">
      <c r="A54" s="70">
        <v>52</v>
      </c>
      <c r="B54" s="3" t="s">
        <v>957</v>
      </c>
      <c r="C54" s="9" t="s">
        <v>959</v>
      </c>
      <c r="D54" s="3" t="s">
        <v>960</v>
      </c>
      <c r="E54" s="3"/>
      <c r="F54" s="3"/>
    </row>
    <row r="55" spans="1:6" x14ac:dyDescent="0.25">
      <c r="A55" s="70">
        <v>53</v>
      </c>
      <c r="B55" s="3" t="s">
        <v>854</v>
      </c>
      <c r="C55" s="3" t="s">
        <v>857</v>
      </c>
      <c r="D55" s="3" t="s">
        <v>121</v>
      </c>
      <c r="E55" s="3"/>
      <c r="F55" s="3"/>
    </row>
    <row r="56" spans="1:6" x14ac:dyDescent="0.25">
      <c r="A56" s="70">
        <v>54</v>
      </c>
      <c r="B56" s="3" t="s">
        <v>961</v>
      </c>
      <c r="C56" s="3" t="s">
        <v>964</v>
      </c>
      <c r="D56" s="3" t="s">
        <v>968</v>
      </c>
      <c r="E56" s="3"/>
      <c r="F56" s="3"/>
    </row>
    <row r="57" spans="1:6" x14ac:dyDescent="0.25">
      <c r="A57" s="70">
        <v>55</v>
      </c>
      <c r="B57" s="3" t="s">
        <v>962</v>
      </c>
      <c r="C57" s="3" t="s">
        <v>965</v>
      </c>
      <c r="D57" s="3" t="s">
        <v>121</v>
      </c>
      <c r="E57" s="3"/>
      <c r="F57" s="3"/>
    </row>
    <row r="58" spans="1:6" x14ac:dyDescent="0.25">
      <c r="A58" s="70">
        <v>56</v>
      </c>
      <c r="B58" s="9" t="s">
        <v>1747</v>
      </c>
      <c r="C58" s="9" t="s">
        <v>1768</v>
      </c>
      <c r="D58" s="3" t="s">
        <v>121</v>
      </c>
      <c r="E58" s="3"/>
      <c r="F58" s="3"/>
    </row>
    <row r="59" spans="1:6" x14ac:dyDescent="0.25">
      <c r="A59" s="70">
        <v>57</v>
      </c>
      <c r="B59" s="3" t="s">
        <v>1628</v>
      </c>
      <c r="C59" s="3" t="s">
        <v>1648</v>
      </c>
      <c r="D59" s="3" t="s">
        <v>12</v>
      </c>
      <c r="E59" s="3"/>
      <c r="F59" s="3"/>
    </row>
    <row r="60" spans="1:6" x14ac:dyDescent="0.25">
      <c r="A60" s="70">
        <v>58</v>
      </c>
      <c r="B60" s="3" t="s">
        <v>1629</v>
      </c>
      <c r="C60" s="3" t="s">
        <v>1649</v>
      </c>
      <c r="D60" s="3" t="s">
        <v>1645</v>
      </c>
      <c r="E60" s="3"/>
      <c r="F60" s="3"/>
    </row>
    <row r="61" spans="1:6" x14ac:dyDescent="0.25">
      <c r="A61" s="70">
        <v>59</v>
      </c>
      <c r="B61" s="3" t="s">
        <v>963</v>
      </c>
      <c r="C61" s="3" t="s">
        <v>966</v>
      </c>
      <c r="D61" s="3" t="s">
        <v>967</v>
      </c>
      <c r="E61" s="3"/>
      <c r="F61" s="3"/>
    </row>
    <row r="62" spans="1:6" x14ac:dyDescent="0.25">
      <c r="A62" s="70">
        <v>60</v>
      </c>
      <c r="B62" s="3" t="s">
        <v>1631</v>
      </c>
      <c r="C62" s="3" t="s">
        <v>1651</v>
      </c>
      <c r="D62" s="3" t="s">
        <v>1645</v>
      </c>
      <c r="E62" s="3"/>
      <c r="F62" s="3"/>
    </row>
    <row r="63" spans="1:6" x14ac:dyDescent="0.25">
      <c r="A63" s="70">
        <v>61</v>
      </c>
      <c r="B63" s="9" t="s">
        <v>1638</v>
      </c>
      <c r="C63" s="3" t="s">
        <v>1658</v>
      </c>
      <c r="D63" s="3" t="s">
        <v>121</v>
      </c>
      <c r="E63" s="3"/>
      <c r="F63" s="3"/>
    </row>
    <row r="64" spans="1:6" x14ac:dyDescent="0.25">
      <c r="A64" s="70">
        <v>62</v>
      </c>
      <c r="B64" s="9" t="s">
        <v>1639</v>
      </c>
      <c r="C64" s="3" t="s">
        <v>1659</v>
      </c>
      <c r="D64" s="3" t="s">
        <v>121</v>
      </c>
      <c r="E64" s="3"/>
      <c r="F64" s="3"/>
    </row>
    <row r="65" spans="1:6" x14ac:dyDescent="0.25">
      <c r="A65" s="70">
        <v>63</v>
      </c>
      <c r="B65" s="3" t="s">
        <v>1627</v>
      </c>
      <c r="C65" s="3" t="s">
        <v>1647</v>
      </c>
      <c r="D65" s="3" t="s">
        <v>294</v>
      </c>
      <c r="E65" s="3"/>
      <c r="F65" s="3"/>
    </row>
    <row r="66" spans="1:6" x14ac:dyDescent="0.25">
      <c r="A66" s="70">
        <v>64</v>
      </c>
      <c r="B66" s="3" t="s">
        <v>1630</v>
      </c>
      <c r="C66" s="3" t="s">
        <v>1650</v>
      </c>
      <c r="D66" s="3" t="s">
        <v>1645</v>
      </c>
      <c r="E66" s="3"/>
      <c r="F66" s="3"/>
    </row>
    <row r="67" spans="1:6" x14ac:dyDescent="0.25">
      <c r="A67" s="70">
        <v>65</v>
      </c>
      <c r="B67" s="3" t="s">
        <v>132</v>
      </c>
      <c r="C67" s="3" t="s">
        <v>133</v>
      </c>
      <c r="D67" s="3" t="s">
        <v>121</v>
      </c>
      <c r="E67" s="3"/>
      <c r="F67" s="3"/>
    </row>
    <row r="68" spans="1:6" x14ac:dyDescent="0.25">
      <c r="A68" s="70">
        <v>66</v>
      </c>
      <c r="B68" s="9" t="s">
        <v>1748</v>
      </c>
      <c r="C68" s="3" t="s">
        <v>1758</v>
      </c>
      <c r="D68" s="3" t="s">
        <v>121</v>
      </c>
      <c r="E68" s="3"/>
      <c r="F68" s="3"/>
    </row>
    <row r="69" spans="1:6" x14ac:dyDescent="0.25">
      <c r="A69" s="70">
        <v>67</v>
      </c>
      <c r="B69" s="3" t="s">
        <v>906</v>
      </c>
      <c r="C69" s="3" t="s">
        <v>969</v>
      </c>
      <c r="D69" s="3" t="s">
        <v>967</v>
      </c>
      <c r="E69" s="3"/>
      <c r="F69" s="3"/>
    </row>
    <row r="70" spans="1:6" x14ac:dyDescent="0.25">
      <c r="A70" s="70">
        <v>68</v>
      </c>
      <c r="B70" s="3" t="s">
        <v>841</v>
      </c>
      <c r="C70" s="3" t="s">
        <v>130</v>
      </c>
      <c r="D70" s="3" t="s">
        <v>131</v>
      </c>
      <c r="E70" s="3"/>
      <c r="F70" s="3"/>
    </row>
    <row r="71" spans="1:6" x14ac:dyDescent="0.25">
      <c r="A71" s="70">
        <v>69</v>
      </c>
      <c r="B71" s="3" t="s">
        <v>970</v>
      </c>
      <c r="C71" s="3" t="s">
        <v>974</v>
      </c>
      <c r="D71" s="3" t="s">
        <v>972</v>
      </c>
      <c r="E71" s="3"/>
      <c r="F71" s="3"/>
    </row>
    <row r="72" spans="1:6" x14ac:dyDescent="0.25">
      <c r="A72" s="70">
        <v>70</v>
      </c>
      <c r="B72" s="3" t="s">
        <v>971</v>
      </c>
      <c r="C72" s="3" t="s">
        <v>975</v>
      </c>
      <c r="D72" s="3" t="s">
        <v>973</v>
      </c>
      <c r="E72" s="3"/>
      <c r="F72" s="3"/>
    </row>
    <row r="73" spans="1:6" x14ac:dyDescent="0.25">
      <c r="A73" s="70">
        <v>71</v>
      </c>
      <c r="B73" s="3" t="s">
        <v>134</v>
      </c>
      <c r="C73" s="3" t="s">
        <v>18</v>
      </c>
      <c r="D73" s="3" t="s">
        <v>121</v>
      </c>
      <c r="E73" s="3"/>
      <c r="F73" s="3"/>
    </row>
    <row r="74" spans="1:6" x14ac:dyDescent="0.25">
      <c r="A74" s="70">
        <v>72</v>
      </c>
      <c r="B74" s="3" t="s">
        <v>633</v>
      </c>
      <c r="C74" s="3" t="s">
        <v>640</v>
      </c>
      <c r="D74" s="3" t="s">
        <v>121</v>
      </c>
      <c r="E74" s="3"/>
      <c r="F74" s="3"/>
    </row>
    <row r="75" spans="1:6" x14ac:dyDescent="0.25">
      <c r="A75" s="70">
        <v>73</v>
      </c>
      <c r="B75" s="3" t="s">
        <v>689</v>
      </c>
      <c r="C75" s="3" t="s">
        <v>690</v>
      </c>
      <c r="D75" s="3" t="s">
        <v>121</v>
      </c>
      <c r="E75" s="3"/>
      <c r="F75" s="3"/>
    </row>
    <row r="76" spans="1:6" x14ac:dyDescent="0.25">
      <c r="A76" s="70">
        <v>74</v>
      </c>
      <c r="B76" s="3" t="s">
        <v>135</v>
      </c>
      <c r="C76" s="3" t="s">
        <v>136</v>
      </c>
      <c r="D76" s="3" t="s">
        <v>126</v>
      </c>
      <c r="E76" s="3"/>
      <c r="F76" s="3"/>
    </row>
    <row r="77" spans="1:6" x14ac:dyDescent="0.25">
      <c r="A77" s="70">
        <v>75</v>
      </c>
      <c r="B77" s="3" t="s">
        <v>637</v>
      </c>
      <c r="C77" s="3" t="s">
        <v>639</v>
      </c>
      <c r="D77" s="3" t="s">
        <v>121</v>
      </c>
      <c r="E77" s="3"/>
      <c r="F77" s="3"/>
    </row>
    <row r="78" spans="1:6" x14ac:dyDescent="0.25">
      <c r="A78" s="70">
        <v>76</v>
      </c>
      <c r="B78" s="3" t="s">
        <v>764</v>
      </c>
      <c r="C78" s="3" t="s">
        <v>765</v>
      </c>
      <c r="D78" s="3" t="s">
        <v>162</v>
      </c>
      <c r="E78" s="3"/>
      <c r="F78" s="3"/>
    </row>
    <row r="79" spans="1:6" x14ac:dyDescent="0.25">
      <c r="A79" s="70">
        <v>77</v>
      </c>
      <c r="B79" s="9" t="s">
        <v>743</v>
      </c>
      <c r="C79" s="3" t="s">
        <v>745</v>
      </c>
      <c r="D79" s="3" t="s">
        <v>12</v>
      </c>
      <c r="E79" s="3"/>
      <c r="F79" s="3"/>
    </row>
    <row r="80" spans="1:6" x14ac:dyDescent="0.25">
      <c r="A80" s="70">
        <v>78</v>
      </c>
      <c r="B80" s="9" t="s">
        <v>1742</v>
      </c>
      <c r="C80" s="9" t="s">
        <v>1765</v>
      </c>
      <c r="D80" s="3" t="s">
        <v>860</v>
      </c>
      <c r="E80" s="3"/>
      <c r="F80" s="3"/>
    </row>
    <row r="81" spans="1:6" x14ac:dyDescent="0.25">
      <c r="A81" s="70">
        <v>79</v>
      </c>
      <c r="B81" s="3" t="s">
        <v>569</v>
      </c>
      <c r="C81" s="9" t="s">
        <v>576</v>
      </c>
      <c r="D81" s="3" t="s">
        <v>581</v>
      </c>
      <c r="E81" s="3"/>
      <c r="F81" s="3"/>
    </row>
    <row r="82" spans="1:6" x14ac:dyDescent="0.25">
      <c r="A82" s="70">
        <v>80</v>
      </c>
      <c r="B82" s="3" t="s">
        <v>137</v>
      </c>
      <c r="C82" s="3" t="s">
        <v>138</v>
      </c>
      <c r="D82" s="3" t="s">
        <v>131</v>
      </c>
      <c r="E82" s="3"/>
      <c r="F82" s="3"/>
    </row>
    <row r="83" spans="1:6" x14ac:dyDescent="0.25">
      <c r="A83" s="70">
        <v>81</v>
      </c>
      <c r="B83" s="3" t="s">
        <v>281</v>
      </c>
      <c r="C83" s="3" t="s">
        <v>139</v>
      </c>
      <c r="D83" s="3" t="s">
        <v>131</v>
      </c>
      <c r="E83" s="3"/>
      <c r="F83" s="3"/>
    </row>
    <row r="84" spans="1:6" x14ac:dyDescent="0.25">
      <c r="A84" s="70">
        <v>82</v>
      </c>
      <c r="B84" s="9" t="s">
        <v>1347</v>
      </c>
      <c r="C84" s="9" t="s">
        <v>1348</v>
      </c>
      <c r="D84" s="3" t="s">
        <v>860</v>
      </c>
      <c r="E84" s="3"/>
      <c r="F84" s="3"/>
    </row>
    <row r="85" spans="1:6" x14ac:dyDescent="0.25">
      <c r="A85" s="70">
        <v>83</v>
      </c>
      <c r="B85" s="3" t="s">
        <v>140</v>
      </c>
      <c r="C85" s="3" t="s">
        <v>13</v>
      </c>
      <c r="D85" s="3" t="s">
        <v>299</v>
      </c>
      <c r="E85" s="3"/>
      <c r="F85" s="3"/>
    </row>
    <row r="86" spans="1:6" x14ac:dyDescent="0.25">
      <c r="A86" s="70">
        <v>84</v>
      </c>
      <c r="B86" s="3" t="s">
        <v>141</v>
      </c>
      <c r="C86" s="3" t="s">
        <v>15</v>
      </c>
      <c r="D86" s="3" t="s">
        <v>105</v>
      </c>
      <c r="E86" s="3"/>
      <c r="F86" s="3"/>
    </row>
    <row r="87" spans="1:6" x14ac:dyDescent="0.25">
      <c r="A87" s="70">
        <v>85</v>
      </c>
      <c r="B87" s="3" t="s">
        <v>142</v>
      </c>
      <c r="C87" s="3" t="s">
        <v>143</v>
      </c>
      <c r="D87" s="3" t="s">
        <v>121</v>
      </c>
      <c r="E87" s="3"/>
      <c r="F87" s="3"/>
    </row>
    <row r="88" spans="1:6" x14ac:dyDescent="0.25">
      <c r="A88" s="70">
        <v>86</v>
      </c>
      <c r="B88" s="3" t="s">
        <v>144</v>
      </c>
      <c r="C88" s="3" t="s">
        <v>14</v>
      </c>
      <c r="D88" s="3" t="s">
        <v>12</v>
      </c>
      <c r="E88" s="3"/>
      <c r="F88" s="3"/>
    </row>
    <row r="89" spans="1:6" x14ac:dyDescent="0.25">
      <c r="A89" s="70">
        <v>87</v>
      </c>
      <c r="B89" s="3" t="s">
        <v>145</v>
      </c>
      <c r="C89" s="3" t="s">
        <v>146</v>
      </c>
      <c r="D89" s="3" t="s">
        <v>126</v>
      </c>
      <c r="E89" s="3"/>
      <c r="F89" s="3"/>
    </row>
    <row r="90" spans="1:6" x14ac:dyDescent="0.25">
      <c r="A90" s="70">
        <v>88</v>
      </c>
      <c r="B90" s="3" t="s">
        <v>629</v>
      </c>
      <c r="C90" s="9" t="s">
        <v>630</v>
      </c>
      <c r="D90" s="9" t="s">
        <v>589</v>
      </c>
      <c r="E90" s="3"/>
      <c r="F90" s="3"/>
    </row>
    <row r="91" spans="1:6" x14ac:dyDescent="0.25">
      <c r="A91" s="70">
        <v>89</v>
      </c>
      <c r="B91" s="9" t="s">
        <v>1739</v>
      </c>
      <c r="C91" s="9" t="s">
        <v>1763</v>
      </c>
      <c r="D91" s="3" t="s">
        <v>839</v>
      </c>
      <c r="E91" s="3"/>
      <c r="F91" s="3"/>
    </row>
    <row r="92" spans="1:6" x14ac:dyDescent="0.25">
      <c r="A92" s="70">
        <v>90</v>
      </c>
      <c r="B92" s="3" t="s">
        <v>147</v>
      </c>
      <c r="C92" s="3" t="s">
        <v>148</v>
      </c>
      <c r="D92" s="3" t="s">
        <v>105</v>
      </c>
      <c r="E92" s="3"/>
      <c r="F92" s="3"/>
    </row>
    <row r="93" spans="1:6" x14ac:dyDescent="0.25">
      <c r="A93" s="70">
        <v>91</v>
      </c>
      <c r="B93" s="3" t="s">
        <v>149</v>
      </c>
      <c r="C93" s="3" t="s">
        <v>150</v>
      </c>
      <c r="D93" s="3" t="s">
        <v>151</v>
      </c>
      <c r="E93" s="3"/>
      <c r="F93" s="3"/>
    </row>
    <row r="94" spans="1:6" x14ac:dyDescent="0.25">
      <c r="A94" s="70">
        <v>92</v>
      </c>
      <c r="B94" s="3" t="s">
        <v>1129</v>
      </c>
      <c r="C94" s="3" t="s">
        <v>1131</v>
      </c>
      <c r="D94" s="3" t="s">
        <v>121</v>
      </c>
      <c r="E94" s="3"/>
      <c r="F94" s="3"/>
    </row>
    <row r="95" spans="1:6" x14ac:dyDescent="0.25">
      <c r="A95" s="70">
        <v>93</v>
      </c>
      <c r="B95" s="3" t="s">
        <v>387</v>
      </c>
      <c r="C95" s="3" t="s">
        <v>535</v>
      </c>
      <c r="D95" s="3" t="s">
        <v>105</v>
      </c>
      <c r="E95" s="3"/>
      <c r="F95" s="3"/>
    </row>
    <row r="96" spans="1:6" x14ac:dyDescent="0.25">
      <c r="A96" s="70">
        <v>94</v>
      </c>
      <c r="B96" s="3" t="s">
        <v>611</v>
      </c>
      <c r="C96" s="3" t="s">
        <v>613</v>
      </c>
      <c r="D96" s="3" t="s">
        <v>539</v>
      </c>
      <c r="E96" s="3"/>
      <c r="F96" s="3"/>
    </row>
    <row r="97" spans="1:6" x14ac:dyDescent="0.25">
      <c r="A97" s="70">
        <v>95</v>
      </c>
      <c r="B97" s="3" t="s">
        <v>583</v>
      </c>
      <c r="C97" s="3" t="s">
        <v>584</v>
      </c>
      <c r="D97" s="3" t="s">
        <v>585</v>
      </c>
      <c r="E97" s="3"/>
      <c r="F97" s="3"/>
    </row>
    <row r="98" spans="1:6" x14ac:dyDescent="0.25">
      <c r="A98" s="70">
        <v>96</v>
      </c>
      <c r="B98" s="9" t="s">
        <v>715</v>
      </c>
      <c r="C98" s="9" t="s">
        <v>718</v>
      </c>
      <c r="D98" s="3" t="s">
        <v>105</v>
      </c>
      <c r="E98" s="3"/>
      <c r="F98" s="3"/>
    </row>
    <row r="99" spans="1:6" x14ac:dyDescent="0.25">
      <c r="A99" s="70">
        <v>97</v>
      </c>
      <c r="B99" s="3" t="s">
        <v>382</v>
      </c>
      <c r="C99" s="3" t="s">
        <v>524</v>
      </c>
      <c r="D99" s="3" t="s">
        <v>121</v>
      </c>
      <c r="E99" s="3"/>
      <c r="F99" s="3"/>
    </row>
    <row r="100" spans="1:6" x14ac:dyDescent="0.25">
      <c r="A100" s="70">
        <v>98</v>
      </c>
      <c r="B100" s="3" t="s">
        <v>388</v>
      </c>
      <c r="C100" s="3" t="s">
        <v>531</v>
      </c>
      <c r="D100" s="3" t="s">
        <v>105</v>
      </c>
      <c r="E100" s="3"/>
      <c r="F100" s="3"/>
    </row>
    <row r="101" spans="1:6" x14ac:dyDescent="0.25">
      <c r="A101" s="70">
        <v>99</v>
      </c>
      <c r="B101" s="3" t="s">
        <v>383</v>
      </c>
      <c r="C101" s="3" t="s">
        <v>528</v>
      </c>
      <c r="D101" s="3" t="s">
        <v>121</v>
      </c>
      <c r="E101" s="3"/>
      <c r="F101" s="3"/>
    </row>
    <row r="102" spans="1:6" x14ac:dyDescent="0.25">
      <c r="A102" s="70">
        <v>100</v>
      </c>
      <c r="B102" s="3" t="s">
        <v>385</v>
      </c>
      <c r="C102" s="3" t="s">
        <v>525</v>
      </c>
      <c r="D102" s="3" t="s">
        <v>12</v>
      </c>
      <c r="E102" s="3"/>
      <c r="F102" s="3"/>
    </row>
    <row r="103" spans="1:6" x14ac:dyDescent="0.25">
      <c r="A103" s="70">
        <v>101</v>
      </c>
      <c r="B103" s="3" t="s">
        <v>441</v>
      </c>
      <c r="C103" s="3" t="s">
        <v>526</v>
      </c>
      <c r="D103" s="3" t="s">
        <v>121</v>
      </c>
      <c r="E103" s="3"/>
      <c r="F103" s="3"/>
    </row>
    <row r="104" spans="1:6" x14ac:dyDescent="0.25">
      <c r="A104" s="70">
        <v>102</v>
      </c>
      <c r="B104" s="3" t="s">
        <v>392</v>
      </c>
      <c r="C104" s="3" t="s">
        <v>530</v>
      </c>
      <c r="D104" s="3" t="s">
        <v>121</v>
      </c>
      <c r="E104" s="3"/>
      <c r="F104" s="3"/>
    </row>
    <row r="105" spans="1:6" x14ac:dyDescent="0.25">
      <c r="A105" s="70">
        <v>103</v>
      </c>
      <c r="B105" s="3" t="s">
        <v>386</v>
      </c>
      <c r="C105" s="3" t="s">
        <v>529</v>
      </c>
      <c r="D105" s="3" t="s">
        <v>126</v>
      </c>
      <c r="E105" s="3"/>
      <c r="F105" s="3"/>
    </row>
    <row r="106" spans="1:6" x14ac:dyDescent="0.25">
      <c r="A106" s="70">
        <v>104</v>
      </c>
      <c r="B106" s="3" t="s">
        <v>415</v>
      </c>
      <c r="C106" s="3" t="s">
        <v>532</v>
      </c>
      <c r="D106" s="3" t="s">
        <v>538</v>
      </c>
      <c r="E106" s="3"/>
      <c r="F106" s="3"/>
    </row>
    <row r="107" spans="1:6" x14ac:dyDescent="0.25">
      <c r="A107" s="70">
        <v>105</v>
      </c>
      <c r="B107" s="3" t="s">
        <v>384</v>
      </c>
      <c r="C107" s="3" t="s">
        <v>527</v>
      </c>
      <c r="D107" s="3" t="s">
        <v>121</v>
      </c>
      <c r="E107" s="3"/>
      <c r="F107" s="3"/>
    </row>
    <row r="108" spans="1:6" x14ac:dyDescent="0.25">
      <c r="A108" s="70">
        <v>106</v>
      </c>
      <c r="B108" s="3" t="s">
        <v>152</v>
      </c>
      <c r="C108" s="3" t="s">
        <v>153</v>
      </c>
      <c r="D108" s="3" t="s">
        <v>12</v>
      </c>
      <c r="E108" s="3"/>
      <c r="F108" s="3"/>
    </row>
    <row r="109" spans="1:6" x14ac:dyDescent="0.25">
      <c r="A109" s="70">
        <v>107</v>
      </c>
      <c r="B109" s="3" t="s">
        <v>154</v>
      </c>
      <c r="C109" s="3" t="s">
        <v>155</v>
      </c>
      <c r="D109" s="3" t="s">
        <v>114</v>
      </c>
      <c r="E109" s="3"/>
      <c r="F109" s="3"/>
    </row>
    <row r="110" spans="1:6" x14ac:dyDescent="0.25">
      <c r="A110" s="70">
        <v>108</v>
      </c>
      <c r="B110" s="3" t="s">
        <v>570</v>
      </c>
      <c r="C110" s="9" t="s">
        <v>577</v>
      </c>
      <c r="D110" s="3" t="s">
        <v>580</v>
      </c>
      <c r="E110" s="3"/>
      <c r="F110" s="3"/>
    </row>
    <row r="111" spans="1:6" x14ac:dyDescent="0.25">
      <c r="A111" s="70">
        <v>109</v>
      </c>
      <c r="B111" s="3" t="s">
        <v>976</v>
      </c>
      <c r="C111" s="9" t="s">
        <v>977</v>
      </c>
      <c r="D111" s="3" t="s">
        <v>978</v>
      </c>
      <c r="E111" s="3"/>
      <c r="F111" s="3"/>
    </row>
    <row r="112" spans="1:6" x14ac:dyDescent="0.25">
      <c r="A112" s="70">
        <v>110</v>
      </c>
      <c r="B112" s="3" t="s">
        <v>156</v>
      </c>
      <c r="C112" s="3" t="s">
        <v>157</v>
      </c>
      <c r="D112" s="3" t="s">
        <v>12</v>
      </c>
      <c r="E112" s="3"/>
      <c r="F112" s="3"/>
    </row>
    <row r="113" spans="1:6" x14ac:dyDescent="0.25">
      <c r="A113" s="70">
        <v>111</v>
      </c>
      <c r="B113" s="3" t="s">
        <v>980</v>
      </c>
      <c r="C113" s="3" t="s">
        <v>981</v>
      </c>
      <c r="D113" s="3" t="s">
        <v>960</v>
      </c>
      <c r="E113" s="3"/>
      <c r="F113" s="3"/>
    </row>
    <row r="114" spans="1:6" x14ac:dyDescent="0.25">
      <c r="A114" s="70">
        <v>112</v>
      </c>
      <c r="B114" s="9" t="s">
        <v>850</v>
      </c>
      <c r="C114" s="9" t="s">
        <v>851</v>
      </c>
      <c r="D114" s="3" t="s">
        <v>852</v>
      </c>
      <c r="E114" s="3"/>
      <c r="F114" s="3"/>
    </row>
    <row r="115" spans="1:6" x14ac:dyDescent="0.25">
      <c r="A115" s="70">
        <v>113</v>
      </c>
      <c r="B115" s="3" t="s">
        <v>158</v>
      </c>
      <c r="C115" s="3" t="s">
        <v>159</v>
      </c>
      <c r="D115" s="3" t="s">
        <v>114</v>
      </c>
      <c r="E115" s="3"/>
      <c r="F115" s="3"/>
    </row>
    <row r="116" spans="1:6" x14ac:dyDescent="0.25">
      <c r="A116" s="70">
        <v>114</v>
      </c>
      <c r="B116" s="3" t="s">
        <v>471</v>
      </c>
      <c r="C116" s="3" t="s">
        <v>473</v>
      </c>
      <c r="D116" s="3" t="s">
        <v>672</v>
      </c>
      <c r="E116" s="3"/>
      <c r="F116" s="3"/>
    </row>
    <row r="117" spans="1:6" x14ac:dyDescent="0.25">
      <c r="A117" s="70">
        <v>115</v>
      </c>
      <c r="B117" s="3" t="s">
        <v>979</v>
      </c>
      <c r="C117" s="3" t="s">
        <v>982</v>
      </c>
      <c r="D117" s="3" t="s">
        <v>967</v>
      </c>
      <c r="E117" s="3"/>
      <c r="F117" s="3"/>
    </row>
    <row r="118" spans="1:6" x14ac:dyDescent="0.25">
      <c r="A118" s="70">
        <v>116</v>
      </c>
      <c r="B118" s="3" t="s">
        <v>1632</v>
      </c>
      <c r="C118" s="3" t="s">
        <v>1652</v>
      </c>
      <c r="D118" s="3" t="s">
        <v>1645</v>
      </c>
      <c r="E118" s="3"/>
      <c r="F118" s="3"/>
    </row>
    <row r="119" spans="1:6" x14ac:dyDescent="0.25">
      <c r="A119" s="70">
        <v>117</v>
      </c>
      <c r="B119" s="3" t="s">
        <v>160</v>
      </c>
      <c r="C119" s="3" t="s">
        <v>161</v>
      </c>
      <c r="D119" s="3" t="s">
        <v>162</v>
      </c>
      <c r="E119" s="3"/>
      <c r="F119" s="3"/>
    </row>
    <row r="120" spans="1:6" x14ac:dyDescent="0.25">
      <c r="A120" s="70">
        <v>118</v>
      </c>
      <c r="B120" s="3" t="s">
        <v>163</v>
      </c>
      <c r="C120" s="3" t="s">
        <v>164</v>
      </c>
      <c r="D120" s="3" t="s">
        <v>121</v>
      </c>
      <c r="E120" s="3"/>
      <c r="F120" s="3"/>
    </row>
    <row r="121" spans="1:6" x14ac:dyDescent="0.25">
      <c r="A121" s="70">
        <v>119</v>
      </c>
      <c r="B121" s="3" t="s">
        <v>983</v>
      </c>
      <c r="C121" s="3" t="s">
        <v>986</v>
      </c>
      <c r="D121" s="3" t="s">
        <v>121</v>
      </c>
      <c r="E121" s="3"/>
      <c r="F121" s="3"/>
    </row>
    <row r="122" spans="1:6" x14ac:dyDescent="0.25">
      <c r="A122" s="70">
        <v>120</v>
      </c>
      <c r="B122" s="3" t="s">
        <v>984</v>
      </c>
      <c r="C122" s="3" t="s">
        <v>987</v>
      </c>
      <c r="D122" s="3" t="s">
        <v>12</v>
      </c>
      <c r="E122" s="3"/>
      <c r="F122" s="3"/>
    </row>
    <row r="123" spans="1:6" x14ac:dyDescent="0.25">
      <c r="A123" s="70">
        <v>121</v>
      </c>
      <c r="B123" s="3" t="s">
        <v>985</v>
      </c>
      <c r="C123" s="3" t="s">
        <v>988</v>
      </c>
      <c r="D123" s="3" t="s">
        <v>121</v>
      </c>
      <c r="E123" s="3"/>
      <c r="F123" s="3"/>
    </row>
    <row r="124" spans="1:6" x14ac:dyDescent="0.25">
      <c r="A124" s="70">
        <v>122</v>
      </c>
      <c r="B124" s="3" t="s">
        <v>165</v>
      </c>
      <c r="C124" s="3" t="s">
        <v>166</v>
      </c>
      <c r="D124" s="3" t="s">
        <v>12</v>
      </c>
      <c r="E124" s="3"/>
      <c r="F124" s="3"/>
    </row>
    <row r="125" spans="1:6" x14ac:dyDescent="0.25">
      <c r="A125" s="70">
        <v>123</v>
      </c>
      <c r="B125" s="3" t="s">
        <v>989</v>
      </c>
      <c r="C125" s="3" t="s">
        <v>992</v>
      </c>
      <c r="D125" s="3" t="s">
        <v>121</v>
      </c>
      <c r="E125" s="3"/>
      <c r="F125" s="3"/>
    </row>
    <row r="126" spans="1:6" x14ac:dyDescent="0.25">
      <c r="A126" s="70">
        <v>124</v>
      </c>
      <c r="B126" s="9" t="s">
        <v>990</v>
      </c>
      <c r="C126" s="9" t="s">
        <v>991</v>
      </c>
      <c r="D126" s="9" t="s">
        <v>829</v>
      </c>
      <c r="E126" s="3"/>
      <c r="F126" s="3"/>
    </row>
    <row r="127" spans="1:6" x14ac:dyDescent="0.25">
      <c r="A127" s="70">
        <v>125</v>
      </c>
      <c r="B127" s="9" t="s">
        <v>1751</v>
      </c>
      <c r="C127" s="3" t="s">
        <v>1754</v>
      </c>
      <c r="D127" s="3" t="s">
        <v>860</v>
      </c>
      <c r="E127" s="3"/>
      <c r="F127" s="3"/>
    </row>
    <row r="128" spans="1:6" x14ac:dyDescent="0.25">
      <c r="A128" s="70">
        <v>126</v>
      </c>
      <c r="B128" s="3" t="s">
        <v>567</v>
      </c>
      <c r="C128" s="9" t="s">
        <v>578</v>
      </c>
      <c r="D128" s="3" t="s">
        <v>121</v>
      </c>
      <c r="E128" s="3"/>
      <c r="F128" s="3"/>
    </row>
    <row r="129" spans="1:6" x14ac:dyDescent="0.25">
      <c r="A129" s="70">
        <v>127</v>
      </c>
      <c r="B129" s="3" t="s">
        <v>167</v>
      </c>
      <c r="C129" s="3" t="s">
        <v>168</v>
      </c>
      <c r="D129" s="3" t="s">
        <v>299</v>
      </c>
      <c r="E129" s="3"/>
      <c r="F129" s="3"/>
    </row>
    <row r="130" spans="1:6" x14ac:dyDescent="0.25">
      <c r="A130" s="70">
        <v>128</v>
      </c>
      <c r="B130" s="3" t="s">
        <v>626</v>
      </c>
      <c r="C130" s="3" t="s">
        <v>627</v>
      </c>
      <c r="D130" s="3" t="s">
        <v>114</v>
      </c>
      <c r="E130" s="3"/>
      <c r="F130" s="3"/>
    </row>
    <row r="131" spans="1:6" x14ac:dyDescent="0.25">
      <c r="A131" s="70">
        <v>129</v>
      </c>
      <c r="B131" s="3" t="s">
        <v>558</v>
      </c>
      <c r="C131" s="3" t="s">
        <v>559</v>
      </c>
      <c r="D131" s="3" t="s">
        <v>121</v>
      </c>
      <c r="E131" s="3"/>
      <c r="F131" s="3"/>
    </row>
    <row r="132" spans="1:6" x14ac:dyDescent="0.25">
      <c r="A132" s="70">
        <v>130</v>
      </c>
      <c r="B132" s="3" t="s">
        <v>993</v>
      </c>
      <c r="C132" s="3" t="s">
        <v>997</v>
      </c>
      <c r="D132" s="3" t="s">
        <v>996</v>
      </c>
      <c r="E132" s="3"/>
      <c r="F132" s="3"/>
    </row>
    <row r="133" spans="1:6" x14ac:dyDescent="0.25">
      <c r="A133" s="70">
        <v>131</v>
      </c>
      <c r="B133" s="3" t="s">
        <v>994</v>
      </c>
      <c r="C133" s="3" t="s">
        <v>998</v>
      </c>
      <c r="D133" s="3" t="s">
        <v>978</v>
      </c>
      <c r="E133" s="3"/>
      <c r="F133" s="3"/>
    </row>
    <row r="134" spans="1:6" x14ac:dyDescent="0.25">
      <c r="A134" s="70">
        <v>132</v>
      </c>
      <c r="B134" s="3" t="s">
        <v>995</v>
      </c>
      <c r="C134" s="3" t="s">
        <v>999</v>
      </c>
      <c r="D134" s="3" t="s">
        <v>960</v>
      </c>
      <c r="E134" s="3"/>
      <c r="F134" s="3"/>
    </row>
    <row r="135" spans="1:6" x14ac:dyDescent="0.25">
      <c r="A135" s="70">
        <v>133</v>
      </c>
      <c r="B135" s="3" t="s">
        <v>276</v>
      </c>
      <c r="C135" s="3" t="s">
        <v>279</v>
      </c>
      <c r="D135" s="3" t="s">
        <v>280</v>
      </c>
      <c r="E135" s="3"/>
      <c r="F135" s="3"/>
    </row>
    <row r="136" spans="1:6" x14ac:dyDescent="0.25">
      <c r="A136" s="70">
        <v>134</v>
      </c>
      <c r="B136" s="3" t="s">
        <v>1130</v>
      </c>
      <c r="C136" s="3" t="s">
        <v>1132</v>
      </c>
      <c r="D136" s="3" t="s">
        <v>121</v>
      </c>
      <c r="E136" s="3"/>
      <c r="F136" s="3"/>
    </row>
    <row r="137" spans="1:6" x14ac:dyDescent="0.25">
      <c r="A137" s="70">
        <v>135</v>
      </c>
      <c r="B137" s="9" t="s">
        <v>1637</v>
      </c>
      <c r="C137" s="3" t="s">
        <v>1657</v>
      </c>
      <c r="D137" s="9" t="s">
        <v>1646</v>
      </c>
      <c r="E137" s="3"/>
      <c r="F137" s="3"/>
    </row>
    <row r="138" spans="1:6" x14ac:dyDescent="0.25">
      <c r="A138" s="70">
        <v>136</v>
      </c>
      <c r="B138" s="3" t="s">
        <v>1626</v>
      </c>
      <c r="C138" s="3" t="s">
        <v>1644</v>
      </c>
      <c r="D138" s="3" t="s">
        <v>294</v>
      </c>
      <c r="E138" s="3"/>
      <c r="F138" s="3"/>
    </row>
    <row r="139" spans="1:6" x14ac:dyDescent="0.25">
      <c r="A139" s="70">
        <v>137</v>
      </c>
      <c r="B139" s="3" t="s">
        <v>169</v>
      </c>
      <c r="C139" s="3" t="s">
        <v>170</v>
      </c>
      <c r="D139" s="3" t="s">
        <v>121</v>
      </c>
      <c r="E139" s="3"/>
      <c r="F139" s="3"/>
    </row>
    <row r="140" spans="1:6" x14ac:dyDescent="0.25">
      <c r="A140" s="70">
        <v>138</v>
      </c>
      <c r="B140" s="3" t="s">
        <v>171</v>
      </c>
      <c r="C140" s="3" t="s">
        <v>172</v>
      </c>
      <c r="D140" s="3" t="s">
        <v>121</v>
      </c>
      <c r="E140" s="3"/>
      <c r="F140" s="3"/>
    </row>
    <row r="141" spans="1:6" x14ac:dyDescent="0.25">
      <c r="A141" s="70">
        <v>139</v>
      </c>
      <c r="B141" s="3" t="s">
        <v>173</v>
      </c>
      <c r="C141" s="3" t="s">
        <v>174</v>
      </c>
      <c r="D141" s="3" t="s">
        <v>131</v>
      </c>
      <c r="E141" s="3"/>
      <c r="F141" s="3"/>
    </row>
    <row r="142" spans="1:6" x14ac:dyDescent="0.25">
      <c r="A142" s="70">
        <v>140</v>
      </c>
      <c r="B142" s="3" t="s">
        <v>1000</v>
      </c>
      <c r="C142" s="3" t="s">
        <v>1001</v>
      </c>
      <c r="D142" s="3" t="s">
        <v>947</v>
      </c>
      <c r="E142" s="3"/>
      <c r="F142" s="3"/>
    </row>
    <row r="143" spans="1:6" x14ac:dyDescent="0.25">
      <c r="A143" s="70">
        <v>141</v>
      </c>
      <c r="B143" s="3" t="s">
        <v>907</v>
      </c>
      <c r="C143" s="3" t="s">
        <v>1002</v>
      </c>
      <c r="D143" s="3" t="s">
        <v>121</v>
      </c>
      <c r="E143" s="3"/>
      <c r="F143" s="3"/>
    </row>
    <row r="144" spans="1:6" x14ac:dyDescent="0.25">
      <c r="A144" s="70">
        <v>142</v>
      </c>
      <c r="B144" s="3" t="s">
        <v>908</v>
      </c>
      <c r="C144" s="3" t="s">
        <v>1003</v>
      </c>
      <c r="D144" s="3" t="s">
        <v>967</v>
      </c>
      <c r="E144" s="3"/>
      <c r="F144" s="3"/>
    </row>
    <row r="145" spans="1:6" x14ac:dyDescent="0.25">
      <c r="A145" s="70">
        <v>143</v>
      </c>
      <c r="B145" s="3" t="s">
        <v>725</v>
      </c>
      <c r="C145" s="3" t="s">
        <v>738</v>
      </c>
      <c r="D145" s="3" t="s">
        <v>12</v>
      </c>
      <c r="E145" s="3"/>
      <c r="F145" s="3"/>
    </row>
    <row r="146" spans="1:6" x14ac:dyDescent="0.25">
      <c r="A146" s="70">
        <v>144</v>
      </c>
      <c r="B146" s="3" t="s">
        <v>732</v>
      </c>
      <c r="C146" s="3" t="s">
        <v>739</v>
      </c>
      <c r="D146" s="3" t="s">
        <v>121</v>
      </c>
      <c r="E146" s="3"/>
      <c r="F146" s="3"/>
    </row>
    <row r="147" spans="1:6" x14ac:dyDescent="0.25">
      <c r="A147" s="70">
        <v>145</v>
      </c>
      <c r="B147" s="3" t="s">
        <v>727</v>
      </c>
      <c r="C147" s="3" t="s">
        <v>741</v>
      </c>
      <c r="D147" s="3" t="s">
        <v>126</v>
      </c>
      <c r="E147" s="3"/>
      <c r="F147" s="3"/>
    </row>
    <row r="148" spans="1:6" x14ac:dyDescent="0.25">
      <c r="A148" s="70">
        <v>146</v>
      </c>
      <c r="B148" s="9" t="s">
        <v>419</v>
      </c>
      <c r="C148" s="3" t="s">
        <v>523</v>
      </c>
      <c r="D148" s="3" t="s">
        <v>121</v>
      </c>
      <c r="E148" s="3"/>
      <c r="F148" s="3"/>
    </row>
    <row r="149" spans="1:6" x14ac:dyDescent="0.25">
      <c r="A149" s="70">
        <v>147</v>
      </c>
      <c r="B149" s="9" t="s">
        <v>1004</v>
      </c>
      <c r="C149" s="3" t="s">
        <v>1006</v>
      </c>
      <c r="D149" s="3" t="s">
        <v>121</v>
      </c>
      <c r="E149" s="3"/>
      <c r="F149" s="3"/>
    </row>
    <row r="150" spans="1:6" x14ac:dyDescent="0.25">
      <c r="A150" s="70">
        <v>148</v>
      </c>
      <c r="B150" s="3" t="s">
        <v>604</v>
      </c>
      <c r="C150" s="3" t="s">
        <v>605</v>
      </c>
      <c r="D150" s="3" t="s">
        <v>121</v>
      </c>
      <c r="E150" s="3"/>
      <c r="F150" s="3"/>
    </row>
    <row r="151" spans="1:6" x14ac:dyDescent="0.25">
      <c r="A151" s="70">
        <v>149</v>
      </c>
      <c r="B151" s="3" t="s">
        <v>917</v>
      </c>
      <c r="C151" s="3" t="s">
        <v>1007</v>
      </c>
      <c r="D151" s="3" t="s">
        <v>967</v>
      </c>
      <c r="E151" s="3"/>
      <c r="F151" s="3"/>
    </row>
    <row r="152" spans="1:6" x14ac:dyDescent="0.25">
      <c r="A152" s="70">
        <v>150</v>
      </c>
      <c r="B152" s="3" t="s">
        <v>597</v>
      </c>
      <c r="C152" s="3" t="s">
        <v>598</v>
      </c>
      <c r="D152" s="3" t="s">
        <v>131</v>
      </c>
      <c r="E152" s="3"/>
      <c r="F152" s="3"/>
    </row>
    <row r="153" spans="1:6" x14ac:dyDescent="0.25">
      <c r="A153" s="70">
        <v>151</v>
      </c>
      <c r="B153" s="3" t="s">
        <v>590</v>
      </c>
      <c r="C153" s="3" t="s">
        <v>591</v>
      </c>
      <c r="D153" s="3" t="s">
        <v>121</v>
      </c>
      <c r="E153" s="3"/>
      <c r="F153" s="3"/>
    </row>
    <row r="154" spans="1:6" x14ac:dyDescent="0.25">
      <c r="A154" s="70">
        <v>152</v>
      </c>
      <c r="B154" s="3" t="s">
        <v>1005</v>
      </c>
      <c r="C154" s="3" t="s">
        <v>1008</v>
      </c>
      <c r="D154" s="3" t="s">
        <v>12</v>
      </c>
      <c r="E154" s="3"/>
      <c r="F154" s="3"/>
    </row>
    <row r="155" spans="1:6" x14ac:dyDescent="0.25">
      <c r="A155" s="70">
        <v>153</v>
      </c>
      <c r="B155" s="3" t="s">
        <v>897</v>
      </c>
      <c r="C155" s="3" t="s">
        <v>1009</v>
      </c>
      <c r="D155" s="3" t="s">
        <v>121</v>
      </c>
      <c r="E155" s="3"/>
      <c r="F155" s="3"/>
    </row>
    <row r="156" spans="1:6" x14ac:dyDescent="0.25">
      <c r="A156" s="70">
        <v>154</v>
      </c>
      <c r="B156" s="3" t="s">
        <v>175</v>
      </c>
      <c r="C156" s="3" t="s">
        <v>176</v>
      </c>
      <c r="D156" s="3" t="s">
        <v>131</v>
      </c>
      <c r="E156" s="3"/>
      <c r="F156" s="3"/>
    </row>
    <row r="157" spans="1:6" x14ac:dyDescent="0.25">
      <c r="A157" s="70">
        <v>155</v>
      </c>
      <c r="B157" s="3" t="s">
        <v>389</v>
      </c>
      <c r="C157" s="3" t="s">
        <v>536</v>
      </c>
      <c r="D157" s="3" t="s">
        <v>12</v>
      </c>
      <c r="E157" s="3"/>
      <c r="F157" s="3"/>
    </row>
    <row r="158" spans="1:6" x14ac:dyDescent="0.25">
      <c r="A158" s="70">
        <v>156</v>
      </c>
      <c r="B158" s="9" t="s">
        <v>1752</v>
      </c>
      <c r="C158" s="3" t="s">
        <v>1753</v>
      </c>
      <c r="D158" s="3" t="s">
        <v>121</v>
      </c>
      <c r="E158" s="3"/>
      <c r="F158" s="3"/>
    </row>
    <row r="159" spans="1:6" x14ac:dyDescent="0.25">
      <c r="A159" s="70">
        <v>157</v>
      </c>
      <c r="B159" s="9" t="s">
        <v>1127</v>
      </c>
      <c r="C159" s="3" t="s">
        <v>1135</v>
      </c>
      <c r="D159" s="3" t="s">
        <v>1133</v>
      </c>
      <c r="E159" s="3"/>
      <c r="F159" s="3"/>
    </row>
    <row r="160" spans="1:6" x14ac:dyDescent="0.25">
      <c r="A160" s="70">
        <v>158</v>
      </c>
      <c r="B160" s="9" t="s">
        <v>1126</v>
      </c>
      <c r="C160" s="3" t="s">
        <v>1134</v>
      </c>
      <c r="D160" s="3" t="s">
        <v>860</v>
      </c>
      <c r="E160" s="3"/>
      <c r="F160" s="3"/>
    </row>
    <row r="161" spans="1:6" x14ac:dyDescent="0.25">
      <c r="A161" s="70">
        <v>159</v>
      </c>
      <c r="B161" s="9" t="s">
        <v>1128</v>
      </c>
      <c r="C161" s="3" t="s">
        <v>1136</v>
      </c>
      <c r="D161" s="3" t="s">
        <v>1133</v>
      </c>
      <c r="E161" s="3"/>
      <c r="F161" s="3"/>
    </row>
    <row r="162" spans="1:6" x14ac:dyDescent="0.25">
      <c r="A162" s="70">
        <v>160</v>
      </c>
      <c r="B162" s="9" t="s">
        <v>1640</v>
      </c>
      <c r="C162" s="3" t="s">
        <v>1660</v>
      </c>
      <c r="D162" s="3" t="s">
        <v>121</v>
      </c>
      <c r="E162" s="3"/>
      <c r="F162" s="3"/>
    </row>
    <row r="163" spans="1:6" x14ac:dyDescent="0.25">
      <c r="A163" s="70">
        <v>161</v>
      </c>
      <c r="B163" s="3" t="s">
        <v>177</v>
      </c>
      <c r="C163" s="3" t="s">
        <v>178</v>
      </c>
      <c r="D163" s="3" t="s">
        <v>121</v>
      </c>
      <c r="E163" s="3"/>
      <c r="F163" s="3"/>
    </row>
    <row r="164" spans="1:6" x14ac:dyDescent="0.25">
      <c r="A164" s="70">
        <v>162</v>
      </c>
      <c r="B164" s="3" t="s">
        <v>179</v>
      </c>
      <c r="C164" s="3" t="s">
        <v>180</v>
      </c>
      <c r="D164" s="3" t="s">
        <v>12</v>
      </c>
      <c r="E164" s="3"/>
      <c r="F164" s="3"/>
    </row>
    <row r="165" spans="1:6" x14ac:dyDescent="0.25">
      <c r="A165" s="70">
        <v>163</v>
      </c>
      <c r="B165" s="3" t="s">
        <v>181</v>
      </c>
      <c r="C165" s="3" t="s">
        <v>182</v>
      </c>
      <c r="D165" s="3" t="s">
        <v>126</v>
      </c>
      <c r="E165" s="3"/>
      <c r="F165" s="3"/>
    </row>
    <row r="166" spans="1:6" x14ac:dyDescent="0.25">
      <c r="A166" s="70">
        <v>164</v>
      </c>
      <c r="B166" s="3" t="s">
        <v>1010</v>
      </c>
      <c r="C166" s="3" t="s">
        <v>1011</v>
      </c>
      <c r="D166" s="3" t="s">
        <v>967</v>
      </c>
      <c r="E166" s="3"/>
      <c r="F166" s="3"/>
    </row>
    <row r="167" spans="1:6" x14ac:dyDescent="0.25">
      <c r="A167" s="70">
        <v>165</v>
      </c>
      <c r="B167" s="3" t="s">
        <v>593</v>
      </c>
      <c r="C167" s="9" t="s">
        <v>594</v>
      </c>
      <c r="D167" s="9" t="s">
        <v>589</v>
      </c>
      <c r="E167" s="3"/>
      <c r="F167" s="3"/>
    </row>
    <row r="168" spans="1:6" x14ac:dyDescent="0.25">
      <c r="A168" s="70">
        <v>166</v>
      </c>
      <c r="B168" s="3" t="s">
        <v>183</v>
      </c>
      <c r="C168" s="3" t="s">
        <v>184</v>
      </c>
      <c r="D168" s="3" t="s">
        <v>185</v>
      </c>
      <c r="E168" s="3"/>
      <c r="F168" s="3"/>
    </row>
    <row r="169" spans="1:6" x14ac:dyDescent="0.25">
      <c r="A169" s="70">
        <v>167</v>
      </c>
      <c r="B169" s="3" t="s">
        <v>418</v>
      </c>
      <c r="C169" s="3" t="s">
        <v>522</v>
      </c>
      <c r="D169" s="3" t="s">
        <v>121</v>
      </c>
      <c r="E169" s="3"/>
      <c r="F169" s="3"/>
    </row>
    <row r="170" spans="1:6" x14ac:dyDescent="0.25">
      <c r="A170" s="70">
        <v>168</v>
      </c>
      <c r="B170" s="3" t="s">
        <v>506</v>
      </c>
      <c r="C170" s="3" t="s">
        <v>534</v>
      </c>
      <c r="D170" s="3" t="s">
        <v>121</v>
      </c>
      <c r="E170" s="3"/>
      <c r="F170" s="3"/>
    </row>
    <row r="171" spans="1:6" x14ac:dyDescent="0.25">
      <c r="A171" s="70">
        <v>169</v>
      </c>
      <c r="B171" s="3" t="s">
        <v>296</v>
      </c>
      <c r="C171" s="3" t="s">
        <v>308</v>
      </c>
      <c r="D171" s="3" t="s">
        <v>121</v>
      </c>
      <c r="E171" s="3"/>
      <c r="F171" s="3"/>
    </row>
    <row r="172" spans="1:6" x14ac:dyDescent="0.25">
      <c r="A172" s="70">
        <v>170</v>
      </c>
      <c r="B172" s="3" t="s">
        <v>286</v>
      </c>
      <c r="C172" s="3" t="s">
        <v>290</v>
      </c>
      <c r="D172" s="3" t="s">
        <v>121</v>
      </c>
      <c r="E172" s="3"/>
      <c r="F172" s="3"/>
    </row>
    <row r="173" spans="1:6" x14ac:dyDescent="0.25">
      <c r="A173" s="70">
        <v>171</v>
      </c>
      <c r="B173" s="3" t="s">
        <v>287</v>
      </c>
      <c r="C173" s="3" t="s">
        <v>291</v>
      </c>
      <c r="D173" s="3" t="s">
        <v>105</v>
      </c>
      <c r="E173" s="3"/>
      <c r="F173" s="3"/>
    </row>
    <row r="174" spans="1:6" x14ac:dyDescent="0.25">
      <c r="A174" s="70">
        <v>172</v>
      </c>
      <c r="B174" s="3" t="s">
        <v>288</v>
      </c>
      <c r="C174" s="3" t="s">
        <v>292</v>
      </c>
      <c r="D174" s="3" t="s">
        <v>12</v>
      </c>
      <c r="E174" s="3"/>
      <c r="F174" s="3"/>
    </row>
    <row r="175" spans="1:6" x14ac:dyDescent="0.25">
      <c r="A175" s="70">
        <v>173</v>
      </c>
      <c r="B175" s="3" t="s">
        <v>289</v>
      </c>
      <c r="C175" s="3" t="s">
        <v>293</v>
      </c>
      <c r="D175" s="3" t="s">
        <v>126</v>
      </c>
      <c r="E175" s="3"/>
      <c r="F175" s="3"/>
    </row>
    <row r="176" spans="1:6" x14ac:dyDescent="0.25">
      <c r="A176" s="70">
        <v>174</v>
      </c>
      <c r="B176" s="3" t="s">
        <v>309</v>
      </c>
      <c r="C176" s="3" t="s">
        <v>310</v>
      </c>
      <c r="D176" s="3" t="s">
        <v>105</v>
      </c>
      <c r="E176" s="3"/>
      <c r="F176" s="3"/>
    </row>
    <row r="177" spans="1:6" x14ac:dyDescent="0.25">
      <c r="A177" s="70">
        <v>175</v>
      </c>
      <c r="B177" s="3" t="s">
        <v>186</v>
      </c>
      <c r="C177" s="3" t="s">
        <v>187</v>
      </c>
      <c r="D177" s="3" t="s">
        <v>114</v>
      </c>
      <c r="E177" s="3"/>
      <c r="F177" s="3"/>
    </row>
    <row r="178" spans="1:6" x14ac:dyDescent="0.25">
      <c r="A178" s="70">
        <v>176</v>
      </c>
      <c r="B178" s="3" t="s">
        <v>609</v>
      </c>
      <c r="C178" s="3" t="s">
        <v>612</v>
      </c>
      <c r="D178" s="3" t="s">
        <v>539</v>
      </c>
      <c r="E178" s="3"/>
      <c r="F178" s="3"/>
    </row>
    <row r="179" spans="1:6" x14ac:dyDescent="0.25">
      <c r="A179" s="70">
        <v>177</v>
      </c>
      <c r="B179" s="3" t="s">
        <v>606</v>
      </c>
      <c r="C179" s="9" t="s">
        <v>607</v>
      </c>
      <c r="D179" s="9" t="s">
        <v>608</v>
      </c>
      <c r="E179" s="3"/>
      <c r="F179" s="3"/>
    </row>
    <row r="180" spans="1:6" x14ac:dyDescent="0.25">
      <c r="A180" s="70">
        <v>178</v>
      </c>
      <c r="B180" s="9" t="s">
        <v>1012</v>
      </c>
      <c r="C180" s="9" t="s">
        <v>1014</v>
      </c>
      <c r="D180" s="3" t="s">
        <v>121</v>
      </c>
      <c r="E180" s="3"/>
      <c r="F180" s="3"/>
    </row>
    <row r="181" spans="1:6" x14ac:dyDescent="0.25">
      <c r="A181" s="70">
        <v>179</v>
      </c>
      <c r="B181" s="9" t="s">
        <v>1013</v>
      </c>
      <c r="C181" s="9" t="s">
        <v>1015</v>
      </c>
      <c r="D181" s="3" t="s">
        <v>585</v>
      </c>
      <c r="E181" s="3"/>
      <c r="F181" s="3"/>
    </row>
    <row r="182" spans="1:6" x14ac:dyDescent="0.25">
      <c r="A182" s="70">
        <v>180</v>
      </c>
      <c r="B182" s="3" t="s">
        <v>782</v>
      </c>
      <c r="C182" s="3" t="s">
        <v>784</v>
      </c>
      <c r="D182" s="3" t="s">
        <v>121</v>
      </c>
      <c r="E182" s="3"/>
      <c r="F182" s="3"/>
    </row>
    <row r="183" spans="1:6" x14ac:dyDescent="0.25">
      <c r="A183" s="70">
        <v>181</v>
      </c>
      <c r="B183" s="3" t="s">
        <v>783</v>
      </c>
      <c r="C183" s="3" t="s">
        <v>785</v>
      </c>
      <c r="D183" s="3" t="s">
        <v>585</v>
      </c>
      <c r="E183" s="3"/>
      <c r="F183" s="3"/>
    </row>
    <row r="184" spans="1:6" x14ac:dyDescent="0.25">
      <c r="A184" s="70">
        <v>182</v>
      </c>
      <c r="B184" s="3" t="s">
        <v>188</v>
      </c>
      <c r="C184" s="3" t="s">
        <v>189</v>
      </c>
      <c r="D184" s="3" t="s">
        <v>131</v>
      </c>
      <c r="E184" s="3"/>
      <c r="F184" s="3"/>
    </row>
    <row r="185" spans="1:6" x14ac:dyDescent="0.25">
      <c r="A185" s="70">
        <v>183</v>
      </c>
      <c r="B185" s="3" t="s">
        <v>1016</v>
      </c>
      <c r="C185" s="9" t="s">
        <v>1017</v>
      </c>
      <c r="D185" s="3" t="s">
        <v>121</v>
      </c>
      <c r="E185" s="3"/>
      <c r="F185" s="3"/>
    </row>
    <row r="186" spans="1:6" x14ac:dyDescent="0.25">
      <c r="A186" s="70">
        <v>184</v>
      </c>
      <c r="B186" s="3" t="s">
        <v>1018</v>
      </c>
      <c r="C186" s="9" t="s">
        <v>1020</v>
      </c>
      <c r="D186" s="3" t="s">
        <v>1022</v>
      </c>
      <c r="E186" s="3"/>
      <c r="F186" s="3"/>
    </row>
    <row r="187" spans="1:6" x14ac:dyDescent="0.25">
      <c r="A187" s="70">
        <v>185</v>
      </c>
      <c r="B187" s="3" t="s">
        <v>1019</v>
      </c>
      <c r="C187" s="9" t="s">
        <v>1021</v>
      </c>
      <c r="D187" s="3" t="s">
        <v>968</v>
      </c>
      <c r="E187" s="3"/>
      <c r="F187" s="3"/>
    </row>
    <row r="188" spans="1:6" x14ac:dyDescent="0.25">
      <c r="A188" s="70">
        <v>186</v>
      </c>
      <c r="B188" s="9" t="s">
        <v>1735</v>
      </c>
      <c r="C188" s="9" t="s">
        <v>1759</v>
      </c>
      <c r="D188" s="3" t="s">
        <v>121</v>
      </c>
      <c r="E188" s="3"/>
      <c r="F188" s="3"/>
    </row>
    <row r="189" spans="1:6" x14ac:dyDescent="0.25">
      <c r="A189" s="70">
        <v>187</v>
      </c>
      <c r="B189" s="9" t="s">
        <v>1736</v>
      </c>
      <c r="C189" s="9" t="s">
        <v>1760</v>
      </c>
      <c r="D189" s="3" t="s">
        <v>1761</v>
      </c>
      <c r="E189" s="3"/>
      <c r="F189" s="3"/>
    </row>
    <row r="190" spans="1:6" x14ac:dyDescent="0.25">
      <c r="A190" s="70">
        <v>188</v>
      </c>
      <c r="B190" s="9" t="s">
        <v>1737</v>
      </c>
      <c r="C190" s="9" t="s">
        <v>1762</v>
      </c>
      <c r="D190" s="3" t="s">
        <v>1761</v>
      </c>
      <c r="E190" s="3"/>
      <c r="F190" s="3"/>
    </row>
    <row r="191" spans="1:6" x14ac:dyDescent="0.25">
      <c r="A191" s="70">
        <v>189</v>
      </c>
      <c r="B191" s="9" t="s">
        <v>1749</v>
      </c>
      <c r="C191" s="3" t="s">
        <v>1757</v>
      </c>
      <c r="D191" s="3" t="s">
        <v>860</v>
      </c>
      <c r="E191" s="3"/>
      <c r="F191" s="3"/>
    </row>
    <row r="192" spans="1:6" x14ac:dyDescent="0.25">
      <c r="A192" s="70">
        <v>190</v>
      </c>
      <c r="B192" s="9" t="s">
        <v>1750</v>
      </c>
      <c r="C192" s="3" t="s">
        <v>1755</v>
      </c>
      <c r="D192" s="3" t="s">
        <v>1756</v>
      </c>
      <c r="E192" s="3"/>
      <c r="F192" s="3"/>
    </row>
    <row r="193" spans="1:6" x14ac:dyDescent="0.25">
      <c r="A193" s="70">
        <v>191</v>
      </c>
      <c r="B193" s="3" t="s">
        <v>391</v>
      </c>
      <c r="C193" s="3" t="s">
        <v>533</v>
      </c>
      <c r="D193" s="3" t="s">
        <v>162</v>
      </c>
      <c r="E193" s="3"/>
      <c r="F193" s="3"/>
    </row>
    <row r="194" spans="1:6" x14ac:dyDescent="0.25">
      <c r="A194" s="70">
        <v>192</v>
      </c>
      <c r="B194" s="3" t="s">
        <v>395</v>
      </c>
      <c r="C194" s="3" t="s">
        <v>430</v>
      </c>
      <c r="D194" s="3" t="s">
        <v>105</v>
      </c>
      <c r="E194" s="3"/>
      <c r="F194" s="3"/>
    </row>
    <row r="195" spans="1:6" x14ac:dyDescent="0.25">
      <c r="A195" s="70">
        <v>193</v>
      </c>
      <c r="B195" s="3" t="s">
        <v>396</v>
      </c>
      <c r="C195" s="3" t="s">
        <v>431</v>
      </c>
      <c r="D195" s="3" t="s">
        <v>105</v>
      </c>
      <c r="E195" s="3"/>
      <c r="F195" s="3"/>
    </row>
    <row r="196" spans="1:6" x14ac:dyDescent="0.25">
      <c r="A196" s="70">
        <v>194</v>
      </c>
      <c r="B196" s="3" t="s">
        <v>780</v>
      </c>
      <c r="C196" s="3" t="s">
        <v>786</v>
      </c>
      <c r="D196" s="3" t="s">
        <v>12</v>
      </c>
      <c r="E196" s="3"/>
      <c r="F196" s="3"/>
    </row>
    <row r="197" spans="1:6" x14ac:dyDescent="0.25">
      <c r="A197" s="70">
        <v>195</v>
      </c>
      <c r="B197" s="3" t="s">
        <v>428</v>
      </c>
      <c r="C197" s="3" t="s">
        <v>429</v>
      </c>
      <c r="D197" s="3" t="s">
        <v>121</v>
      </c>
      <c r="E197" s="3"/>
      <c r="F197" s="3"/>
    </row>
    <row r="198" spans="1:6" x14ac:dyDescent="0.25">
      <c r="A198" s="70">
        <v>196</v>
      </c>
      <c r="B198" s="3" t="s">
        <v>190</v>
      </c>
      <c r="C198" s="3" t="s">
        <v>191</v>
      </c>
      <c r="D198" s="3" t="s">
        <v>192</v>
      </c>
      <c r="E198" s="3"/>
      <c r="F198" s="3"/>
    </row>
    <row r="199" spans="1:6" x14ac:dyDescent="0.25">
      <c r="A199" s="70">
        <v>197</v>
      </c>
      <c r="B199" s="3" t="s">
        <v>449</v>
      </c>
      <c r="C199" s="3" t="s">
        <v>463</v>
      </c>
      <c r="D199" s="3" t="s">
        <v>12</v>
      </c>
      <c r="E199" s="3"/>
      <c r="F199" s="3"/>
    </row>
    <row r="200" spans="1:6" x14ac:dyDescent="0.25">
      <c r="A200" s="70">
        <v>198</v>
      </c>
      <c r="B200" s="3" t="s">
        <v>193</v>
      </c>
      <c r="C200" s="3" t="s">
        <v>194</v>
      </c>
      <c r="D200" s="3" t="s">
        <v>131</v>
      </c>
      <c r="E200" s="3"/>
      <c r="F200" s="3"/>
    </row>
    <row r="201" spans="1:6" x14ac:dyDescent="0.25">
      <c r="A201" s="70">
        <v>199</v>
      </c>
      <c r="B201" s="3" t="s">
        <v>1023</v>
      </c>
      <c r="C201" s="3" t="s">
        <v>1024</v>
      </c>
      <c r="D201" s="3" t="s">
        <v>1025</v>
      </c>
      <c r="E201" s="3"/>
      <c r="F201" s="3"/>
    </row>
    <row r="202" spans="1:6" x14ac:dyDescent="0.25">
      <c r="A202" s="70">
        <v>200</v>
      </c>
      <c r="B202" s="3" t="s">
        <v>453</v>
      </c>
      <c r="C202" s="3" t="s">
        <v>461</v>
      </c>
      <c r="D202" s="3" t="s">
        <v>162</v>
      </c>
      <c r="E202" s="3"/>
      <c r="F202" s="3"/>
    </row>
    <row r="203" spans="1:6" x14ac:dyDescent="0.25">
      <c r="A203" s="70">
        <v>201</v>
      </c>
      <c r="B203" s="3" t="s">
        <v>195</v>
      </c>
      <c r="C203" s="3" t="s">
        <v>196</v>
      </c>
      <c r="D203" s="3" t="s">
        <v>12</v>
      </c>
      <c r="E203" s="3"/>
      <c r="F203" s="3"/>
    </row>
    <row r="204" spans="1:6" x14ac:dyDescent="0.25">
      <c r="A204" s="70">
        <v>202</v>
      </c>
      <c r="B204" s="3" t="s">
        <v>197</v>
      </c>
      <c r="C204" s="3" t="s">
        <v>198</v>
      </c>
      <c r="D204" s="3" t="s">
        <v>114</v>
      </c>
      <c r="E204" s="3"/>
      <c r="F204" s="3"/>
    </row>
    <row r="205" spans="1:6" x14ac:dyDescent="0.25">
      <c r="A205" s="70">
        <v>203</v>
      </c>
      <c r="B205" s="3" t="s">
        <v>277</v>
      </c>
      <c r="C205" s="3" t="s">
        <v>278</v>
      </c>
      <c r="D205" s="3" t="s">
        <v>121</v>
      </c>
      <c r="E205" s="3"/>
      <c r="F205" s="3"/>
    </row>
    <row r="206" spans="1:6" x14ac:dyDescent="0.25">
      <c r="A206" s="70">
        <v>204</v>
      </c>
      <c r="B206" s="3" t="s">
        <v>456</v>
      </c>
      <c r="C206" s="3" t="s">
        <v>469</v>
      </c>
      <c r="D206" s="3" t="s">
        <v>126</v>
      </c>
      <c r="E206" s="3"/>
      <c r="F206" s="3"/>
    </row>
    <row r="207" spans="1:6" x14ac:dyDescent="0.25">
      <c r="A207" s="70">
        <v>205</v>
      </c>
      <c r="B207" s="3" t="s">
        <v>586</v>
      </c>
      <c r="C207" s="9" t="s">
        <v>603</v>
      </c>
      <c r="D207" s="9" t="s">
        <v>589</v>
      </c>
      <c r="E207" s="3"/>
      <c r="F207" s="3"/>
    </row>
    <row r="208" spans="1:6" x14ac:dyDescent="0.25">
      <c r="A208" s="70">
        <v>206</v>
      </c>
      <c r="B208" s="9" t="s">
        <v>837</v>
      </c>
      <c r="C208" s="9" t="s">
        <v>838</v>
      </c>
      <c r="D208" s="3" t="s">
        <v>839</v>
      </c>
      <c r="E208" s="3"/>
      <c r="F208" s="3"/>
    </row>
    <row r="209" spans="1:6" x14ac:dyDescent="0.25">
      <c r="A209" s="70">
        <v>207</v>
      </c>
      <c r="B209" s="9" t="s">
        <v>1026</v>
      </c>
      <c r="C209" s="9" t="s">
        <v>1027</v>
      </c>
      <c r="D209" s="3" t="s">
        <v>1028</v>
      </c>
      <c r="E209" s="3"/>
      <c r="F209" s="3"/>
    </row>
    <row r="210" spans="1:6" x14ac:dyDescent="0.25">
      <c r="A210" s="70">
        <v>208</v>
      </c>
      <c r="B210" s="9" t="s">
        <v>1029</v>
      </c>
      <c r="C210" s="9" t="s">
        <v>1030</v>
      </c>
      <c r="D210" s="3" t="s">
        <v>968</v>
      </c>
      <c r="E210" s="3"/>
      <c r="F210" s="3"/>
    </row>
    <row r="211" spans="1:6" x14ac:dyDescent="0.25">
      <c r="A211" s="70">
        <v>209</v>
      </c>
      <c r="B211" s="9" t="s">
        <v>1744</v>
      </c>
      <c r="C211" s="9" t="s">
        <v>1767</v>
      </c>
      <c r="D211" s="3" t="s">
        <v>839</v>
      </c>
      <c r="E211" s="3"/>
      <c r="F211" s="3"/>
    </row>
    <row r="212" spans="1:6" x14ac:dyDescent="0.25">
      <c r="A212" s="70">
        <v>210</v>
      </c>
      <c r="B212" s="3" t="s">
        <v>199</v>
      </c>
      <c r="C212" s="3" t="s">
        <v>200</v>
      </c>
      <c r="D212" s="3" t="s">
        <v>105</v>
      </c>
      <c r="E212" s="3"/>
      <c r="F212" s="3"/>
    </row>
    <row r="213" spans="1:6" x14ac:dyDescent="0.25">
      <c r="A213" s="70">
        <v>211</v>
      </c>
      <c r="B213" s="3" t="s">
        <v>201</v>
      </c>
      <c r="C213" s="3" t="s">
        <v>202</v>
      </c>
      <c r="D213" s="3" t="s">
        <v>557</v>
      </c>
      <c r="E213" s="3"/>
      <c r="F213" s="3"/>
    </row>
    <row r="214" spans="1:6" x14ac:dyDescent="0.25">
      <c r="A214" s="70">
        <v>212</v>
      </c>
      <c r="B214" s="3" t="s">
        <v>203</v>
      </c>
      <c r="C214" s="3" t="s">
        <v>204</v>
      </c>
      <c r="D214" s="3" t="s">
        <v>12</v>
      </c>
      <c r="E214" s="3"/>
      <c r="F214" s="3"/>
    </row>
    <row r="215" spans="1:6" x14ac:dyDescent="0.25">
      <c r="A215" s="70">
        <v>213</v>
      </c>
      <c r="B215" s="3" t="s">
        <v>205</v>
      </c>
      <c r="C215" s="3" t="s">
        <v>206</v>
      </c>
      <c r="D215" s="3" t="s">
        <v>126</v>
      </c>
      <c r="E215" s="3"/>
      <c r="F215" s="3"/>
    </row>
    <row r="216" spans="1:6" x14ac:dyDescent="0.25">
      <c r="A216" s="70">
        <v>214</v>
      </c>
      <c r="B216" s="3" t="s">
        <v>207</v>
      </c>
      <c r="C216" s="3" t="s">
        <v>208</v>
      </c>
      <c r="D216" s="3" t="s">
        <v>209</v>
      </c>
      <c r="E216" s="3"/>
      <c r="F216" s="3"/>
    </row>
    <row r="217" spans="1:6" x14ac:dyDescent="0.25">
      <c r="A217" s="70">
        <v>215</v>
      </c>
      <c r="B217" s="9" t="s">
        <v>772</v>
      </c>
      <c r="C217" s="3" t="s">
        <v>773</v>
      </c>
      <c r="D217" s="3" t="s">
        <v>12</v>
      </c>
      <c r="E217" s="3"/>
      <c r="F217" s="3"/>
    </row>
    <row r="218" spans="1:6" x14ac:dyDescent="0.25">
      <c r="A218" s="70">
        <v>216</v>
      </c>
      <c r="B218" s="3" t="s">
        <v>210</v>
      </c>
      <c r="C218" s="3" t="s">
        <v>19</v>
      </c>
      <c r="D218" s="3" t="s">
        <v>1060</v>
      </c>
      <c r="E218" s="3"/>
      <c r="F218" s="3"/>
    </row>
    <row r="219" spans="1:6" x14ac:dyDescent="0.25">
      <c r="A219" s="70">
        <v>217</v>
      </c>
      <c r="B219" s="3" t="s">
        <v>1033</v>
      </c>
      <c r="C219" s="3" t="s">
        <v>1055</v>
      </c>
      <c r="D219" s="3" t="s">
        <v>996</v>
      </c>
      <c r="E219" s="3"/>
      <c r="F219" s="3"/>
    </row>
    <row r="220" spans="1:6" x14ac:dyDescent="0.25">
      <c r="A220" s="70">
        <v>218</v>
      </c>
      <c r="B220" s="3" t="s">
        <v>1034</v>
      </c>
      <c r="C220" s="3" t="s">
        <v>1056</v>
      </c>
      <c r="D220" s="3" t="s">
        <v>996</v>
      </c>
      <c r="E220" s="3"/>
      <c r="F220" s="3"/>
    </row>
    <row r="221" spans="1:6" x14ac:dyDescent="0.25">
      <c r="A221" s="70">
        <v>219</v>
      </c>
      <c r="B221" s="3" t="s">
        <v>1035</v>
      </c>
      <c r="C221" s="3" t="s">
        <v>1057</v>
      </c>
      <c r="D221" s="3" t="s">
        <v>105</v>
      </c>
      <c r="E221" s="3"/>
      <c r="F221" s="3"/>
    </row>
    <row r="222" spans="1:6" x14ac:dyDescent="0.25">
      <c r="A222" s="70">
        <v>220</v>
      </c>
      <c r="B222" s="3" t="s">
        <v>1036</v>
      </c>
      <c r="C222" s="3" t="s">
        <v>1058</v>
      </c>
      <c r="D222" s="3" t="s">
        <v>967</v>
      </c>
      <c r="E222" s="3"/>
      <c r="F222" s="3"/>
    </row>
    <row r="223" spans="1:6" x14ac:dyDescent="0.25">
      <c r="A223" s="70">
        <v>221</v>
      </c>
      <c r="B223" s="3" t="s">
        <v>1037</v>
      </c>
      <c r="C223" s="3" t="s">
        <v>1059</v>
      </c>
      <c r="D223" s="3" t="s">
        <v>947</v>
      </c>
      <c r="E223" s="3"/>
      <c r="F223" s="3"/>
    </row>
    <row r="224" spans="1:6" x14ac:dyDescent="0.25">
      <c r="A224" s="70">
        <v>222</v>
      </c>
      <c r="B224" s="3" t="s">
        <v>211</v>
      </c>
      <c r="C224" s="3" t="s">
        <v>212</v>
      </c>
      <c r="D224" s="3" t="s">
        <v>105</v>
      </c>
      <c r="E224" s="3"/>
      <c r="F224" s="3"/>
    </row>
    <row r="225" spans="1:6" x14ac:dyDescent="0.25">
      <c r="A225" s="70">
        <v>223</v>
      </c>
      <c r="B225" s="3" t="s">
        <v>1038</v>
      </c>
      <c r="C225" s="3" t="s">
        <v>1061</v>
      </c>
      <c r="D225" s="3" t="s">
        <v>996</v>
      </c>
      <c r="E225" s="3"/>
      <c r="F225" s="3"/>
    </row>
    <row r="226" spans="1:6" x14ac:dyDescent="0.25">
      <c r="A226" s="70">
        <v>224</v>
      </c>
      <c r="B226" s="3" t="s">
        <v>1039</v>
      </c>
      <c r="C226" s="3" t="s">
        <v>1062</v>
      </c>
      <c r="D226" s="3" t="s">
        <v>947</v>
      </c>
      <c r="E226" s="3"/>
      <c r="F226" s="3"/>
    </row>
    <row r="227" spans="1:6" x14ac:dyDescent="0.25">
      <c r="A227" s="70">
        <v>225</v>
      </c>
      <c r="B227" s="3" t="s">
        <v>1040</v>
      </c>
      <c r="C227" s="3" t="s">
        <v>1063</v>
      </c>
      <c r="D227" s="3" t="s">
        <v>996</v>
      </c>
      <c r="E227" s="3"/>
      <c r="F227" s="3"/>
    </row>
    <row r="228" spans="1:6" x14ac:dyDescent="0.25">
      <c r="A228" s="70">
        <v>226</v>
      </c>
      <c r="B228" s="3" t="s">
        <v>1041</v>
      </c>
      <c r="C228" s="3" t="s">
        <v>1064</v>
      </c>
      <c r="D228" s="3" t="s">
        <v>105</v>
      </c>
      <c r="E228" s="3"/>
      <c r="F228" s="3"/>
    </row>
    <row r="229" spans="1:6" x14ac:dyDescent="0.25">
      <c r="A229" s="70">
        <v>227</v>
      </c>
      <c r="B229" s="3" t="s">
        <v>1042</v>
      </c>
      <c r="C229" s="3" t="s">
        <v>1065</v>
      </c>
      <c r="D229" s="3" t="s">
        <v>947</v>
      </c>
      <c r="E229" s="3"/>
      <c r="F229" s="3"/>
    </row>
    <row r="230" spans="1:6" x14ac:dyDescent="0.25">
      <c r="A230" s="70">
        <v>228</v>
      </c>
      <c r="B230" s="3" t="s">
        <v>634</v>
      </c>
      <c r="C230" s="3" t="s">
        <v>641</v>
      </c>
      <c r="D230" s="9" t="s">
        <v>538</v>
      </c>
      <c r="E230" s="3"/>
      <c r="F230" s="3"/>
    </row>
    <row r="231" spans="1:6" x14ac:dyDescent="0.25">
      <c r="A231" s="70">
        <v>229</v>
      </c>
      <c r="B231" s="3" t="s">
        <v>1043</v>
      </c>
      <c r="C231" s="3" t="s">
        <v>1066</v>
      </c>
      <c r="D231" s="3" t="s">
        <v>996</v>
      </c>
      <c r="E231" s="3"/>
      <c r="F231" s="3"/>
    </row>
    <row r="232" spans="1:6" x14ac:dyDescent="0.25">
      <c r="A232" s="70">
        <v>230</v>
      </c>
      <c r="B232" s="3" t="s">
        <v>1044</v>
      </c>
      <c r="C232" s="3" t="s">
        <v>1068</v>
      </c>
      <c r="D232" s="3" t="s">
        <v>105</v>
      </c>
      <c r="E232" s="3"/>
      <c r="F232" s="3"/>
    </row>
    <row r="233" spans="1:6" x14ac:dyDescent="0.25">
      <c r="A233" s="70">
        <v>231</v>
      </c>
      <c r="B233" s="3" t="s">
        <v>1045</v>
      </c>
      <c r="C233" s="3" t="s">
        <v>1069</v>
      </c>
      <c r="D233" s="3" t="s">
        <v>967</v>
      </c>
      <c r="E233" s="3"/>
      <c r="F233" s="3"/>
    </row>
    <row r="234" spans="1:6" x14ac:dyDescent="0.25">
      <c r="A234" s="70">
        <v>232</v>
      </c>
      <c r="B234" s="3" t="s">
        <v>1046</v>
      </c>
      <c r="C234" s="3" t="s">
        <v>1070</v>
      </c>
      <c r="D234" s="3" t="s">
        <v>947</v>
      </c>
      <c r="E234" s="3"/>
      <c r="F234" s="3"/>
    </row>
    <row r="235" spans="1:6" x14ac:dyDescent="0.25">
      <c r="A235" s="70">
        <v>233</v>
      </c>
      <c r="B235" s="3" t="s">
        <v>1047</v>
      </c>
      <c r="C235" s="3" t="s">
        <v>1067</v>
      </c>
      <c r="D235" s="9" t="s">
        <v>948</v>
      </c>
      <c r="E235" s="3"/>
      <c r="F235" s="3"/>
    </row>
    <row r="236" spans="1:6" x14ac:dyDescent="0.25">
      <c r="A236" s="70">
        <v>234</v>
      </c>
      <c r="B236" s="3" t="s">
        <v>1048</v>
      </c>
      <c r="C236" s="3" t="s">
        <v>1071</v>
      </c>
      <c r="D236" s="3" t="s">
        <v>105</v>
      </c>
      <c r="E236" s="3"/>
      <c r="F236" s="3"/>
    </row>
    <row r="237" spans="1:6" x14ac:dyDescent="0.25">
      <c r="A237" s="70">
        <v>235</v>
      </c>
      <c r="B237" s="3" t="s">
        <v>1049</v>
      </c>
      <c r="C237" s="3" t="s">
        <v>1072</v>
      </c>
      <c r="D237" s="9" t="s">
        <v>538</v>
      </c>
      <c r="E237" s="3"/>
      <c r="F237" s="3"/>
    </row>
    <row r="238" spans="1:6" x14ac:dyDescent="0.25">
      <c r="A238" s="70">
        <v>236</v>
      </c>
      <c r="B238" s="3" t="s">
        <v>1050</v>
      </c>
      <c r="C238" s="3" t="s">
        <v>1073</v>
      </c>
      <c r="D238" s="3" t="s">
        <v>996</v>
      </c>
      <c r="E238" s="3"/>
      <c r="F238" s="3"/>
    </row>
    <row r="239" spans="1:6" x14ac:dyDescent="0.25">
      <c r="A239" s="70">
        <v>237</v>
      </c>
      <c r="B239" s="3" t="s">
        <v>1051</v>
      </c>
      <c r="C239" s="3" t="s">
        <v>1074</v>
      </c>
      <c r="D239" s="3" t="s">
        <v>967</v>
      </c>
      <c r="E239" s="3"/>
      <c r="F239" s="3"/>
    </row>
    <row r="240" spans="1:6" x14ac:dyDescent="0.25">
      <c r="A240" s="70">
        <v>238</v>
      </c>
      <c r="B240" s="3" t="s">
        <v>1052</v>
      </c>
      <c r="C240" s="3" t="s">
        <v>1075</v>
      </c>
      <c r="D240" s="3" t="s">
        <v>996</v>
      </c>
      <c r="E240" s="3"/>
      <c r="F240" s="3"/>
    </row>
    <row r="241" spans="1:6" x14ac:dyDescent="0.25">
      <c r="A241" s="70">
        <v>239</v>
      </c>
      <c r="B241" s="3" t="s">
        <v>1053</v>
      </c>
      <c r="C241" s="3" t="s">
        <v>1076</v>
      </c>
      <c r="D241" s="3" t="s">
        <v>947</v>
      </c>
      <c r="E241" s="3"/>
      <c r="F241" s="3"/>
    </row>
    <row r="242" spans="1:6" x14ac:dyDescent="0.25">
      <c r="A242" s="70">
        <v>240</v>
      </c>
      <c r="B242" s="3" t="s">
        <v>1054</v>
      </c>
      <c r="C242" s="3" t="s">
        <v>1077</v>
      </c>
      <c r="D242" s="9" t="s">
        <v>948</v>
      </c>
      <c r="E242" s="3"/>
      <c r="F242" s="3"/>
    </row>
    <row r="243" spans="1:6" x14ac:dyDescent="0.25">
      <c r="A243" s="70">
        <v>241</v>
      </c>
      <c r="B243" s="3" t="s">
        <v>758</v>
      </c>
      <c r="C243" s="3" t="s">
        <v>761</v>
      </c>
      <c r="D243" s="3" t="s">
        <v>12</v>
      </c>
      <c r="E243" s="3"/>
      <c r="F243" s="3"/>
    </row>
    <row r="244" spans="1:6" x14ac:dyDescent="0.25">
      <c r="A244" s="70">
        <v>242</v>
      </c>
      <c r="B244" s="3" t="s">
        <v>393</v>
      </c>
      <c r="C244" s="3" t="s">
        <v>422</v>
      </c>
      <c r="D244" s="3" t="s">
        <v>121</v>
      </c>
      <c r="E244" s="3"/>
      <c r="F244" s="3"/>
    </row>
    <row r="245" spans="1:6" x14ac:dyDescent="0.25">
      <c r="A245" s="70">
        <v>243</v>
      </c>
      <c r="B245" s="9" t="s">
        <v>716</v>
      </c>
      <c r="C245" s="3" t="s">
        <v>717</v>
      </c>
      <c r="D245" s="3" t="s">
        <v>105</v>
      </c>
      <c r="E245" s="3"/>
      <c r="F245" s="3"/>
    </row>
    <row r="246" spans="1:6" x14ac:dyDescent="0.25">
      <c r="A246" s="70">
        <v>244</v>
      </c>
      <c r="B246" s="3" t="s">
        <v>400</v>
      </c>
      <c r="C246" s="3" t="s">
        <v>423</v>
      </c>
      <c r="D246" s="3" t="s">
        <v>105</v>
      </c>
      <c r="E246" s="3"/>
      <c r="F246" s="3"/>
    </row>
    <row r="247" spans="1:6" x14ac:dyDescent="0.25">
      <c r="A247" s="70">
        <v>245</v>
      </c>
      <c r="B247" s="3" t="s">
        <v>781</v>
      </c>
      <c r="C247" s="3" t="s">
        <v>787</v>
      </c>
      <c r="D247" s="3" t="s">
        <v>121</v>
      </c>
      <c r="E247" s="3"/>
      <c r="F247" s="3"/>
    </row>
    <row r="248" spans="1:6" x14ac:dyDescent="0.25">
      <c r="A248" s="70">
        <v>246</v>
      </c>
      <c r="B248" s="3" t="s">
        <v>425</v>
      </c>
      <c r="C248" s="3" t="s">
        <v>424</v>
      </c>
      <c r="D248" s="3" t="s">
        <v>427</v>
      </c>
      <c r="E248" s="3"/>
      <c r="F248" s="3"/>
    </row>
    <row r="249" spans="1:6" x14ac:dyDescent="0.25">
      <c r="A249" s="70">
        <v>247</v>
      </c>
      <c r="B249" s="3" t="s">
        <v>401</v>
      </c>
      <c r="C249" s="3" t="s">
        <v>426</v>
      </c>
      <c r="D249" s="3" t="s">
        <v>121</v>
      </c>
      <c r="E249" s="3"/>
      <c r="F249" s="3"/>
    </row>
    <row r="250" spans="1:6" x14ac:dyDescent="0.25">
      <c r="A250" s="70">
        <v>248</v>
      </c>
      <c r="B250" s="3" t="s">
        <v>1031</v>
      </c>
      <c r="C250" s="3" t="s">
        <v>1032</v>
      </c>
      <c r="D250" s="3" t="s">
        <v>978</v>
      </c>
      <c r="E250" s="3"/>
      <c r="F250" s="3"/>
    </row>
    <row r="251" spans="1:6" x14ac:dyDescent="0.25">
      <c r="A251" s="70">
        <v>249</v>
      </c>
      <c r="B251" s="3" t="s">
        <v>213</v>
      </c>
      <c r="C251" s="3" t="s">
        <v>214</v>
      </c>
      <c r="D251" s="3" t="s">
        <v>105</v>
      </c>
      <c r="E251" s="3"/>
      <c r="F251" s="3"/>
    </row>
    <row r="252" spans="1:6" x14ac:dyDescent="0.25">
      <c r="A252" s="70">
        <v>250</v>
      </c>
      <c r="B252" s="3" t="s">
        <v>374</v>
      </c>
      <c r="C252" s="3" t="s">
        <v>515</v>
      </c>
      <c r="D252" s="3" t="s">
        <v>121</v>
      </c>
      <c r="E252" s="3"/>
      <c r="F252" s="3"/>
    </row>
    <row r="253" spans="1:6" x14ac:dyDescent="0.25">
      <c r="A253" s="70">
        <v>251</v>
      </c>
      <c r="B253" s="3" t="s">
        <v>377</v>
      </c>
      <c r="C253" s="3" t="s">
        <v>518</v>
      </c>
      <c r="D253" s="3" t="s">
        <v>121</v>
      </c>
      <c r="E253" s="3"/>
      <c r="F253" s="3"/>
    </row>
    <row r="254" spans="1:6" x14ac:dyDescent="0.25">
      <c r="A254" s="70">
        <v>252</v>
      </c>
      <c r="B254" s="9" t="s">
        <v>721</v>
      </c>
      <c r="C254" s="3" t="s">
        <v>722</v>
      </c>
      <c r="D254" s="3" t="s">
        <v>723</v>
      </c>
      <c r="E254" s="3"/>
      <c r="F254" s="3"/>
    </row>
    <row r="255" spans="1:6" x14ac:dyDescent="0.25">
      <c r="A255" s="70">
        <v>253</v>
      </c>
      <c r="B255" s="3" t="s">
        <v>375</v>
      </c>
      <c r="C255" s="3" t="s">
        <v>516</v>
      </c>
      <c r="D255" s="3" t="s">
        <v>12</v>
      </c>
      <c r="E255" s="3"/>
      <c r="F255" s="3"/>
    </row>
    <row r="256" spans="1:6" x14ac:dyDescent="0.25">
      <c r="A256" s="70">
        <v>254</v>
      </c>
      <c r="B256" s="3" t="s">
        <v>440</v>
      </c>
      <c r="C256" s="3" t="s">
        <v>519</v>
      </c>
      <c r="D256" s="3" t="s">
        <v>121</v>
      </c>
      <c r="E256" s="3"/>
      <c r="F256" s="3"/>
    </row>
    <row r="257" spans="1:6" x14ac:dyDescent="0.25">
      <c r="A257" s="70">
        <v>255</v>
      </c>
      <c r="B257" s="3" t="s">
        <v>381</v>
      </c>
      <c r="C257" s="3" t="s">
        <v>521</v>
      </c>
      <c r="D257" s="3" t="s">
        <v>121</v>
      </c>
      <c r="E257" s="3"/>
      <c r="F257" s="3"/>
    </row>
    <row r="258" spans="1:6" x14ac:dyDescent="0.25">
      <c r="A258" s="70">
        <v>256</v>
      </c>
      <c r="B258" s="3" t="s">
        <v>380</v>
      </c>
      <c r="C258" s="3" t="s">
        <v>520</v>
      </c>
      <c r="D258" s="3" t="s">
        <v>126</v>
      </c>
      <c r="E258" s="3"/>
      <c r="F258" s="3"/>
    </row>
    <row r="259" spans="1:6" x14ac:dyDescent="0.25">
      <c r="A259" s="70">
        <v>257</v>
      </c>
      <c r="B259" s="3" t="s">
        <v>1117</v>
      </c>
      <c r="C259" s="3" t="s">
        <v>1118</v>
      </c>
      <c r="D259" s="3" t="s">
        <v>538</v>
      </c>
      <c r="E259" s="3"/>
      <c r="F259" s="3"/>
    </row>
    <row r="260" spans="1:6" x14ac:dyDescent="0.25">
      <c r="A260" s="79">
        <v>258</v>
      </c>
      <c r="B260" s="3" t="s">
        <v>376</v>
      </c>
      <c r="C260" s="3" t="s">
        <v>517</v>
      </c>
      <c r="D260" s="3" t="s">
        <v>121</v>
      </c>
      <c r="E260" s="3"/>
      <c r="F260" s="3"/>
    </row>
    <row r="261" spans="1:6" x14ac:dyDescent="0.25">
      <c r="A261" s="79">
        <v>259</v>
      </c>
      <c r="B261" s="3" t="s">
        <v>390</v>
      </c>
      <c r="C261" s="3" t="s">
        <v>537</v>
      </c>
      <c r="D261" s="3" t="s">
        <v>162</v>
      </c>
      <c r="E261" s="3"/>
      <c r="F261" s="3"/>
    </row>
    <row r="262" spans="1:6" x14ac:dyDescent="0.25">
      <c r="A262" s="79">
        <v>260</v>
      </c>
      <c r="B262" s="3" t="s">
        <v>215</v>
      </c>
      <c r="C262" s="3" t="s">
        <v>216</v>
      </c>
      <c r="D262" s="3" t="s">
        <v>12</v>
      </c>
      <c r="E262" s="3"/>
      <c r="F262" s="3"/>
    </row>
    <row r="263" spans="1:6" x14ac:dyDescent="0.25">
      <c r="A263" s="79">
        <v>261</v>
      </c>
      <c r="B263" s="3" t="s">
        <v>217</v>
      </c>
      <c r="C263" s="3" t="s">
        <v>218</v>
      </c>
      <c r="D263" s="3" t="s">
        <v>114</v>
      </c>
      <c r="E263" s="3"/>
      <c r="F263" s="3"/>
    </row>
    <row r="264" spans="1:6" x14ac:dyDescent="0.25">
      <c r="A264" s="79">
        <v>262</v>
      </c>
      <c r="B264" s="3" t="s">
        <v>2065</v>
      </c>
      <c r="C264" s="9" t="s">
        <v>2086</v>
      </c>
      <c r="D264" s="9" t="s">
        <v>2082</v>
      </c>
      <c r="E264" s="3"/>
      <c r="F264" s="3"/>
    </row>
    <row r="265" spans="1:6" x14ac:dyDescent="0.25">
      <c r="A265" s="79">
        <v>263</v>
      </c>
      <c r="B265" s="3" t="s">
        <v>2069</v>
      </c>
      <c r="C265" s="9" t="s">
        <v>2087</v>
      </c>
      <c r="D265" s="9" t="s">
        <v>2083</v>
      </c>
      <c r="E265" s="3"/>
      <c r="F265" s="3"/>
    </row>
    <row r="266" spans="1:6" x14ac:dyDescent="0.25">
      <c r="A266" s="79">
        <v>264</v>
      </c>
      <c r="B266" s="3" t="s">
        <v>2072</v>
      </c>
      <c r="C266" s="3" t="s">
        <v>2085</v>
      </c>
      <c r="D266" s="9" t="s">
        <v>2084</v>
      </c>
      <c r="E266" s="3"/>
      <c r="F266" s="3"/>
    </row>
    <row r="267" spans="1:6" x14ac:dyDescent="0.25">
      <c r="A267" s="79">
        <v>265</v>
      </c>
      <c r="B267" s="3" t="s">
        <v>2088</v>
      </c>
      <c r="C267" s="3" t="s">
        <v>2090</v>
      </c>
      <c r="D267" s="3" t="s">
        <v>162</v>
      </c>
      <c r="E267" s="3"/>
      <c r="F267" s="3"/>
    </row>
    <row r="268" spans="1:6" x14ac:dyDescent="0.25">
      <c r="A268" s="79">
        <v>266</v>
      </c>
      <c r="B268" s="3" t="s">
        <v>2089</v>
      </c>
      <c r="C268" s="3" t="s">
        <v>2091</v>
      </c>
      <c r="D268" s="3" t="s">
        <v>162</v>
      </c>
      <c r="E268" s="3"/>
      <c r="F268" s="3"/>
    </row>
  </sheetData>
  <sortState ref="B3:D273">
    <sortCondition ref="B3:B273"/>
  </sortState>
  <mergeCells count="5">
    <mergeCell ref="B1:C1"/>
    <mergeCell ref="F1:F2"/>
    <mergeCell ref="E1:E2"/>
    <mergeCell ref="D1:D2"/>
    <mergeCell ref="A1:A2"/>
  </mergeCells>
  <phoneticPr fontId="1" type="noConversion"/>
  <conditionalFormatting sqref="B230 B181:B193 B163:B166 B152:B154 B117:B131 B134:B148 B196 B200:B208 B1:B78 B80:B111 B242:B263 B269:B1048576">
    <cfRule type="duplicateValues" dxfId="2" priority="3"/>
  </conditionalFormatting>
  <conditionalFormatting sqref="C249:C250">
    <cfRule type="duplicateValues" dxfId="1" priority="2"/>
  </conditionalFormatting>
  <conditionalFormatting sqref="C251:C2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activeCell="C123" sqref="C123"/>
    </sheetView>
  </sheetViews>
  <sheetFormatPr defaultRowHeight="13.5" x14ac:dyDescent="0.25"/>
  <cols>
    <col min="1" max="1" width="4.28515625" bestFit="1" customWidth="1"/>
    <col min="2" max="2" width="7.28515625" bestFit="1" customWidth="1"/>
    <col min="3" max="3" width="24" bestFit="1" customWidth="1"/>
    <col min="4" max="4" width="25.5703125" bestFit="1" customWidth="1"/>
    <col min="5" max="5" width="7.28515625" bestFit="1" customWidth="1"/>
    <col min="6" max="6" width="29" bestFit="1" customWidth="1"/>
    <col min="7" max="7" width="5.42578125" bestFit="1" customWidth="1"/>
    <col min="8" max="8" width="14.85546875" bestFit="1" customWidth="1"/>
    <col min="9" max="9" width="15.42578125" bestFit="1" customWidth="1"/>
    <col min="10" max="10" width="13.85546875" bestFit="1" customWidth="1"/>
    <col min="11" max="11" width="5.42578125" bestFit="1" customWidth="1"/>
    <col min="12" max="12" width="25.140625" customWidth="1"/>
  </cols>
  <sheetData>
    <row r="1" spans="1:12" x14ac:dyDescent="0.25">
      <c r="A1" s="84" t="s">
        <v>223</v>
      </c>
      <c r="B1" s="84" t="s">
        <v>225</v>
      </c>
      <c r="C1" s="84" t="s">
        <v>224</v>
      </c>
      <c r="D1" s="84"/>
      <c r="E1" s="87" t="s">
        <v>228</v>
      </c>
      <c r="F1" s="84" t="s">
        <v>229</v>
      </c>
      <c r="G1" s="87" t="s">
        <v>230</v>
      </c>
      <c r="H1" s="84" t="s">
        <v>231</v>
      </c>
      <c r="I1" s="84"/>
      <c r="J1" s="84" t="s">
        <v>232</v>
      </c>
      <c r="K1" s="84" t="s">
        <v>233</v>
      </c>
      <c r="L1" s="84" t="s">
        <v>234</v>
      </c>
    </row>
    <row r="2" spans="1:12" x14ac:dyDescent="0.25">
      <c r="A2" s="84"/>
      <c r="B2" s="84"/>
      <c r="C2" s="6" t="s">
        <v>226</v>
      </c>
      <c r="D2" s="6" t="s">
        <v>227</v>
      </c>
      <c r="E2" s="87"/>
      <c r="F2" s="84"/>
      <c r="G2" s="87"/>
      <c r="H2" s="6" t="s">
        <v>226</v>
      </c>
      <c r="I2" s="6" t="s">
        <v>227</v>
      </c>
      <c r="J2" s="84"/>
      <c r="K2" s="84"/>
      <c r="L2" s="84"/>
    </row>
    <row r="3" spans="1:12" x14ac:dyDescent="0.25">
      <c r="A3" s="4">
        <v>1</v>
      </c>
      <c r="B3" s="4" t="str">
        <f>VLOOKUP($C3,table!$B:$D,3,FALSE)</f>
        <v>연계</v>
      </c>
      <c r="C3" s="3" t="s">
        <v>48</v>
      </c>
      <c r="D3" s="3" t="str">
        <f>VLOOKUP($C3,table!$B:$D,2,FALSE)</f>
        <v>T_IF_DEPT</v>
      </c>
      <c r="E3" s="4">
        <v>0</v>
      </c>
      <c r="F3" s="3" t="s">
        <v>239</v>
      </c>
      <c r="G3" s="4">
        <v>1</v>
      </c>
      <c r="H3" s="3" t="s">
        <v>243</v>
      </c>
      <c r="I3" s="3" t="str">
        <f>VLOOKUP($H3,domain!$B:$D,2,FALSE)</f>
        <v>DEPT_CODE</v>
      </c>
      <c r="J3" s="3" t="s">
        <v>237</v>
      </c>
      <c r="K3" s="4" t="s">
        <v>238</v>
      </c>
      <c r="L3" s="3"/>
    </row>
    <row r="4" spans="1:12" x14ac:dyDescent="0.25">
      <c r="A4" s="4">
        <v>2</v>
      </c>
      <c r="B4" s="4" t="str">
        <f>VLOOKUP($C4,table!$B:$D,3,FALSE)</f>
        <v>연계</v>
      </c>
      <c r="C4" s="3" t="s">
        <v>78</v>
      </c>
      <c r="D4" s="3" t="str">
        <f>VLOOKUP($C4,table!$B:$D,2,FALSE)</f>
        <v>T_IF_HDEPT</v>
      </c>
      <c r="E4" s="4">
        <v>0</v>
      </c>
      <c r="F4" s="3" t="s">
        <v>240</v>
      </c>
      <c r="G4" s="4">
        <v>1</v>
      </c>
      <c r="H4" s="3" t="s">
        <v>244</v>
      </c>
      <c r="I4" s="3" t="str">
        <f>VLOOKUP($H4,domain!$B:$D,2,FALSE)</f>
        <v>HDEPT_CODE</v>
      </c>
      <c r="J4" s="3" t="s">
        <v>237</v>
      </c>
      <c r="K4" s="4" t="s">
        <v>238</v>
      </c>
      <c r="L4" s="3"/>
    </row>
    <row r="5" spans="1:12" x14ac:dyDescent="0.25">
      <c r="A5" s="83">
        <v>3</v>
      </c>
      <c r="B5" s="4" t="str">
        <f>VLOOKUP($C5,table!$B:$D,3,FALSE)</f>
        <v>연계</v>
      </c>
      <c r="C5" s="3" t="s">
        <v>49</v>
      </c>
      <c r="D5" s="3" t="str">
        <f>VLOOKUP($C5,table!$B:$D,2,FALSE)</f>
        <v>T_IF_PSTN</v>
      </c>
      <c r="E5" s="4">
        <v>0</v>
      </c>
      <c r="F5" s="3" t="s">
        <v>241</v>
      </c>
      <c r="G5" s="4">
        <v>1</v>
      </c>
      <c r="H5" s="3" t="s">
        <v>245</v>
      </c>
      <c r="I5" s="3" t="str">
        <f>VLOOKUP($H5,domain!$B:$D,2,FALSE)</f>
        <v>PSTN_CODE</v>
      </c>
      <c r="J5" s="3" t="s">
        <v>237</v>
      </c>
      <c r="K5" s="4" t="s">
        <v>238</v>
      </c>
      <c r="L5" s="3"/>
    </row>
    <row r="6" spans="1:12" x14ac:dyDescent="0.25">
      <c r="A6" s="83">
        <v>4</v>
      </c>
      <c r="B6" s="4" t="str">
        <f>VLOOKUP($C6,table!$B:$D,3,FALSE)</f>
        <v>연계</v>
      </c>
      <c r="C6" s="9" t="s">
        <v>47</v>
      </c>
      <c r="D6" s="3" t="str">
        <f>VLOOKUP($C6,table!$B:$D,2,FALSE)</f>
        <v>T_IF_USER</v>
      </c>
      <c r="E6" s="4">
        <v>0</v>
      </c>
      <c r="F6" s="3" t="s">
        <v>242</v>
      </c>
      <c r="G6" s="4">
        <v>1</v>
      </c>
      <c r="H6" s="3" t="s">
        <v>246</v>
      </c>
      <c r="I6" s="3" t="str">
        <f>VLOOKUP($H6,domain!$B:$D,2,FALSE)</f>
        <v>USER_ID</v>
      </c>
      <c r="J6" s="3" t="s">
        <v>237</v>
      </c>
      <c r="K6" s="4" t="s">
        <v>238</v>
      </c>
      <c r="L6" s="3"/>
    </row>
    <row r="7" spans="1:12" x14ac:dyDescent="0.25">
      <c r="A7" s="83">
        <v>5</v>
      </c>
      <c r="B7" s="28" t="str">
        <f>VLOOKUP($C7,table!$B:$D,3,FALSE)</f>
        <v>연계</v>
      </c>
      <c r="C7" s="9" t="s">
        <v>599</v>
      </c>
      <c r="D7" s="3" t="str">
        <f>VLOOKUP($C7,table!$B:$D,2,FALSE)</f>
        <v>T_IF_DEPT_CL</v>
      </c>
      <c r="E7" s="28">
        <v>0</v>
      </c>
      <c r="F7" s="3" t="s">
        <v>600</v>
      </c>
      <c r="G7" s="28">
        <v>1</v>
      </c>
      <c r="H7" s="3" t="s">
        <v>243</v>
      </c>
      <c r="I7" s="3" t="str">
        <f>VLOOKUP($H7,domain!$B:$D,2,FALSE)</f>
        <v>DEPT_CODE</v>
      </c>
      <c r="J7" s="3" t="s">
        <v>237</v>
      </c>
      <c r="K7" s="28" t="s">
        <v>238</v>
      </c>
      <c r="L7" s="3"/>
    </row>
    <row r="8" spans="1:12" x14ac:dyDescent="0.25">
      <c r="A8" s="83">
        <v>6</v>
      </c>
      <c r="B8" s="47" t="str">
        <f>VLOOKUP($C8,table!$B:$D,3,FALSE)</f>
        <v>연계</v>
      </c>
      <c r="C8" s="3" t="s">
        <v>807</v>
      </c>
      <c r="D8" s="3" t="str">
        <f>VLOOKUP($C8,table!$B:$D,2,FALSE)</f>
        <v>T_IF_TABLEAU_PROJECT</v>
      </c>
      <c r="E8" s="47">
        <v>0</v>
      </c>
      <c r="F8" s="3" t="s">
        <v>820</v>
      </c>
      <c r="G8" s="47">
        <v>1</v>
      </c>
      <c r="H8" s="3" t="s">
        <v>1364</v>
      </c>
      <c r="I8" s="3" t="str">
        <f>VLOOKUP($H8,domain!$B:$D,2,FALSE)</f>
        <v>TABLEAU_PROJECT_ID</v>
      </c>
      <c r="J8" s="3" t="s">
        <v>237</v>
      </c>
      <c r="K8" s="47" t="s">
        <v>238</v>
      </c>
      <c r="L8" s="3"/>
    </row>
    <row r="9" spans="1:12" x14ac:dyDescent="0.25">
      <c r="A9" s="83">
        <v>7</v>
      </c>
      <c r="B9" s="47" t="str">
        <f>VLOOKUP($C9,table!$B:$D,3,FALSE)</f>
        <v>연계</v>
      </c>
      <c r="C9" s="3" t="s">
        <v>808</v>
      </c>
      <c r="D9" s="3" t="str">
        <f>VLOOKUP($C9,table!$B:$D,2,FALSE)</f>
        <v>T_IF_TABLEAU_WORKBOOK</v>
      </c>
      <c r="E9" s="47">
        <v>0</v>
      </c>
      <c r="F9" s="3" t="s">
        <v>821</v>
      </c>
      <c r="G9" s="47">
        <v>1</v>
      </c>
      <c r="H9" s="3" t="s">
        <v>1362</v>
      </c>
      <c r="I9" s="3" t="str">
        <f>VLOOKUP($H9,domain!$B:$D,2,FALSE)</f>
        <v>TABLEAU_WORKBOOK_ID</v>
      </c>
      <c r="J9" s="3" t="s">
        <v>237</v>
      </c>
      <c r="K9" s="47" t="s">
        <v>238</v>
      </c>
      <c r="L9" s="3"/>
    </row>
    <row r="10" spans="1:12" x14ac:dyDescent="0.25">
      <c r="A10" s="83">
        <v>8</v>
      </c>
      <c r="B10" s="47" t="str">
        <f>VLOOKUP($C10,table!$B:$D,3,FALSE)</f>
        <v>연계</v>
      </c>
      <c r="C10" s="3" t="s">
        <v>809</v>
      </c>
      <c r="D10" s="3" t="str">
        <f>VLOOKUP($C10,table!$B:$D,2,FALSE)</f>
        <v>T_IF_TABLEAU_VIEW</v>
      </c>
      <c r="E10" s="47">
        <v>0</v>
      </c>
      <c r="F10" s="3" t="s">
        <v>822</v>
      </c>
      <c r="G10" s="47">
        <v>1</v>
      </c>
      <c r="H10" s="3" t="s">
        <v>1363</v>
      </c>
      <c r="I10" s="3" t="str">
        <f>VLOOKUP($H10,domain!$B:$D,2,FALSE)</f>
        <v>TABLEAU_VIEW_ID</v>
      </c>
      <c r="J10" s="3" t="s">
        <v>237</v>
      </c>
      <c r="K10" s="47" t="s">
        <v>238</v>
      </c>
      <c r="L10" s="3"/>
    </row>
    <row r="11" spans="1:12" x14ac:dyDescent="0.25">
      <c r="A11" s="83">
        <v>9</v>
      </c>
      <c r="B11" s="47" t="str">
        <f>VLOOKUP($C11,table!$B:$D,3,FALSE)</f>
        <v>연계</v>
      </c>
      <c r="C11" s="3" t="s">
        <v>810</v>
      </c>
      <c r="D11" s="3" t="str">
        <f>VLOOKUP($C11,table!$B:$D,2,FALSE)</f>
        <v>T_IF_TABLEAU_USER</v>
      </c>
      <c r="E11" s="47">
        <v>0</v>
      </c>
      <c r="F11" s="3" t="s">
        <v>823</v>
      </c>
      <c r="G11" s="47">
        <v>1</v>
      </c>
      <c r="H11" s="3" t="s">
        <v>246</v>
      </c>
      <c r="I11" s="3" t="str">
        <f>VLOOKUP($H11,domain!$B:$D,2,FALSE)</f>
        <v>USER_ID</v>
      </c>
      <c r="J11" s="3" t="s">
        <v>237</v>
      </c>
      <c r="K11" s="47" t="s">
        <v>238</v>
      </c>
      <c r="L11" s="3"/>
    </row>
    <row r="12" spans="1:12" x14ac:dyDescent="0.25">
      <c r="A12" s="83">
        <v>10</v>
      </c>
      <c r="B12" s="54" t="str">
        <f>VLOOKUP($C12,table!$B:$D,3,FALSE)</f>
        <v>로그</v>
      </c>
      <c r="C12" s="3" t="s">
        <v>861</v>
      </c>
      <c r="D12" s="3" t="str">
        <f>VLOOKUP($C12,table!$B:$D,2,FALSE)</f>
        <v>T_LOG_REF_INFO</v>
      </c>
      <c r="E12" s="88">
        <v>0</v>
      </c>
      <c r="F12" s="91" t="s">
        <v>896</v>
      </c>
      <c r="G12" s="54">
        <v>1</v>
      </c>
      <c r="H12" s="3" t="s">
        <v>897</v>
      </c>
      <c r="I12" s="3" t="str">
        <f>VLOOKUP($H12,domain!$B:$D,2,FALSE)</f>
        <v>SYS_SE</v>
      </c>
      <c r="J12" s="91" t="s">
        <v>237</v>
      </c>
      <c r="K12" s="54" t="s">
        <v>238</v>
      </c>
      <c r="L12" s="3"/>
    </row>
    <row r="13" spans="1:12" x14ac:dyDescent="0.25">
      <c r="A13" s="83">
        <v>11</v>
      </c>
      <c r="B13" s="54" t="str">
        <f>VLOOKUP($C13,table!$B:$D,3,FALSE)</f>
        <v>로그</v>
      </c>
      <c r="C13" s="3" t="s">
        <v>861</v>
      </c>
      <c r="D13" s="3" t="str">
        <f>VLOOKUP($C13,table!$B:$D,2,FALSE)</f>
        <v>T_LOG_REF_INFO</v>
      </c>
      <c r="E13" s="89"/>
      <c r="F13" s="95"/>
      <c r="G13" s="54">
        <v>2</v>
      </c>
      <c r="H13" s="3" t="s">
        <v>898</v>
      </c>
      <c r="I13" s="3" t="str">
        <f>VLOOKUP($H13,domain!$B:$D,2,FALSE)</f>
        <v>CONTROLLER_NM</v>
      </c>
      <c r="J13" s="95"/>
      <c r="K13" s="54" t="s">
        <v>238</v>
      </c>
      <c r="L13" s="3"/>
    </row>
    <row r="14" spans="1:12" x14ac:dyDescent="0.25">
      <c r="A14" s="83">
        <v>12</v>
      </c>
      <c r="B14" s="54" t="str">
        <f>VLOOKUP($C14,table!$B:$D,3,FALSE)</f>
        <v>로그</v>
      </c>
      <c r="C14" s="3" t="s">
        <v>861</v>
      </c>
      <c r="D14" s="3" t="str">
        <f>VLOOKUP($C14,table!$B:$D,2,FALSE)</f>
        <v>T_LOG_REF_INFO</v>
      </c>
      <c r="E14" s="90"/>
      <c r="F14" s="92"/>
      <c r="G14" s="54">
        <v>3</v>
      </c>
      <c r="H14" s="3" t="s">
        <v>899</v>
      </c>
      <c r="I14" s="3" t="str">
        <f>VLOOKUP($H14,domain!$B:$D,2,FALSE)</f>
        <v>METHOD_NM</v>
      </c>
      <c r="J14" s="92"/>
      <c r="K14" s="54" t="s">
        <v>238</v>
      </c>
      <c r="L14" s="3"/>
    </row>
    <row r="15" spans="1:12" x14ac:dyDescent="0.25">
      <c r="A15" s="83">
        <v>13</v>
      </c>
      <c r="B15" s="4" t="str">
        <f>VLOOKUP($C15,table!$B:$D,3,FALSE)</f>
        <v>로그</v>
      </c>
      <c r="C15" s="3" t="s">
        <v>864</v>
      </c>
      <c r="D15" s="3" t="str">
        <f>VLOOKUP($C15,table!$B:$D,2,FALSE)</f>
        <v>T_LOG_IF</v>
      </c>
      <c r="E15" s="93">
        <v>1</v>
      </c>
      <c r="F15" s="94" t="s">
        <v>894</v>
      </c>
      <c r="G15" s="4">
        <v>1</v>
      </c>
      <c r="H15" s="3" t="s">
        <v>895</v>
      </c>
      <c r="I15" s="3" t="str">
        <f>VLOOKUP($H15,domain!$B:$D,2,FALSE)</f>
        <v>IF_TY</v>
      </c>
      <c r="J15" s="94" t="s">
        <v>252</v>
      </c>
      <c r="K15" s="54" t="s">
        <v>238</v>
      </c>
      <c r="L15" s="3"/>
    </row>
    <row r="16" spans="1:12" x14ac:dyDescent="0.25">
      <c r="A16" s="83">
        <v>14</v>
      </c>
      <c r="B16" s="4" t="str">
        <f>VLOOKUP($C16,table!$B:$D,3,FALSE)</f>
        <v>로그</v>
      </c>
      <c r="C16" s="3" t="s">
        <v>864</v>
      </c>
      <c r="D16" s="3" t="str">
        <f>VLOOKUP($C16,table!$B:$D,2,FALSE)</f>
        <v>T_LOG_IF</v>
      </c>
      <c r="E16" s="93"/>
      <c r="F16" s="94"/>
      <c r="G16" s="4">
        <v>2</v>
      </c>
      <c r="H16" s="3" t="s">
        <v>253</v>
      </c>
      <c r="I16" s="3" t="str">
        <f>VLOOKUP($H16,domain!$B:$D,2,FALSE)</f>
        <v>LOG_DT</v>
      </c>
      <c r="J16" s="94"/>
      <c r="K16" s="4" t="s">
        <v>238</v>
      </c>
      <c r="L16" s="3"/>
    </row>
    <row r="17" spans="1:12" x14ac:dyDescent="0.25">
      <c r="A17" s="83">
        <v>15</v>
      </c>
      <c r="B17" s="4" t="str">
        <f>VLOOKUP($C17,table!$B:$D,3,FALSE)</f>
        <v>로그</v>
      </c>
      <c r="C17" s="3" t="s">
        <v>302</v>
      </c>
      <c r="D17" s="3" t="str">
        <f>VLOOKUP($C17,table!$B:$D,2,FALSE)</f>
        <v>T_LOG_RQST_MGR_SYS</v>
      </c>
      <c r="E17" s="93">
        <v>1</v>
      </c>
      <c r="F17" s="94" t="s">
        <v>254</v>
      </c>
      <c r="G17" s="4">
        <v>1</v>
      </c>
      <c r="H17" s="3" t="s">
        <v>246</v>
      </c>
      <c r="I17" s="3" t="str">
        <f>VLOOKUP($H17,domain!$B:$D,2,FALSE)</f>
        <v>USER_ID</v>
      </c>
      <c r="J17" s="94" t="s">
        <v>252</v>
      </c>
      <c r="K17" s="4" t="s">
        <v>238</v>
      </c>
      <c r="L17" s="3"/>
    </row>
    <row r="18" spans="1:12" x14ac:dyDescent="0.25">
      <c r="A18" s="83">
        <v>16</v>
      </c>
      <c r="B18" s="4" t="str">
        <f>VLOOKUP($C18,table!$B:$D,3,FALSE)</f>
        <v>로그</v>
      </c>
      <c r="C18" s="3" t="s">
        <v>302</v>
      </c>
      <c r="D18" s="3" t="str">
        <f>VLOOKUP($C18,table!$B:$D,2,FALSE)</f>
        <v>T_LOG_RQST_MGR_SYS</v>
      </c>
      <c r="E18" s="93"/>
      <c r="F18" s="94"/>
      <c r="G18" s="4">
        <v>2</v>
      </c>
      <c r="H18" s="3" t="s">
        <v>253</v>
      </c>
      <c r="I18" s="3" t="str">
        <f>VLOOKUP($H18,domain!$B:$D,2,FALSE)</f>
        <v>LOG_DT</v>
      </c>
      <c r="J18" s="94"/>
      <c r="K18" s="4" t="s">
        <v>238</v>
      </c>
      <c r="L18" s="3"/>
    </row>
    <row r="19" spans="1:12" x14ac:dyDescent="0.25">
      <c r="A19" s="83">
        <v>17</v>
      </c>
      <c r="B19" s="28" t="str">
        <f>VLOOKUP($C19,table!$B:$D,3,FALSE)</f>
        <v>로그</v>
      </c>
      <c r="C19" s="3" t="s">
        <v>300</v>
      </c>
      <c r="D19" s="3" t="str">
        <f>VLOOKUP($C19,table!$B:$D,2,FALSE)</f>
        <v>T_LOG_RQST_USER_SYS</v>
      </c>
      <c r="E19" s="93">
        <v>1</v>
      </c>
      <c r="F19" s="94" t="s">
        <v>255</v>
      </c>
      <c r="G19" s="28">
        <v>1</v>
      </c>
      <c r="H19" s="3" t="s">
        <v>246</v>
      </c>
      <c r="I19" s="3" t="str">
        <f>VLOOKUP($H19,domain!$B:$D,2,FALSE)</f>
        <v>USER_ID</v>
      </c>
      <c r="J19" s="91" t="s">
        <v>252</v>
      </c>
      <c r="K19" s="49" t="s">
        <v>238</v>
      </c>
      <c r="L19" s="3"/>
    </row>
    <row r="20" spans="1:12" x14ac:dyDescent="0.25">
      <c r="A20" s="83">
        <v>18</v>
      </c>
      <c r="B20" s="28" t="str">
        <f>VLOOKUP($C20,table!$B:$D,3,FALSE)</f>
        <v>로그</v>
      </c>
      <c r="C20" s="3" t="s">
        <v>300</v>
      </c>
      <c r="D20" s="3" t="str">
        <f>VLOOKUP($C20,table!$B:$D,2,FALSE)</f>
        <v>T_LOG_RQST_USER_SYS</v>
      </c>
      <c r="E20" s="93"/>
      <c r="F20" s="94"/>
      <c r="G20" s="28">
        <v>2</v>
      </c>
      <c r="H20" s="3" t="s">
        <v>253</v>
      </c>
      <c r="I20" s="3" t="str">
        <f>VLOOKUP($H20,domain!$B:$D,2,FALSE)</f>
        <v>LOG_DT</v>
      </c>
      <c r="J20" s="92"/>
      <c r="K20" s="49" t="s">
        <v>238</v>
      </c>
      <c r="L20" s="3"/>
    </row>
    <row r="21" spans="1:12" x14ac:dyDescent="0.25">
      <c r="A21" s="83">
        <v>19</v>
      </c>
      <c r="B21" s="49" t="str">
        <f>VLOOKUP($C21,table!$B:$D,3,FALSE)</f>
        <v>로그</v>
      </c>
      <c r="C21" s="3" t="s">
        <v>843</v>
      </c>
      <c r="D21" s="3" t="str">
        <f>VLOOKUP($C21,table!$B:$D,2,FALSE)</f>
        <v>T_LOG_SRCH_KWD</v>
      </c>
      <c r="E21" s="93">
        <v>1</v>
      </c>
      <c r="F21" s="94" t="s">
        <v>844</v>
      </c>
      <c r="G21" s="49">
        <v>1</v>
      </c>
      <c r="H21" s="3" t="s">
        <v>845</v>
      </c>
      <c r="I21" s="3" t="str">
        <f>VLOOKUP($H21,domain!$B:$D,2,FALSE)</f>
        <v>SRCH_KWD</v>
      </c>
      <c r="J21" s="91" t="s">
        <v>252</v>
      </c>
      <c r="K21" s="49" t="s">
        <v>238</v>
      </c>
      <c r="L21" s="3"/>
    </row>
    <row r="22" spans="1:12" x14ac:dyDescent="0.25">
      <c r="A22" s="83">
        <v>20</v>
      </c>
      <c r="B22" s="49" t="str">
        <f>VLOOKUP($C22,table!$B:$D,3,FALSE)</f>
        <v>로그</v>
      </c>
      <c r="C22" s="3" t="s">
        <v>843</v>
      </c>
      <c r="D22" s="3" t="str">
        <f>VLOOKUP($C22,table!$B:$D,2,FALSE)</f>
        <v>T_LOG_SRCH_KWD</v>
      </c>
      <c r="E22" s="93"/>
      <c r="F22" s="94"/>
      <c r="G22" s="49">
        <v>2</v>
      </c>
      <c r="H22" s="3" t="s">
        <v>253</v>
      </c>
      <c r="I22" s="3" t="str">
        <f>VLOOKUP($H22,domain!$B:$D,2,FALSE)</f>
        <v>LOG_DT</v>
      </c>
      <c r="J22" s="92"/>
      <c r="K22" s="49" t="s">
        <v>238</v>
      </c>
      <c r="L22" s="3"/>
    </row>
    <row r="23" spans="1:12" x14ac:dyDescent="0.25">
      <c r="A23" s="83">
        <v>21</v>
      </c>
      <c r="B23" s="54" t="str">
        <f>VLOOKUP($C23,table!$B:$D,3,FALSE)</f>
        <v>로그</v>
      </c>
      <c r="C23" s="3" t="s">
        <v>843</v>
      </c>
      <c r="D23" s="3" t="str">
        <f>VLOOKUP($C23,table!$B:$D,2,FALSE)</f>
        <v>T_LOG_SRCH_KWD</v>
      </c>
      <c r="E23" s="93">
        <v>2</v>
      </c>
      <c r="F23" s="94" t="s">
        <v>902</v>
      </c>
      <c r="G23" s="54">
        <v>1</v>
      </c>
      <c r="H23" s="3" t="s">
        <v>903</v>
      </c>
      <c r="I23" s="3" t="str">
        <f>VLOOKUP($H23,domain!$B:$D,2,FALSE)</f>
        <v>SRCH_CL</v>
      </c>
      <c r="J23" s="91" t="s">
        <v>252</v>
      </c>
      <c r="K23" s="54" t="s">
        <v>238</v>
      </c>
      <c r="L23" s="3"/>
    </row>
    <row r="24" spans="1:12" x14ac:dyDescent="0.25">
      <c r="A24" s="83">
        <v>22</v>
      </c>
      <c r="B24" s="54" t="str">
        <f>VLOOKUP($C24,table!$B:$D,3,FALSE)</f>
        <v>로그</v>
      </c>
      <c r="C24" s="3" t="s">
        <v>843</v>
      </c>
      <c r="D24" s="3" t="str">
        <f>VLOOKUP($C24,table!$B:$D,2,FALSE)</f>
        <v>T_LOG_SRCH_KWD</v>
      </c>
      <c r="E24" s="93"/>
      <c r="F24" s="94"/>
      <c r="G24" s="54">
        <v>2</v>
      </c>
      <c r="H24" s="3" t="s">
        <v>274</v>
      </c>
      <c r="I24" s="3" t="str">
        <f>VLOOKUP($H24,domain!$B:$D,2,FALSE)</f>
        <v>SRCH_KWD</v>
      </c>
      <c r="J24" s="92"/>
      <c r="K24" s="54" t="s">
        <v>238</v>
      </c>
      <c r="L24" s="3"/>
    </row>
    <row r="25" spans="1:12" x14ac:dyDescent="0.25">
      <c r="A25" s="83">
        <v>23</v>
      </c>
      <c r="B25" s="54" t="str">
        <f>VLOOKUP($C25,table!$B:$D,3,FALSE)</f>
        <v>로그</v>
      </c>
      <c r="C25" s="3" t="s">
        <v>866</v>
      </c>
      <c r="D25" s="3" t="str">
        <f>VLOOKUP($C25,table!$B:$D,2,FALSE)</f>
        <v>T_LOG_TABLEAU_MGR_SYS</v>
      </c>
      <c r="E25" s="93">
        <v>1</v>
      </c>
      <c r="F25" s="91" t="s">
        <v>900</v>
      </c>
      <c r="G25" s="54">
        <v>1</v>
      </c>
      <c r="H25" s="3" t="s">
        <v>246</v>
      </c>
      <c r="I25" s="3" t="str">
        <f>VLOOKUP($H25,domain!$B:$D,2,FALSE)</f>
        <v>USER_ID</v>
      </c>
      <c r="J25" s="91" t="s">
        <v>252</v>
      </c>
      <c r="K25" s="54" t="s">
        <v>238</v>
      </c>
      <c r="L25" s="3"/>
    </row>
    <row r="26" spans="1:12" x14ac:dyDescent="0.25">
      <c r="A26" s="83">
        <v>24</v>
      </c>
      <c r="B26" s="54" t="str">
        <f>VLOOKUP($C26,table!$B:$D,3,FALSE)</f>
        <v>로그</v>
      </c>
      <c r="C26" s="3" t="s">
        <v>866</v>
      </c>
      <c r="D26" s="3" t="str">
        <f>VLOOKUP($C26,table!$B:$D,2,FALSE)</f>
        <v>T_LOG_TABLEAU_MGR_SYS</v>
      </c>
      <c r="E26" s="93"/>
      <c r="F26" s="92"/>
      <c r="G26" s="54">
        <v>2</v>
      </c>
      <c r="H26" s="3" t="s">
        <v>253</v>
      </c>
      <c r="I26" s="3" t="str">
        <f>VLOOKUP($H26,domain!$B:$D,2,FALSE)</f>
        <v>LOG_DT</v>
      </c>
      <c r="J26" s="92"/>
      <c r="K26" s="54" t="s">
        <v>238</v>
      </c>
      <c r="L26" s="3"/>
    </row>
    <row r="27" spans="1:12" x14ac:dyDescent="0.25">
      <c r="A27" s="83">
        <v>25</v>
      </c>
      <c r="B27" s="54" t="str">
        <f>VLOOKUP($C27,table!$B:$D,3,FALSE)</f>
        <v>로그</v>
      </c>
      <c r="C27" s="3" t="s">
        <v>867</v>
      </c>
      <c r="D27" s="3" t="str">
        <f>VLOOKUP($C27,table!$B:$D,2,FALSE)</f>
        <v>T_LOG_TABLEAU_USER_SYS</v>
      </c>
      <c r="E27" s="93">
        <v>1</v>
      </c>
      <c r="F27" s="91" t="s">
        <v>901</v>
      </c>
      <c r="G27" s="54">
        <v>1</v>
      </c>
      <c r="H27" s="3" t="s">
        <v>246</v>
      </c>
      <c r="I27" s="3" t="str">
        <f>VLOOKUP($H27,domain!$B:$D,2,FALSE)</f>
        <v>USER_ID</v>
      </c>
      <c r="J27" s="91" t="s">
        <v>252</v>
      </c>
      <c r="K27" s="54" t="s">
        <v>238</v>
      </c>
      <c r="L27" s="3"/>
    </row>
    <row r="28" spans="1:12" x14ac:dyDescent="0.25">
      <c r="A28" s="83">
        <v>26</v>
      </c>
      <c r="B28" s="54" t="str">
        <f>VLOOKUP($C28,table!$B:$D,3,FALSE)</f>
        <v>로그</v>
      </c>
      <c r="C28" s="3" t="s">
        <v>867</v>
      </c>
      <c r="D28" s="3" t="str">
        <f>VLOOKUP($C28,table!$B:$D,2,FALSE)</f>
        <v>T_LOG_TABLEAU_USER_SYS</v>
      </c>
      <c r="E28" s="93"/>
      <c r="F28" s="92"/>
      <c r="G28" s="54">
        <v>2</v>
      </c>
      <c r="H28" s="3" t="s">
        <v>253</v>
      </c>
      <c r="I28" s="3" t="str">
        <f>VLOOKUP($H28,domain!$B:$D,2,FALSE)</f>
        <v>LOG_DT</v>
      </c>
      <c r="J28" s="92"/>
      <c r="K28" s="54" t="s">
        <v>238</v>
      </c>
      <c r="L28" s="3"/>
    </row>
    <row r="29" spans="1:12" x14ac:dyDescent="0.25">
      <c r="A29" s="83">
        <v>27</v>
      </c>
      <c r="B29" s="28" t="str">
        <f>VLOOKUP($C29,table!$B:$D,3,FALSE)</f>
        <v>이력</v>
      </c>
      <c r="C29" s="3" t="s">
        <v>52</v>
      </c>
      <c r="D29" s="3" t="str">
        <f>VLOOKUP($C29,table!$B:$D,2,FALSE)</f>
        <v>T_DEPT_HIST</v>
      </c>
      <c r="E29" s="93">
        <v>1</v>
      </c>
      <c r="F29" s="94" t="s">
        <v>248</v>
      </c>
      <c r="G29" s="28">
        <v>1</v>
      </c>
      <c r="H29" s="3" t="s">
        <v>243</v>
      </c>
      <c r="I29" s="3" t="str">
        <f>VLOOKUP($H29,domain!$B:$D,2,FALSE)</f>
        <v>DEPT_CODE</v>
      </c>
      <c r="J29" s="94" t="s">
        <v>252</v>
      </c>
      <c r="K29" s="28" t="s">
        <v>238</v>
      </c>
      <c r="L29" s="3"/>
    </row>
    <row r="30" spans="1:12" x14ac:dyDescent="0.25">
      <c r="A30" s="83">
        <v>28</v>
      </c>
      <c r="B30" s="28" t="str">
        <f>VLOOKUP($C30,table!$B:$D,3,FALSE)</f>
        <v>이력</v>
      </c>
      <c r="C30" s="3" t="s">
        <v>52</v>
      </c>
      <c r="D30" s="3" t="str">
        <f>VLOOKUP($C30,table!$B:$D,2,FALSE)</f>
        <v>T_DEPT_HIST</v>
      </c>
      <c r="E30" s="93"/>
      <c r="F30" s="94"/>
      <c r="G30" s="28">
        <v>2</v>
      </c>
      <c r="H30" s="3" t="s">
        <v>247</v>
      </c>
      <c r="I30" s="3" t="str">
        <f>VLOOKUP($H30,domain!$B:$D,2,FALSE)</f>
        <v>HIST_DT</v>
      </c>
      <c r="J30" s="94"/>
      <c r="K30" s="28" t="s">
        <v>238</v>
      </c>
      <c r="L30" s="3"/>
    </row>
    <row r="31" spans="1:12" x14ac:dyDescent="0.25">
      <c r="A31" s="83">
        <v>29</v>
      </c>
      <c r="B31" s="28" t="str">
        <f>VLOOKUP($C31,table!$B:$D,3,FALSE)</f>
        <v>이력</v>
      </c>
      <c r="C31" s="3" t="s">
        <v>79</v>
      </c>
      <c r="D31" s="3" t="str">
        <f>VLOOKUP($C31,table!$B:$D,2,FALSE)</f>
        <v>T_HDEPT_HIST</v>
      </c>
      <c r="E31" s="93">
        <v>1</v>
      </c>
      <c r="F31" s="94" t="s">
        <v>249</v>
      </c>
      <c r="G31" s="28">
        <v>1</v>
      </c>
      <c r="H31" s="3" t="s">
        <v>244</v>
      </c>
      <c r="I31" s="3" t="str">
        <f>VLOOKUP($H31,domain!$B:$D,2,FALSE)</f>
        <v>HDEPT_CODE</v>
      </c>
      <c r="J31" s="94" t="s">
        <v>252</v>
      </c>
      <c r="K31" s="28" t="s">
        <v>238</v>
      </c>
      <c r="L31" s="3"/>
    </row>
    <row r="32" spans="1:12" x14ac:dyDescent="0.25">
      <c r="A32" s="83">
        <v>30</v>
      </c>
      <c r="B32" s="28" t="str">
        <f>VLOOKUP($C32,table!$B:$D,3,FALSE)</f>
        <v>이력</v>
      </c>
      <c r="C32" s="3" t="s">
        <v>79</v>
      </c>
      <c r="D32" s="3" t="str">
        <f>VLOOKUP($C32,table!$B:$D,2,FALSE)</f>
        <v>T_HDEPT_HIST</v>
      </c>
      <c r="E32" s="93"/>
      <c r="F32" s="94"/>
      <c r="G32" s="28">
        <v>2</v>
      </c>
      <c r="H32" s="3" t="s">
        <v>247</v>
      </c>
      <c r="I32" s="3" t="str">
        <f>VLOOKUP($H32,domain!$B:$D,2,FALSE)</f>
        <v>HIST_DT</v>
      </c>
      <c r="J32" s="94"/>
      <c r="K32" s="28" t="s">
        <v>238</v>
      </c>
      <c r="L32" s="3"/>
    </row>
    <row r="33" spans="1:12" x14ac:dyDescent="0.25">
      <c r="A33" s="83">
        <v>31</v>
      </c>
      <c r="B33" s="28" t="str">
        <f>VLOOKUP($C33,table!$B:$D,3,FALSE)</f>
        <v>이력</v>
      </c>
      <c r="C33" s="3" t="s">
        <v>54</v>
      </c>
      <c r="D33" s="3" t="str">
        <f>VLOOKUP($C33,table!$B:$D,2,FALSE)</f>
        <v>T_PSTN_HIST</v>
      </c>
      <c r="E33" s="93">
        <v>1</v>
      </c>
      <c r="F33" s="94" t="s">
        <v>250</v>
      </c>
      <c r="G33" s="28">
        <v>1</v>
      </c>
      <c r="H33" s="3" t="s">
        <v>245</v>
      </c>
      <c r="I33" s="3" t="str">
        <f>VLOOKUP($H33,domain!$B:$D,2,FALSE)</f>
        <v>PSTN_CODE</v>
      </c>
      <c r="J33" s="94" t="s">
        <v>252</v>
      </c>
      <c r="K33" s="28" t="s">
        <v>238</v>
      </c>
      <c r="L33" s="3"/>
    </row>
    <row r="34" spans="1:12" x14ac:dyDescent="0.25">
      <c r="A34" s="83">
        <v>32</v>
      </c>
      <c r="B34" s="28" t="str">
        <f>VLOOKUP($C34,table!$B:$D,3,FALSE)</f>
        <v>이력</v>
      </c>
      <c r="C34" s="3" t="s">
        <v>54</v>
      </c>
      <c r="D34" s="3" t="str">
        <f>VLOOKUP($C34,table!$B:$D,2,FALSE)</f>
        <v>T_PSTN_HIST</v>
      </c>
      <c r="E34" s="93"/>
      <c r="F34" s="94"/>
      <c r="G34" s="28">
        <v>2</v>
      </c>
      <c r="H34" s="3" t="s">
        <v>247</v>
      </c>
      <c r="I34" s="3" t="str">
        <f>VLOOKUP($H34,domain!$B:$D,2,FALSE)</f>
        <v>HIST_DT</v>
      </c>
      <c r="J34" s="94"/>
      <c r="K34" s="28" t="s">
        <v>238</v>
      </c>
      <c r="L34" s="3"/>
    </row>
    <row r="35" spans="1:12" x14ac:dyDescent="0.25">
      <c r="A35" s="83">
        <v>33</v>
      </c>
      <c r="B35" s="28" t="str">
        <f>VLOOKUP($C35,table!$B:$D,3,FALSE)</f>
        <v>이력</v>
      </c>
      <c r="C35" s="3" t="s">
        <v>50</v>
      </c>
      <c r="D35" s="3" t="str">
        <f>VLOOKUP($C35,table!$B:$D,2,FALSE)</f>
        <v>T_USER_HIST</v>
      </c>
      <c r="E35" s="93">
        <v>1</v>
      </c>
      <c r="F35" s="94" t="s">
        <v>251</v>
      </c>
      <c r="G35" s="28">
        <v>1</v>
      </c>
      <c r="H35" s="3" t="s">
        <v>246</v>
      </c>
      <c r="I35" s="3" t="str">
        <f>VLOOKUP($H35,domain!$B:$D,2,FALSE)</f>
        <v>USER_ID</v>
      </c>
      <c r="J35" s="94" t="s">
        <v>252</v>
      </c>
      <c r="K35" s="28" t="s">
        <v>238</v>
      </c>
      <c r="L35" s="3"/>
    </row>
    <row r="36" spans="1:12" x14ac:dyDescent="0.25">
      <c r="A36" s="83">
        <v>34</v>
      </c>
      <c r="B36" s="28" t="str">
        <f>VLOOKUP($C36,table!$B:$D,3,FALSE)</f>
        <v>이력</v>
      </c>
      <c r="C36" s="3" t="s">
        <v>50</v>
      </c>
      <c r="D36" s="3" t="str">
        <f>VLOOKUP($C36,table!$B:$D,2,FALSE)</f>
        <v>T_USER_HIST</v>
      </c>
      <c r="E36" s="93"/>
      <c r="F36" s="94"/>
      <c r="G36" s="28">
        <v>2</v>
      </c>
      <c r="H36" s="3" t="s">
        <v>247</v>
      </c>
      <c r="I36" s="3" t="str">
        <f>VLOOKUP($H36,domain!$B:$D,2,FALSE)</f>
        <v>HIST_DT</v>
      </c>
      <c r="J36" s="94"/>
      <c r="K36" s="28" t="s">
        <v>238</v>
      </c>
      <c r="L36" s="3"/>
    </row>
    <row r="37" spans="1:12" x14ac:dyDescent="0.25">
      <c r="A37" s="83">
        <v>35</v>
      </c>
      <c r="B37" s="28" t="str">
        <f>VLOOKUP($C37,table!$B:$D,3,FALSE)</f>
        <v>이력</v>
      </c>
      <c r="C37" s="9" t="s">
        <v>510</v>
      </c>
      <c r="D37" s="3" t="str">
        <f>VLOOKUP($C37,table!$B:$D,2,FALSE)</f>
        <v>T_PROJECT_HIST</v>
      </c>
      <c r="E37" s="93">
        <v>1</v>
      </c>
      <c r="F37" s="94" t="s">
        <v>614</v>
      </c>
      <c r="G37" s="28">
        <v>1</v>
      </c>
      <c r="H37" s="3" t="s">
        <v>374</v>
      </c>
      <c r="I37" s="3" t="str">
        <f>VLOOKUP($H37,domain!$B:$D,2,FALSE)</f>
        <v>PROJECT_ID</v>
      </c>
      <c r="J37" s="94" t="s">
        <v>616</v>
      </c>
      <c r="K37" s="28" t="s">
        <v>238</v>
      </c>
      <c r="L37" s="3"/>
    </row>
    <row r="38" spans="1:12" x14ac:dyDescent="0.25">
      <c r="A38" s="83">
        <v>36</v>
      </c>
      <c r="B38" s="63" t="str">
        <f>VLOOKUP($C38,table!$B:$D,3,FALSE)</f>
        <v>이력</v>
      </c>
      <c r="C38" s="9" t="s">
        <v>510</v>
      </c>
      <c r="D38" s="3" t="str">
        <f>VLOOKUP($C38,table!$B:$D,2,FALSE)</f>
        <v>T_PROJECT_HIST</v>
      </c>
      <c r="E38" s="93"/>
      <c r="F38" s="94"/>
      <c r="G38" s="63">
        <v>2</v>
      </c>
      <c r="H38" s="3" t="s">
        <v>1357</v>
      </c>
      <c r="I38" s="3" t="str">
        <f>VLOOKUP($H38,domain!$B:$D,2,FALSE)</f>
        <v>VER</v>
      </c>
      <c r="J38" s="94"/>
      <c r="K38" s="63" t="s">
        <v>238</v>
      </c>
      <c r="L38" s="3"/>
    </row>
    <row r="39" spans="1:12" x14ac:dyDescent="0.25">
      <c r="A39" s="83">
        <v>37</v>
      </c>
      <c r="B39" s="28" t="str">
        <f>VLOOKUP($C39,table!$B:$D,3,FALSE)</f>
        <v>이력</v>
      </c>
      <c r="C39" s="9" t="s">
        <v>510</v>
      </c>
      <c r="D39" s="3" t="str">
        <f>VLOOKUP($C39,table!$B:$D,2,FALSE)</f>
        <v>T_PROJECT_HIST</v>
      </c>
      <c r="E39" s="93"/>
      <c r="F39" s="94"/>
      <c r="G39" s="28">
        <v>3</v>
      </c>
      <c r="H39" s="3" t="s">
        <v>247</v>
      </c>
      <c r="I39" s="3" t="str">
        <f>VLOOKUP($H39,domain!$B:$D,2,FALSE)</f>
        <v>HIST_DT</v>
      </c>
      <c r="J39" s="94"/>
      <c r="K39" s="28" t="s">
        <v>238</v>
      </c>
      <c r="L39" s="3"/>
    </row>
    <row r="40" spans="1:12" x14ac:dyDescent="0.25">
      <c r="A40" s="83">
        <v>38</v>
      </c>
      <c r="B40" s="28" t="str">
        <f>VLOOKUP($C40,table!$B:$D,3,FALSE)</f>
        <v>이력</v>
      </c>
      <c r="C40" s="9" t="s">
        <v>1349</v>
      </c>
      <c r="D40" s="3" t="str">
        <f>VLOOKUP($C40,table!$B:$D,2,FALSE)</f>
        <v>T_PROJECT_USER_HIST</v>
      </c>
      <c r="E40" s="88">
        <v>1</v>
      </c>
      <c r="F40" s="91" t="s">
        <v>632</v>
      </c>
      <c r="G40" s="63">
        <v>1</v>
      </c>
      <c r="H40" s="3" t="s">
        <v>374</v>
      </c>
      <c r="I40" s="3" t="str">
        <f>VLOOKUP($H40,domain!$B:$D,2,FALSE)</f>
        <v>PROJECT_ID</v>
      </c>
      <c r="J40" s="94" t="s">
        <v>616</v>
      </c>
      <c r="K40" s="32" t="s">
        <v>238</v>
      </c>
      <c r="L40" s="3"/>
    </row>
    <row r="41" spans="1:12" x14ac:dyDescent="0.25">
      <c r="A41" s="83">
        <v>39</v>
      </c>
      <c r="B41" s="63" t="str">
        <f>VLOOKUP($C41,table!$B:$D,3,FALSE)</f>
        <v>이력</v>
      </c>
      <c r="C41" s="9" t="s">
        <v>1349</v>
      </c>
      <c r="D41" s="3" t="str">
        <f>VLOOKUP($C41,table!$B:$D,2,FALSE)</f>
        <v>T_PROJECT_USER_HIST</v>
      </c>
      <c r="E41" s="89"/>
      <c r="F41" s="95"/>
      <c r="G41" s="63">
        <v>2</v>
      </c>
      <c r="H41" s="3" t="s">
        <v>1357</v>
      </c>
      <c r="I41" s="3" t="str">
        <f>VLOOKUP($H41,domain!$B:$D,2,FALSE)</f>
        <v>VER</v>
      </c>
      <c r="J41" s="94"/>
      <c r="K41" s="63" t="s">
        <v>238</v>
      </c>
      <c r="L41" s="3"/>
    </row>
    <row r="42" spans="1:12" x14ac:dyDescent="0.25">
      <c r="A42" s="83">
        <v>40</v>
      </c>
      <c r="B42" s="63" t="str">
        <f>VLOOKUP($C42,table!$B:$D,3,FALSE)</f>
        <v>이력</v>
      </c>
      <c r="C42" s="9" t="s">
        <v>1349</v>
      </c>
      <c r="D42" s="3" t="str">
        <f>VLOOKUP($C42,table!$B:$D,2,FALSE)</f>
        <v>T_PROJECT_USER_HIST</v>
      </c>
      <c r="E42" s="89"/>
      <c r="F42" s="95"/>
      <c r="G42" s="63">
        <v>3</v>
      </c>
      <c r="H42" s="3" t="s">
        <v>418</v>
      </c>
      <c r="I42" s="3" t="str">
        <f>VLOOKUP($H42,domain!$B:$D,2,FALSE)</f>
        <v>ROLE_SE</v>
      </c>
      <c r="J42" s="94"/>
      <c r="K42" s="63" t="s">
        <v>238</v>
      </c>
      <c r="L42" s="3"/>
    </row>
    <row r="43" spans="1:12" x14ac:dyDescent="0.25">
      <c r="A43" s="83">
        <v>41</v>
      </c>
      <c r="B43" s="63" t="str">
        <f>VLOOKUP($C43,table!$B:$D,3,FALSE)</f>
        <v>이력</v>
      </c>
      <c r="C43" s="9" t="s">
        <v>1349</v>
      </c>
      <c r="D43" s="3" t="str">
        <f>VLOOKUP($C43,table!$B:$D,2,FALSE)</f>
        <v>T_PROJECT_USER_HIST</v>
      </c>
      <c r="E43" s="89"/>
      <c r="F43" s="95"/>
      <c r="G43" s="63">
        <v>4</v>
      </c>
      <c r="H43" s="3" t="s">
        <v>1370</v>
      </c>
      <c r="I43" s="3" t="str">
        <f>VLOOKUP($H43,domain!$B:$D,2,FALSE)</f>
        <v>REF_TY</v>
      </c>
      <c r="J43" s="94"/>
      <c r="K43" s="63" t="s">
        <v>238</v>
      </c>
      <c r="L43" s="3"/>
    </row>
    <row r="44" spans="1:12" x14ac:dyDescent="0.25">
      <c r="A44" s="83">
        <v>42</v>
      </c>
      <c r="B44" s="63" t="str">
        <f>VLOOKUP($C44,table!$B:$D,3,FALSE)</f>
        <v>이력</v>
      </c>
      <c r="C44" s="9" t="s">
        <v>1349</v>
      </c>
      <c r="D44" s="3" t="str">
        <f>VLOOKUP($C44,table!$B:$D,2,FALSE)</f>
        <v>T_PROJECT_USER_HIST</v>
      </c>
      <c r="E44" s="89"/>
      <c r="F44" s="95"/>
      <c r="G44" s="63">
        <v>5</v>
      </c>
      <c r="H44" s="3" t="s">
        <v>837</v>
      </c>
      <c r="I44" s="3" t="str">
        <f>VLOOKUP($H44,domain!$B:$D,2,FALSE)</f>
        <v>REF_ID</v>
      </c>
      <c r="J44" s="94"/>
      <c r="K44" s="63" t="s">
        <v>238</v>
      </c>
      <c r="L44" s="3"/>
    </row>
    <row r="45" spans="1:12" x14ac:dyDescent="0.25">
      <c r="A45" s="83">
        <v>43</v>
      </c>
      <c r="B45" s="28" t="str">
        <f>VLOOKUP($C45,table!$B:$D,3,FALSE)</f>
        <v>이력</v>
      </c>
      <c r="C45" s="9" t="s">
        <v>1349</v>
      </c>
      <c r="D45" s="3" t="str">
        <f>VLOOKUP($C45,table!$B:$D,2,FALSE)</f>
        <v>T_PROJECT_USER_HIST</v>
      </c>
      <c r="E45" s="90"/>
      <c r="F45" s="92"/>
      <c r="G45" s="63">
        <v>6</v>
      </c>
      <c r="H45" s="3" t="s">
        <v>247</v>
      </c>
      <c r="I45" s="3" t="str">
        <f>VLOOKUP($H45,domain!$B:$D,2,FALSE)</f>
        <v>HIST_DT</v>
      </c>
      <c r="J45" s="94"/>
      <c r="K45" s="63" t="s">
        <v>238</v>
      </c>
      <c r="L45" s="3"/>
    </row>
    <row r="46" spans="1:12" x14ac:dyDescent="0.25">
      <c r="A46" s="83">
        <v>44</v>
      </c>
      <c r="B46" s="28" t="str">
        <f>VLOOKUP($C46,table!$B:$D,3,FALSE)</f>
        <v>이력</v>
      </c>
      <c r="C46" s="9" t="s">
        <v>509</v>
      </c>
      <c r="D46" s="3" t="str">
        <f>VLOOKUP($C46,table!$B:$D,2,FALSE)</f>
        <v>T_REPORT_HIST</v>
      </c>
      <c r="E46" s="93">
        <v>1</v>
      </c>
      <c r="F46" s="94" t="s">
        <v>615</v>
      </c>
      <c r="G46" s="28">
        <v>1</v>
      </c>
      <c r="H46" s="3" t="s">
        <v>382</v>
      </c>
      <c r="I46" s="3" t="str">
        <f>VLOOKUP($H46,domain!$B:$D,2,FALSE)</f>
        <v>REPORT_ID</v>
      </c>
      <c r="J46" s="94" t="s">
        <v>616</v>
      </c>
      <c r="K46" s="63" t="s">
        <v>238</v>
      </c>
      <c r="L46" s="3"/>
    </row>
    <row r="47" spans="1:12" x14ac:dyDescent="0.25">
      <c r="A47" s="83">
        <v>45</v>
      </c>
      <c r="B47" s="63" t="str">
        <f>VLOOKUP($C47,table!$B:$D,3,FALSE)</f>
        <v>이력</v>
      </c>
      <c r="C47" s="9" t="s">
        <v>509</v>
      </c>
      <c r="D47" s="3" t="str">
        <f>VLOOKUP($C47,table!$B:$D,2,FALSE)</f>
        <v>T_REPORT_HIST</v>
      </c>
      <c r="E47" s="93"/>
      <c r="F47" s="94"/>
      <c r="G47" s="63">
        <v>2</v>
      </c>
      <c r="H47" s="3" t="s">
        <v>1357</v>
      </c>
      <c r="I47" s="3" t="str">
        <f>VLOOKUP($H47,domain!$B:$D,2,FALSE)</f>
        <v>VER</v>
      </c>
      <c r="J47" s="94"/>
      <c r="K47" s="63" t="s">
        <v>238</v>
      </c>
      <c r="L47" s="3"/>
    </row>
    <row r="48" spans="1:12" x14ac:dyDescent="0.25">
      <c r="A48" s="83">
        <v>46</v>
      </c>
      <c r="B48" s="28" t="str">
        <f>VLOOKUP($C48,table!$B:$D,3,FALSE)</f>
        <v>이력</v>
      </c>
      <c r="C48" s="9" t="s">
        <v>509</v>
      </c>
      <c r="D48" s="3" t="str">
        <f>VLOOKUP($C48,table!$B:$D,2,FALSE)</f>
        <v>T_REPORT_HIST</v>
      </c>
      <c r="E48" s="93"/>
      <c r="F48" s="94"/>
      <c r="G48" s="28">
        <v>3</v>
      </c>
      <c r="H48" s="3" t="s">
        <v>247</v>
      </c>
      <c r="I48" s="3" t="str">
        <f>VLOOKUP($H48,domain!$B:$D,2,FALSE)</f>
        <v>HIST_DT</v>
      </c>
      <c r="J48" s="94"/>
      <c r="K48" s="63" t="s">
        <v>238</v>
      </c>
      <c r="L48" s="3"/>
    </row>
    <row r="49" spans="1:12" x14ac:dyDescent="0.25">
      <c r="A49" s="83">
        <v>47</v>
      </c>
      <c r="B49" s="63" t="str">
        <f>VLOOKUP($C49,table!$B:$D,3,FALSE)</f>
        <v>이력</v>
      </c>
      <c r="C49" s="9" t="s">
        <v>1358</v>
      </c>
      <c r="D49" s="3" t="str">
        <f>VLOOKUP($C49,table!$B:$D,2,FALSE)</f>
        <v>T_REPORT_USER_HIST</v>
      </c>
      <c r="E49" s="93">
        <v>1</v>
      </c>
      <c r="F49" s="94" t="s">
        <v>1359</v>
      </c>
      <c r="G49" s="63">
        <v>1</v>
      </c>
      <c r="H49" s="3" t="s">
        <v>382</v>
      </c>
      <c r="I49" s="3" t="str">
        <f>VLOOKUP($H49,domain!$B:$D,2,FALSE)</f>
        <v>REPORT_ID</v>
      </c>
      <c r="J49" s="94" t="s">
        <v>616</v>
      </c>
      <c r="K49" s="63" t="s">
        <v>238</v>
      </c>
      <c r="L49" s="3"/>
    </row>
    <row r="50" spans="1:12" x14ac:dyDescent="0.25">
      <c r="A50" s="83">
        <v>48</v>
      </c>
      <c r="B50" s="63" t="str">
        <f>VLOOKUP($C50,table!$B:$D,3,FALSE)</f>
        <v>이력</v>
      </c>
      <c r="C50" s="9" t="s">
        <v>1358</v>
      </c>
      <c r="D50" s="3" t="str">
        <f>VLOOKUP($C50,table!$B:$D,2,FALSE)</f>
        <v>T_REPORT_USER_HIST</v>
      </c>
      <c r="E50" s="93"/>
      <c r="F50" s="94"/>
      <c r="G50" s="63">
        <v>2</v>
      </c>
      <c r="H50" s="3" t="s">
        <v>1357</v>
      </c>
      <c r="I50" s="3" t="str">
        <f>VLOOKUP($H50,domain!$B:$D,2,FALSE)</f>
        <v>VER</v>
      </c>
      <c r="J50" s="94"/>
      <c r="K50" s="63" t="s">
        <v>238</v>
      </c>
      <c r="L50" s="3"/>
    </row>
    <row r="51" spans="1:12" x14ac:dyDescent="0.25">
      <c r="A51" s="83">
        <v>49</v>
      </c>
      <c r="B51" s="63" t="str">
        <f>VLOOKUP($C51,table!$B:$D,3,FALSE)</f>
        <v>이력</v>
      </c>
      <c r="C51" s="9" t="s">
        <v>1358</v>
      </c>
      <c r="D51" s="3" t="str">
        <f>VLOOKUP($C51,table!$B:$D,2,FALSE)</f>
        <v>T_REPORT_USER_HIST</v>
      </c>
      <c r="E51" s="93"/>
      <c r="F51" s="94"/>
      <c r="G51" s="63">
        <v>3</v>
      </c>
      <c r="H51" s="3" t="s">
        <v>418</v>
      </c>
      <c r="I51" s="3" t="str">
        <f>VLOOKUP($H51,domain!$B:$D,2,FALSE)</f>
        <v>ROLE_SE</v>
      </c>
      <c r="J51" s="94"/>
      <c r="K51" s="63" t="s">
        <v>238</v>
      </c>
      <c r="L51" s="3"/>
    </row>
    <row r="52" spans="1:12" x14ac:dyDescent="0.25">
      <c r="A52" s="83">
        <v>50</v>
      </c>
      <c r="B52" s="63" t="str">
        <f>VLOOKUP($C52,table!$B:$D,3,FALSE)</f>
        <v>이력</v>
      </c>
      <c r="C52" s="9" t="s">
        <v>1358</v>
      </c>
      <c r="D52" s="3" t="str">
        <f>VLOOKUP($C52,table!$B:$D,2,FALSE)</f>
        <v>T_REPORT_USER_HIST</v>
      </c>
      <c r="E52" s="93"/>
      <c r="F52" s="94"/>
      <c r="G52" s="63">
        <v>4</v>
      </c>
      <c r="H52" s="3" t="s">
        <v>1370</v>
      </c>
      <c r="I52" s="3" t="str">
        <f>VLOOKUP($H52,domain!$B:$D,2,FALSE)</f>
        <v>REF_TY</v>
      </c>
      <c r="J52" s="94"/>
      <c r="K52" s="63" t="s">
        <v>238</v>
      </c>
      <c r="L52" s="3"/>
    </row>
    <row r="53" spans="1:12" x14ac:dyDescent="0.25">
      <c r="A53" s="83">
        <v>51</v>
      </c>
      <c r="B53" s="63" t="str">
        <f>VLOOKUP($C53,table!$B:$D,3,FALSE)</f>
        <v>이력</v>
      </c>
      <c r="C53" s="9" t="s">
        <v>1358</v>
      </c>
      <c r="D53" s="3" t="str">
        <f>VLOOKUP($C53,table!$B:$D,2,FALSE)</f>
        <v>T_REPORT_USER_HIST</v>
      </c>
      <c r="E53" s="93"/>
      <c r="F53" s="94"/>
      <c r="G53" s="63">
        <v>5</v>
      </c>
      <c r="H53" s="3" t="s">
        <v>837</v>
      </c>
      <c r="I53" s="3" t="str">
        <f>VLOOKUP($H53,domain!$B:$D,2,FALSE)</f>
        <v>REF_ID</v>
      </c>
      <c r="J53" s="94"/>
      <c r="K53" s="63" t="s">
        <v>238</v>
      </c>
      <c r="L53" s="3"/>
    </row>
    <row r="54" spans="1:12" x14ac:dyDescent="0.25">
      <c r="A54" s="83">
        <v>52</v>
      </c>
      <c r="B54" s="63" t="str">
        <f>VLOOKUP($C54,table!$B:$D,3,FALSE)</f>
        <v>이력</v>
      </c>
      <c r="C54" s="9" t="s">
        <v>1358</v>
      </c>
      <c r="D54" s="3" t="str">
        <f>VLOOKUP($C54,table!$B:$D,2,FALSE)</f>
        <v>T_REPORT_USER_HIST</v>
      </c>
      <c r="E54" s="93"/>
      <c r="F54" s="94"/>
      <c r="G54" s="63">
        <v>6</v>
      </c>
      <c r="H54" s="3" t="s">
        <v>247</v>
      </c>
      <c r="I54" s="3" t="str">
        <f>VLOOKUP($H54,domain!$B:$D,2,FALSE)</f>
        <v>HIST_DT</v>
      </c>
      <c r="J54" s="94"/>
      <c r="K54" s="63" t="s">
        <v>238</v>
      </c>
      <c r="L54" s="3"/>
    </row>
    <row r="55" spans="1:12" x14ac:dyDescent="0.25">
      <c r="A55" s="83">
        <v>53</v>
      </c>
      <c r="B55" s="28" t="str">
        <f>VLOOKUP($C55,table!$B:$D,3,FALSE)</f>
        <v>공통</v>
      </c>
      <c r="C55" s="3" t="s">
        <v>235</v>
      </c>
      <c r="D55" s="3" t="str">
        <f>VLOOKUP($C55,table!$B:$D,2,FALSE)</f>
        <v>T_CODE</v>
      </c>
      <c r="E55" s="93">
        <v>0</v>
      </c>
      <c r="F55" s="94" t="s">
        <v>236</v>
      </c>
      <c r="G55" s="28">
        <v>1</v>
      </c>
      <c r="H55" s="3" t="s">
        <v>127</v>
      </c>
      <c r="I55" s="3" t="str">
        <f>VLOOKUP($H55,domain!$B:$D,2,FALSE)</f>
        <v>GROUP_ID</v>
      </c>
      <c r="J55" s="94" t="s">
        <v>237</v>
      </c>
      <c r="K55" s="28" t="s">
        <v>238</v>
      </c>
      <c r="L55" s="3"/>
    </row>
    <row r="56" spans="1:12" x14ac:dyDescent="0.25">
      <c r="A56" s="83">
        <v>54</v>
      </c>
      <c r="B56" s="28" t="str">
        <f>VLOOKUP($C56,table!$B:$D,3,FALSE)</f>
        <v>공통</v>
      </c>
      <c r="C56" s="3" t="s">
        <v>235</v>
      </c>
      <c r="D56" s="3" t="str">
        <f>VLOOKUP($C56,table!$B:$D,2,FALSE)</f>
        <v>T_CODE</v>
      </c>
      <c r="E56" s="93"/>
      <c r="F56" s="94"/>
      <c r="G56" s="28">
        <v>2</v>
      </c>
      <c r="H56" s="3" t="s">
        <v>201</v>
      </c>
      <c r="I56" s="3" t="str">
        <f>VLOOKUP($H56,domain!$B:$D,2,FALSE)</f>
        <v>CODE_ID</v>
      </c>
      <c r="J56" s="94"/>
      <c r="K56" s="28" t="s">
        <v>238</v>
      </c>
      <c r="L56" s="3"/>
    </row>
    <row r="57" spans="1:12" x14ac:dyDescent="0.25">
      <c r="A57" s="83">
        <v>55</v>
      </c>
      <c r="B57" s="28" t="str">
        <f>VLOOKUP($C57,table!$B:$D,3,FALSE)</f>
        <v>공통</v>
      </c>
      <c r="C57" s="3" t="s">
        <v>51</v>
      </c>
      <c r="D57" s="3" t="str">
        <f>VLOOKUP($C57,table!$B:$D,2,FALSE)</f>
        <v>T_DEPT</v>
      </c>
      <c r="E57" s="28">
        <v>0</v>
      </c>
      <c r="F57" s="3" t="s">
        <v>256</v>
      </c>
      <c r="G57" s="28">
        <v>1</v>
      </c>
      <c r="H57" s="3" t="s">
        <v>243</v>
      </c>
      <c r="I57" s="3" t="str">
        <f>VLOOKUP($H57,domain!$B:$D,2,FALSE)</f>
        <v>DEPT_CODE</v>
      </c>
      <c r="J57" s="3" t="s">
        <v>237</v>
      </c>
      <c r="K57" s="28" t="s">
        <v>238</v>
      </c>
      <c r="L57" s="3"/>
    </row>
    <row r="58" spans="1:12" x14ac:dyDescent="0.25">
      <c r="A58" s="83">
        <v>56</v>
      </c>
      <c r="B58" s="28" t="str">
        <f>VLOOKUP($C58,table!$B:$D,3,FALSE)</f>
        <v>공통</v>
      </c>
      <c r="C58" s="3" t="s">
        <v>70</v>
      </c>
      <c r="D58" s="3" t="str">
        <f>VLOOKUP($C58,table!$B:$D,2,FALSE)</f>
        <v>T_HDEPT</v>
      </c>
      <c r="E58" s="28">
        <v>0</v>
      </c>
      <c r="F58" s="3" t="s">
        <v>259</v>
      </c>
      <c r="G58" s="28">
        <v>1</v>
      </c>
      <c r="H58" s="3" t="s">
        <v>244</v>
      </c>
      <c r="I58" s="3" t="str">
        <f>VLOOKUP($H58,domain!$B:$D,2,FALSE)</f>
        <v>HDEPT_CODE</v>
      </c>
      <c r="J58" s="3" t="s">
        <v>237</v>
      </c>
      <c r="K58" s="28" t="s">
        <v>238</v>
      </c>
      <c r="L58" s="3"/>
    </row>
    <row r="59" spans="1:12" x14ac:dyDescent="0.25">
      <c r="A59" s="83">
        <v>57</v>
      </c>
      <c r="B59" s="28" t="str">
        <f>VLOOKUP($C59,table!$B:$D,3,FALSE)</f>
        <v>공통</v>
      </c>
      <c r="C59" s="3" t="s">
        <v>53</v>
      </c>
      <c r="D59" s="3" t="str">
        <f>VLOOKUP($C59,table!$B:$D,2,FALSE)</f>
        <v>T_PSTN</v>
      </c>
      <c r="E59" s="28">
        <v>0</v>
      </c>
      <c r="F59" s="3" t="s">
        <v>258</v>
      </c>
      <c r="G59" s="28">
        <v>1</v>
      </c>
      <c r="H59" s="3" t="s">
        <v>245</v>
      </c>
      <c r="I59" s="3" t="str">
        <f>VLOOKUP($H59,domain!$B:$D,2,FALSE)</f>
        <v>PSTN_CODE</v>
      </c>
      <c r="J59" s="3" t="s">
        <v>237</v>
      </c>
      <c r="K59" s="28" t="s">
        <v>238</v>
      </c>
      <c r="L59" s="3"/>
    </row>
    <row r="60" spans="1:12" x14ac:dyDescent="0.25">
      <c r="A60" s="83">
        <v>58</v>
      </c>
      <c r="B60" s="28" t="str">
        <f>VLOOKUP($C60,table!$B:$D,3,FALSE)</f>
        <v>공통</v>
      </c>
      <c r="C60" s="3" t="s">
        <v>40</v>
      </c>
      <c r="D60" s="3" t="str">
        <f>VLOOKUP($C60,table!$B:$D,2,FALSE)</f>
        <v>T_USER</v>
      </c>
      <c r="E60" s="28">
        <v>0</v>
      </c>
      <c r="F60" s="3" t="s">
        <v>257</v>
      </c>
      <c r="G60" s="28">
        <v>1</v>
      </c>
      <c r="H60" s="3" t="s">
        <v>246</v>
      </c>
      <c r="I60" s="3" t="str">
        <f>VLOOKUP($H60,domain!$B:$D,2,FALSE)</f>
        <v>USER_ID</v>
      </c>
      <c r="J60" s="3" t="s">
        <v>237</v>
      </c>
      <c r="K60" s="28" t="s">
        <v>238</v>
      </c>
      <c r="L60" s="3"/>
    </row>
    <row r="61" spans="1:12" x14ac:dyDescent="0.25">
      <c r="A61" s="83">
        <v>59</v>
      </c>
      <c r="B61" s="54" t="str">
        <f>VLOOKUP($C61,table!$B:$D,3,FALSE)</f>
        <v>공통</v>
      </c>
      <c r="C61" s="3" t="s">
        <v>872</v>
      </c>
      <c r="D61" s="3" t="str">
        <f>VLOOKUP($C61,table!$B:$D,2,FALSE)</f>
        <v>T_USER_TEST</v>
      </c>
      <c r="E61" s="54">
        <v>0</v>
      </c>
      <c r="F61" s="3" t="s">
        <v>922</v>
      </c>
      <c r="G61" s="54">
        <v>1</v>
      </c>
      <c r="H61" s="3" t="s">
        <v>246</v>
      </c>
      <c r="I61" s="3" t="str">
        <f>VLOOKUP($H61,domain!$B:$D,2,FALSE)</f>
        <v>USER_ID</v>
      </c>
      <c r="J61" s="3" t="s">
        <v>237</v>
      </c>
      <c r="K61" s="54" t="s">
        <v>238</v>
      </c>
      <c r="L61" s="3"/>
    </row>
    <row r="62" spans="1:12" x14ac:dyDescent="0.25">
      <c r="A62" s="83">
        <v>60</v>
      </c>
      <c r="B62" s="32" t="str">
        <f>VLOOKUP($C62,table!$B:$D,3,FALSE)</f>
        <v>공통</v>
      </c>
      <c r="C62" s="3" t="s">
        <v>601</v>
      </c>
      <c r="D62" s="3" t="str">
        <f>VLOOKUP($C62,table!$B:$D,2,FALSE)</f>
        <v>T_DEPT_CL</v>
      </c>
      <c r="E62" s="28">
        <v>0</v>
      </c>
      <c r="F62" s="3" t="s">
        <v>602</v>
      </c>
      <c r="G62" s="28">
        <v>1</v>
      </c>
      <c r="H62" s="3" t="s">
        <v>243</v>
      </c>
      <c r="I62" s="3" t="str">
        <f>VLOOKUP($H62,domain!$B:$D,2,FALSE)</f>
        <v>DEPT_CODE</v>
      </c>
      <c r="J62" s="3" t="s">
        <v>237</v>
      </c>
      <c r="K62" s="28" t="s">
        <v>238</v>
      </c>
      <c r="L62" s="3"/>
    </row>
    <row r="63" spans="1:12" x14ac:dyDescent="0.25">
      <c r="A63" s="83">
        <v>61</v>
      </c>
      <c r="B63" s="28" t="str">
        <f>VLOOKUP($C63,table!$B:$D,3,FALSE)</f>
        <v>공통</v>
      </c>
      <c r="C63" s="3" t="s">
        <v>432</v>
      </c>
      <c r="D63" s="3" t="str">
        <f>VLOOKUP($C63,table!$B:$D,2,FALSE)</f>
        <v>T_ID_SN</v>
      </c>
      <c r="E63" s="93">
        <v>0</v>
      </c>
      <c r="F63" s="94" t="s">
        <v>434</v>
      </c>
      <c r="G63" s="28">
        <v>1</v>
      </c>
      <c r="H63" s="3" t="s">
        <v>438</v>
      </c>
      <c r="I63" s="3" t="str">
        <f>VLOOKUP($H63,domain!$B:$D,2,FALSE)</f>
        <v>ID_TY</v>
      </c>
      <c r="J63" s="94" t="s">
        <v>237</v>
      </c>
      <c r="K63" s="28" t="s">
        <v>238</v>
      </c>
      <c r="L63" s="3"/>
    </row>
    <row r="64" spans="1:12" x14ac:dyDescent="0.25">
      <c r="A64" s="83">
        <v>62</v>
      </c>
      <c r="B64" s="28" t="str">
        <f>VLOOKUP($C64,table!$B:$D,3,FALSE)</f>
        <v>공통</v>
      </c>
      <c r="C64" s="3" t="s">
        <v>432</v>
      </c>
      <c r="D64" s="3" t="str">
        <f>VLOOKUP($C64,table!$B:$D,2,FALSE)</f>
        <v>T_ID_SN</v>
      </c>
      <c r="E64" s="93"/>
      <c r="F64" s="94"/>
      <c r="G64" s="28">
        <v>2</v>
      </c>
      <c r="H64" s="3" t="s">
        <v>439</v>
      </c>
      <c r="I64" s="3" t="str">
        <f>VLOOKUP($H64,domain!$B:$D,2,FALSE)</f>
        <v>ID_SE</v>
      </c>
      <c r="J64" s="94"/>
      <c r="K64" s="28" t="s">
        <v>238</v>
      </c>
      <c r="L64" s="3"/>
    </row>
    <row r="65" spans="1:12" x14ac:dyDescent="0.25">
      <c r="A65" s="83">
        <v>63</v>
      </c>
      <c r="B65" s="28" t="str">
        <f>VLOOKUP($C65,table!$B:$D,3,FALSE)</f>
        <v>공통</v>
      </c>
      <c r="C65" s="3" t="s">
        <v>433</v>
      </c>
      <c r="D65" s="3" t="str">
        <f>VLOOKUP($C65,table!$B:$D,2,FALSE)</f>
        <v>T_FILE</v>
      </c>
      <c r="E65" s="54">
        <v>0</v>
      </c>
      <c r="F65" s="55" t="s">
        <v>435</v>
      </c>
      <c r="G65" s="28">
        <v>1</v>
      </c>
      <c r="H65" s="3" t="s">
        <v>437</v>
      </c>
      <c r="I65" s="3" t="str">
        <f>VLOOKUP($H65,domain!$B:$D,2,FALSE)</f>
        <v>FILE_ID</v>
      </c>
      <c r="J65" s="55" t="s">
        <v>237</v>
      </c>
      <c r="K65" s="28" t="s">
        <v>238</v>
      </c>
      <c r="L65" s="3"/>
    </row>
    <row r="66" spans="1:12" x14ac:dyDescent="0.25">
      <c r="A66" s="83">
        <v>64</v>
      </c>
      <c r="B66" s="22" t="str">
        <f>VLOOKUP($C66,table!$B:$D,3,FALSE)</f>
        <v>공통</v>
      </c>
      <c r="C66" s="3" t="s">
        <v>445</v>
      </c>
      <c r="D66" s="3" t="str">
        <f>VLOOKUP($C66,table!$B:$D,2,FALSE)</f>
        <v>T_BBS_NOTICE</v>
      </c>
      <c r="E66" s="22">
        <v>0</v>
      </c>
      <c r="F66" s="23" t="s">
        <v>555</v>
      </c>
      <c r="G66" s="22">
        <v>1</v>
      </c>
      <c r="H66" s="3" t="s">
        <v>912</v>
      </c>
      <c r="I66" s="3" t="str">
        <f>VLOOKUP($H66,domain!$B:$D,2,FALSE)</f>
        <v>NOTICE_ID</v>
      </c>
      <c r="J66" s="23" t="s">
        <v>237</v>
      </c>
      <c r="K66" s="22" t="s">
        <v>238</v>
      </c>
      <c r="L66" s="3"/>
    </row>
    <row r="67" spans="1:12" x14ac:dyDescent="0.25">
      <c r="A67" s="83">
        <v>65</v>
      </c>
      <c r="B67" s="22" t="str">
        <f>VLOOKUP($C67,table!$B:$D,3,FALSE)</f>
        <v>공통</v>
      </c>
      <c r="C67" s="3" t="s">
        <v>444</v>
      </c>
      <c r="D67" s="3" t="str">
        <f>VLOOKUP($C67,table!$B:$D,2,FALSE)</f>
        <v>T_BBS_FAQ</v>
      </c>
      <c r="E67" s="22">
        <v>0</v>
      </c>
      <c r="F67" s="23" t="s">
        <v>556</v>
      </c>
      <c r="G67" s="22">
        <v>1</v>
      </c>
      <c r="H67" s="3" t="s">
        <v>1365</v>
      </c>
      <c r="I67" s="3" t="str">
        <f>VLOOKUP($H67,domain!$B:$D,2,FALSE)</f>
        <v>FAQ_ID</v>
      </c>
      <c r="J67" s="23" t="s">
        <v>237</v>
      </c>
      <c r="K67" s="22" t="s">
        <v>238</v>
      </c>
      <c r="L67" s="3"/>
    </row>
    <row r="68" spans="1:12" x14ac:dyDescent="0.25">
      <c r="A68" s="83">
        <v>66</v>
      </c>
      <c r="B68" s="49" t="str">
        <f>VLOOKUP($C68,table!$B:$D,3,FALSE)</f>
        <v>공통</v>
      </c>
      <c r="C68" s="3" t="s">
        <v>842</v>
      </c>
      <c r="D68" s="3" t="str">
        <f>VLOOKUP($C68,table!$B:$D,2,FALSE)</f>
        <v>T_BBS_QNA</v>
      </c>
      <c r="E68" s="49">
        <v>0</v>
      </c>
      <c r="F68" s="51" t="s">
        <v>846</v>
      </c>
      <c r="G68" s="49">
        <v>1</v>
      </c>
      <c r="H68" s="3" t="s">
        <v>913</v>
      </c>
      <c r="I68" s="3" t="str">
        <f>VLOOKUP($H68,domain!$B:$D,2,FALSE)</f>
        <v>QNA_ID</v>
      </c>
      <c r="J68" s="50" t="s">
        <v>237</v>
      </c>
      <c r="K68" s="49" t="s">
        <v>238</v>
      </c>
      <c r="L68" s="3"/>
    </row>
    <row r="69" spans="1:12" x14ac:dyDescent="0.25">
      <c r="A69" s="83">
        <v>67</v>
      </c>
      <c r="B69" s="47" t="str">
        <f>VLOOKUP($C69,table!$B:$D,3,FALSE)</f>
        <v>공통</v>
      </c>
      <c r="C69" s="3" t="s">
        <v>791</v>
      </c>
      <c r="D69" s="3" t="str">
        <f>VLOOKUP($C69,table!$B:$D,2,FALSE)</f>
        <v>T_BBS_ANALYSIS</v>
      </c>
      <c r="E69" s="93">
        <v>0</v>
      </c>
      <c r="F69" s="91" t="s">
        <v>824</v>
      </c>
      <c r="G69" s="47">
        <v>1</v>
      </c>
      <c r="H69" s="3" t="s">
        <v>914</v>
      </c>
      <c r="I69" s="3" t="str">
        <f>VLOOKUP($H69,domain!$B:$D,2,FALSE)</f>
        <v>BBS_ID</v>
      </c>
      <c r="J69" s="94" t="s">
        <v>237</v>
      </c>
      <c r="K69" s="47" t="s">
        <v>238</v>
      </c>
      <c r="L69" s="3"/>
    </row>
    <row r="70" spans="1:12" x14ac:dyDescent="0.25">
      <c r="A70" s="83">
        <v>68</v>
      </c>
      <c r="B70" s="47" t="str">
        <f>VLOOKUP($C70,table!$B:$D,3,FALSE)</f>
        <v>공통</v>
      </c>
      <c r="C70" s="3" t="s">
        <v>791</v>
      </c>
      <c r="D70" s="3" t="str">
        <f>VLOOKUP($C70,table!$B:$D,2,FALSE)</f>
        <v>T_BBS_ANALYSIS</v>
      </c>
      <c r="E70" s="93"/>
      <c r="F70" s="92"/>
      <c r="G70" s="47">
        <v>2</v>
      </c>
      <c r="H70" s="3" t="s">
        <v>847</v>
      </c>
      <c r="I70" s="3" t="str">
        <f>VLOOKUP($H70,domain!$B:$D,2,FALSE)</f>
        <v>VER</v>
      </c>
      <c r="J70" s="94"/>
      <c r="K70" s="47" t="s">
        <v>238</v>
      </c>
      <c r="L70" s="3"/>
    </row>
    <row r="71" spans="1:12" x14ac:dyDescent="0.25">
      <c r="A71" s="83">
        <v>69</v>
      </c>
      <c r="B71" s="54" t="str">
        <f>VLOOKUP($C71,table!$B:$D,3,FALSE)</f>
        <v>공통</v>
      </c>
      <c r="C71" s="3" t="s">
        <v>876</v>
      </c>
      <c r="D71" s="3" t="str">
        <f>VLOOKUP($C71,table!$B:$D,2,FALSE)</f>
        <v>T_NEWS_INFO</v>
      </c>
      <c r="E71" s="54">
        <v>1</v>
      </c>
      <c r="F71" s="56" t="s">
        <v>909</v>
      </c>
      <c r="G71" s="54">
        <v>1</v>
      </c>
      <c r="H71" s="3" t="s">
        <v>905</v>
      </c>
      <c r="I71" s="3" t="str">
        <f>VLOOKUP($H71,domain!$B:$D,2,FALSE)</f>
        <v>NEWS_SJ</v>
      </c>
      <c r="J71" s="55" t="s">
        <v>904</v>
      </c>
      <c r="K71" s="54" t="s">
        <v>238</v>
      </c>
      <c r="L71" s="3"/>
    </row>
    <row r="72" spans="1:12" x14ac:dyDescent="0.25">
      <c r="A72" s="83">
        <v>70</v>
      </c>
      <c r="B72" s="54" t="str">
        <f>VLOOKUP($C72,table!$B:$D,3,FALSE)</f>
        <v>공통</v>
      </c>
      <c r="C72" s="3" t="s">
        <v>877</v>
      </c>
      <c r="D72" s="3" t="str">
        <f>VLOOKUP($C72,table!$B:$D,2,FALSE)</f>
        <v>T_RESRCH_INFO</v>
      </c>
      <c r="E72" s="54">
        <v>1</v>
      </c>
      <c r="F72" s="56" t="s">
        <v>910</v>
      </c>
      <c r="G72" s="54">
        <v>1</v>
      </c>
      <c r="H72" s="3" t="s">
        <v>906</v>
      </c>
      <c r="I72" s="3" t="str">
        <f>VLOOKUP($H72,domain!$B:$D,2,FALSE)</f>
        <v>RGST_SEQ</v>
      </c>
      <c r="J72" s="55" t="s">
        <v>904</v>
      </c>
      <c r="K72" s="54" t="s">
        <v>238</v>
      </c>
      <c r="L72" s="3"/>
    </row>
    <row r="73" spans="1:12" x14ac:dyDescent="0.25">
      <c r="A73" s="83">
        <v>71</v>
      </c>
      <c r="B73" s="54" t="str">
        <f>VLOOKUP($C73,table!$B:$D,3,FALSE)</f>
        <v>공통</v>
      </c>
      <c r="C73" s="3" t="s">
        <v>878</v>
      </c>
      <c r="D73" s="3" t="str">
        <f>VLOOKUP($C73,table!$B:$D,2,FALSE)</f>
        <v>T_RANK_INFO</v>
      </c>
      <c r="E73" s="93">
        <v>1</v>
      </c>
      <c r="F73" s="91" t="s">
        <v>911</v>
      </c>
      <c r="G73" s="54">
        <v>1</v>
      </c>
      <c r="H73" s="3" t="s">
        <v>907</v>
      </c>
      <c r="I73" s="3" t="str">
        <f>VLOOKUP($H73,domain!$B:$D,2,FALSE)</f>
        <v>RANK_CL</v>
      </c>
      <c r="J73" s="94" t="s">
        <v>616</v>
      </c>
      <c r="K73" s="54" t="s">
        <v>238</v>
      </c>
      <c r="L73" s="3"/>
    </row>
    <row r="74" spans="1:12" x14ac:dyDescent="0.25">
      <c r="A74" s="83">
        <v>72</v>
      </c>
      <c r="B74" s="54" t="str">
        <f>VLOOKUP($C74,table!$B:$D,3,FALSE)</f>
        <v>공통</v>
      </c>
      <c r="C74" s="3" t="s">
        <v>878</v>
      </c>
      <c r="D74" s="3" t="str">
        <f>VLOOKUP($C74,table!$B:$D,2,FALSE)</f>
        <v>T_RANK_INFO</v>
      </c>
      <c r="E74" s="93"/>
      <c r="F74" s="92"/>
      <c r="G74" s="54">
        <v>2</v>
      </c>
      <c r="H74" s="3" t="s">
        <v>908</v>
      </c>
      <c r="I74" s="3" t="str">
        <f>VLOOKUP($H74,domain!$B:$D,2,FALSE)</f>
        <v>RANK_SEQ</v>
      </c>
      <c r="J74" s="94"/>
      <c r="K74" s="54" t="s">
        <v>238</v>
      </c>
      <c r="L74" s="3"/>
    </row>
    <row r="75" spans="1:12" x14ac:dyDescent="0.25">
      <c r="A75" s="83">
        <v>73</v>
      </c>
      <c r="B75" s="22" t="str">
        <f>VLOOKUP($C75,table!$B:$D,3,FALSE)</f>
        <v>관리자</v>
      </c>
      <c r="C75" s="3" t="s">
        <v>63</v>
      </c>
      <c r="D75" s="3" t="str">
        <f>VLOOKUP($C75,table!$B:$D,2,FALSE)</f>
        <v>T_MGR_AUTH</v>
      </c>
      <c r="E75" s="4">
        <v>0</v>
      </c>
      <c r="F75" s="5" t="s">
        <v>262</v>
      </c>
      <c r="G75" s="4">
        <v>1</v>
      </c>
      <c r="H75" s="3" t="s">
        <v>246</v>
      </c>
      <c r="I75" s="3" t="str">
        <f>VLOOKUP($H75,domain!$B:$D,2,FALSE)</f>
        <v>USER_ID</v>
      </c>
      <c r="J75" s="5" t="s">
        <v>237</v>
      </c>
      <c r="K75" s="4" t="s">
        <v>238</v>
      </c>
      <c r="L75" s="3"/>
    </row>
    <row r="76" spans="1:12" x14ac:dyDescent="0.25">
      <c r="A76" s="83">
        <v>74</v>
      </c>
      <c r="B76" s="4" t="str">
        <f>VLOOKUP($C76,table!$B:$D,3,FALSE)</f>
        <v>관리자</v>
      </c>
      <c r="C76" s="3" t="s">
        <v>71</v>
      </c>
      <c r="D76" s="3" t="str">
        <f>VLOOKUP($C76,table!$B:$D,2,FALSE)</f>
        <v>T_MGR_SYS_AUTH</v>
      </c>
      <c r="E76" s="4">
        <v>0</v>
      </c>
      <c r="F76" s="3" t="s">
        <v>263</v>
      </c>
      <c r="G76" s="4">
        <v>1</v>
      </c>
      <c r="H76" s="3" t="s">
        <v>260</v>
      </c>
      <c r="I76" s="3" t="str">
        <f>VLOOKUP($H76,domain!$B:$D,2,FALSE)</f>
        <v>AUTH_ID</v>
      </c>
      <c r="J76" s="3" t="s">
        <v>237</v>
      </c>
      <c r="K76" s="4" t="s">
        <v>238</v>
      </c>
      <c r="L76" s="3"/>
    </row>
    <row r="77" spans="1:12" x14ac:dyDescent="0.25">
      <c r="A77" s="83">
        <v>75</v>
      </c>
      <c r="B77" s="4" t="str">
        <f>VLOOKUP($C77,table!$B:$D,3,FALSE)</f>
        <v>관리자</v>
      </c>
      <c r="C77" s="3" t="s">
        <v>72</v>
      </c>
      <c r="D77" s="3" t="str">
        <f>VLOOKUP($C77,table!$B:$D,2,FALSE)</f>
        <v>T_MGR_SYS_MENU</v>
      </c>
      <c r="E77" s="4">
        <v>0</v>
      </c>
      <c r="F77" s="3" t="s">
        <v>264</v>
      </c>
      <c r="G77" s="4">
        <v>1</v>
      </c>
      <c r="H77" s="3" t="s">
        <v>261</v>
      </c>
      <c r="I77" s="3" t="str">
        <f>VLOOKUP($H77,domain!$B:$D,2,FALSE)</f>
        <v>MENU_ID</v>
      </c>
      <c r="J77" s="3" t="s">
        <v>237</v>
      </c>
      <c r="K77" s="4" t="s">
        <v>238</v>
      </c>
      <c r="L77" s="3"/>
    </row>
    <row r="78" spans="1:12" x14ac:dyDescent="0.25">
      <c r="A78" s="83">
        <v>76</v>
      </c>
      <c r="B78" s="4" t="str">
        <f>VLOOKUP($C78,table!$B:$D,3,FALSE)</f>
        <v>관리자</v>
      </c>
      <c r="C78" s="3" t="s">
        <v>73</v>
      </c>
      <c r="D78" s="3" t="str">
        <f>VLOOKUP($C78,table!$B:$D,2,FALSE)</f>
        <v>T_MGR_SYS_MENU_AUTH</v>
      </c>
      <c r="E78" s="93">
        <v>0</v>
      </c>
      <c r="F78" s="94" t="s">
        <v>265</v>
      </c>
      <c r="G78" s="4">
        <v>1</v>
      </c>
      <c r="H78" s="3" t="s">
        <v>260</v>
      </c>
      <c r="I78" s="3" t="str">
        <f>VLOOKUP($H78,domain!$B:$D,2,FALSE)</f>
        <v>AUTH_ID</v>
      </c>
      <c r="J78" s="94" t="s">
        <v>237</v>
      </c>
      <c r="K78" s="4" t="s">
        <v>238</v>
      </c>
      <c r="L78" s="3"/>
    </row>
    <row r="79" spans="1:12" x14ac:dyDescent="0.25">
      <c r="A79" s="83">
        <v>77</v>
      </c>
      <c r="B79" s="4" t="str">
        <f>VLOOKUP($C79,table!$B:$D,3,FALSE)</f>
        <v>관리자</v>
      </c>
      <c r="C79" s="3" t="s">
        <v>73</v>
      </c>
      <c r="D79" s="3" t="str">
        <f>VLOOKUP($C79,table!$B:$D,2,FALSE)</f>
        <v>T_MGR_SYS_MENU_AUTH</v>
      </c>
      <c r="E79" s="93"/>
      <c r="F79" s="94"/>
      <c r="G79" s="4">
        <v>2</v>
      </c>
      <c r="H79" s="3" t="s">
        <v>261</v>
      </c>
      <c r="I79" s="3" t="str">
        <f>VLOOKUP($H79,domain!$B:$D,2,FALSE)</f>
        <v>MENU_ID</v>
      </c>
      <c r="J79" s="94"/>
      <c r="K79" s="4" t="s">
        <v>238</v>
      </c>
      <c r="L79" s="3"/>
    </row>
    <row r="80" spans="1:12" x14ac:dyDescent="0.25">
      <c r="A80" s="83">
        <v>78</v>
      </c>
      <c r="B80" s="43" t="str">
        <f>VLOOKUP($C80,table!$B:$D,3,FALSE)</f>
        <v>관리자</v>
      </c>
      <c r="C80" s="3" t="s">
        <v>774</v>
      </c>
      <c r="D80" s="3" t="str">
        <f>VLOOKUP($C80,table!$B:$D,2,FALSE)</f>
        <v>T_MGR_SYS_SCHEDULE</v>
      </c>
      <c r="E80" s="43">
        <v>0</v>
      </c>
      <c r="F80" s="44" t="s">
        <v>776</v>
      </c>
      <c r="G80" s="43">
        <v>1</v>
      </c>
      <c r="H80" s="3" t="s">
        <v>769</v>
      </c>
      <c r="I80" s="3" t="str">
        <f>VLOOKUP($H80,domain!$B:$D,2,FALSE)</f>
        <v>SCHEDULE_NM</v>
      </c>
      <c r="J80" s="3" t="s">
        <v>237</v>
      </c>
      <c r="K80" s="43" t="s">
        <v>238</v>
      </c>
      <c r="L80" s="3"/>
    </row>
    <row r="81" spans="1:12" x14ac:dyDescent="0.25">
      <c r="A81" s="83">
        <v>79</v>
      </c>
      <c r="B81" s="43" t="str">
        <f>VLOOKUP($C81,table!$B:$D,3,FALSE)</f>
        <v>관리자</v>
      </c>
      <c r="C81" s="3" t="s">
        <v>775</v>
      </c>
      <c r="D81" s="3" t="str">
        <f>VLOOKUP($C81,table!$B:$D,2,FALSE)</f>
        <v>T_MGR_SYS_SCHEDULE_LOCK</v>
      </c>
      <c r="E81" s="43">
        <v>0</v>
      </c>
      <c r="F81" s="44" t="s">
        <v>777</v>
      </c>
      <c r="G81" s="43">
        <v>1</v>
      </c>
      <c r="H81" s="3" t="s">
        <v>769</v>
      </c>
      <c r="I81" s="3" t="str">
        <f>VLOOKUP($H81,domain!$B:$D,2,FALSE)</f>
        <v>SCHEDULE_NM</v>
      </c>
      <c r="J81" s="3" t="s">
        <v>237</v>
      </c>
      <c r="K81" s="43" t="s">
        <v>238</v>
      </c>
      <c r="L81" s="3"/>
    </row>
    <row r="82" spans="1:12" x14ac:dyDescent="0.25">
      <c r="A82" s="83">
        <v>80</v>
      </c>
      <c r="B82" s="43" t="str">
        <f>VLOOKUP($C82,table!$B:$D,3,FALSE)</f>
        <v>사용자</v>
      </c>
      <c r="C82" s="3" t="s">
        <v>61</v>
      </c>
      <c r="D82" s="3" t="str">
        <f>VLOOKUP($C82,table!$B:$D,2,FALSE)</f>
        <v>T_USER_AUTH</v>
      </c>
      <c r="E82" s="4">
        <v>0</v>
      </c>
      <c r="F82" s="5" t="s">
        <v>266</v>
      </c>
      <c r="G82" s="4">
        <v>1</v>
      </c>
      <c r="H82" s="3" t="s">
        <v>246</v>
      </c>
      <c r="I82" s="3" t="str">
        <f>VLOOKUP($H82,domain!$B:$D,2,FALSE)</f>
        <v>USER_ID</v>
      </c>
      <c r="J82" s="5" t="s">
        <v>237</v>
      </c>
      <c r="K82" s="4" t="s">
        <v>238</v>
      </c>
      <c r="L82" s="3"/>
    </row>
    <row r="83" spans="1:12" x14ac:dyDescent="0.25">
      <c r="A83" s="83">
        <v>81</v>
      </c>
      <c r="B83" s="4" t="str">
        <f>VLOOKUP($C83,table!$B:$D,3,FALSE)</f>
        <v>사용자</v>
      </c>
      <c r="C83" s="3" t="s">
        <v>221</v>
      </c>
      <c r="D83" s="3" t="str">
        <f>VLOOKUP($C83,table!$B:$D,2,FALSE)</f>
        <v>T_USER_SYS_AUTH</v>
      </c>
      <c r="E83" s="4">
        <v>0</v>
      </c>
      <c r="F83" s="3" t="s">
        <v>267</v>
      </c>
      <c r="G83" s="4">
        <v>1</v>
      </c>
      <c r="H83" s="3" t="s">
        <v>260</v>
      </c>
      <c r="I83" s="3" t="str">
        <f>VLOOKUP($H83,domain!$B:$D,2,FALSE)</f>
        <v>AUTH_ID</v>
      </c>
      <c r="J83" s="3" t="s">
        <v>237</v>
      </c>
      <c r="K83" s="4" t="s">
        <v>238</v>
      </c>
      <c r="L83" s="3"/>
    </row>
    <row r="84" spans="1:12" x14ac:dyDescent="0.25">
      <c r="A84" s="83">
        <v>82</v>
      </c>
      <c r="B84" s="4" t="str">
        <f>VLOOKUP($C84,table!$B:$D,3,FALSE)</f>
        <v>사용자</v>
      </c>
      <c r="C84" s="3" t="s">
        <v>222</v>
      </c>
      <c r="D84" s="3" t="str">
        <f>VLOOKUP($C84,table!$B:$D,2,FALSE)</f>
        <v>T_USER_SYS_MENU</v>
      </c>
      <c r="E84" s="4">
        <v>0</v>
      </c>
      <c r="F84" s="3" t="s">
        <v>269</v>
      </c>
      <c r="G84" s="4">
        <v>1</v>
      </c>
      <c r="H84" s="3" t="s">
        <v>261</v>
      </c>
      <c r="I84" s="3" t="str">
        <f>VLOOKUP($H84,domain!$B:$D,2,FALSE)</f>
        <v>MENU_ID</v>
      </c>
      <c r="J84" s="3" t="s">
        <v>237</v>
      </c>
      <c r="K84" s="4" t="s">
        <v>238</v>
      </c>
      <c r="L84" s="3"/>
    </row>
    <row r="85" spans="1:12" x14ac:dyDescent="0.25">
      <c r="A85" s="83">
        <v>83</v>
      </c>
      <c r="B85" s="4" t="str">
        <f>VLOOKUP($C85,table!$B:$D,3,FALSE)</f>
        <v>사용자</v>
      </c>
      <c r="C85" s="3" t="s">
        <v>74</v>
      </c>
      <c r="D85" s="3" t="str">
        <f>VLOOKUP($C85,table!$B:$D,2,FALSE)</f>
        <v>T_USER_SYS_MENU_AUTH</v>
      </c>
      <c r="E85" s="93">
        <v>0</v>
      </c>
      <c r="F85" s="94" t="s">
        <v>268</v>
      </c>
      <c r="G85" s="4">
        <v>1</v>
      </c>
      <c r="H85" s="3" t="s">
        <v>260</v>
      </c>
      <c r="I85" s="3" t="str">
        <f>VLOOKUP($H85,domain!$B:$D,2,FALSE)</f>
        <v>AUTH_ID</v>
      </c>
      <c r="J85" s="94" t="s">
        <v>237</v>
      </c>
      <c r="K85" s="4" t="s">
        <v>238</v>
      </c>
      <c r="L85" s="3"/>
    </row>
    <row r="86" spans="1:12" x14ac:dyDescent="0.25">
      <c r="A86" s="83">
        <v>84</v>
      </c>
      <c r="B86" s="4" t="str">
        <f>VLOOKUP($C86,table!$B:$D,3,FALSE)</f>
        <v>사용자</v>
      </c>
      <c r="C86" s="3" t="s">
        <v>74</v>
      </c>
      <c r="D86" s="3" t="str">
        <f>VLOOKUP($C86,table!$B:$D,2,FALSE)</f>
        <v>T_USER_SYS_MENU_AUTH</v>
      </c>
      <c r="E86" s="93"/>
      <c r="F86" s="94"/>
      <c r="G86" s="4">
        <v>2</v>
      </c>
      <c r="H86" s="3" t="s">
        <v>261</v>
      </c>
      <c r="I86" s="3" t="str">
        <f>VLOOKUP($H86,domain!$B:$D,2,FALSE)</f>
        <v>MENU_ID</v>
      </c>
      <c r="J86" s="94"/>
      <c r="K86" s="4" t="s">
        <v>238</v>
      </c>
      <c r="L86" s="3"/>
    </row>
    <row r="87" spans="1:12" x14ac:dyDescent="0.25">
      <c r="A87" s="83">
        <v>85</v>
      </c>
      <c r="B87" s="4" t="str">
        <f>VLOOKUP($C87,table!$B:$D,3,FALSE)</f>
        <v>업무</v>
      </c>
      <c r="C87" s="3" t="s">
        <v>76</v>
      </c>
      <c r="D87" s="3" t="str">
        <f>VLOOKUP($C87,table!$B:$D,2,FALSE)</f>
        <v>T_LICENSE</v>
      </c>
      <c r="E87" s="32">
        <v>0</v>
      </c>
      <c r="F87" s="33" t="s">
        <v>271</v>
      </c>
      <c r="G87" s="4">
        <v>1</v>
      </c>
      <c r="H87" s="3" t="s">
        <v>273</v>
      </c>
      <c r="I87" s="3" t="str">
        <f>VLOOKUP($H87,domain!$B:$D,2,FALSE)</f>
        <v>LICENSE_ID</v>
      </c>
      <c r="J87" s="33" t="s">
        <v>237</v>
      </c>
      <c r="K87" s="4" t="s">
        <v>238</v>
      </c>
      <c r="L87" s="3"/>
    </row>
    <row r="88" spans="1:12" x14ac:dyDescent="0.25">
      <c r="A88" s="83">
        <v>86</v>
      </c>
      <c r="B88" s="4" t="str">
        <f>VLOOKUP($C88,table!$B:$D,3,FALSE)</f>
        <v>업무</v>
      </c>
      <c r="C88" s="3" t="s">
        <v>75</v>
      </c>
      <c r="D88" s="3" t="str">
        <f>VLOOKUP($C88,table!$B:$D,2,FALSE)</f>
        <v>T_EXTRNL_SYS</v>
      </c>
      <c r="E88" s="4">
        <v>0</v>
      </c>
      <c r="F88" s="3" t="s">
        <v>270</v>
      </c>
      <c r="G88" s="4">
        <v>1</v>
      </c>
      <c r="H88" s="3" t="s">
        <v>303</v>
      </c>
      <c r="I88" s="3" t="str">
        <f>VLOOKUP($H88,domain!$B:$D,2,FALSE)</f>
        <v>EXTRNL_ID</v>
      </c>
      <c r="J88" s="3" t="s">
        <v>237</v>
      </c>
      <c r="K88" s="4" t="s">
        <v>238</v>
      </c>
      <c r="L88" s="3"/>
    </row>
    <row r="89" spans="1:12" s="73" customFormat="1" x14ac:dyDescent="0.25">
      <c r="A89" s="83">
        <v>87</v>
      </c>
      <c r="B89" s="70" t="str">
        <f>VLOOKUP($C89,table!$B:$D,3,FALSE)</f>
        <v>업무</v>
      </c>
      <c r="C89" s="3" t="s">
        <v>1623</v>
      </c>
      <c r="D89" s="3" t="str">
        <f>VLOOKUP($C89,table!$B:$D,2,FALSE)</f>
        <v>T_EXTRNL_DATA</v>
      </c>
      <c r="E89" s="71">
        <v>0</v>
      </c>
      <c r="F89" s="76" t="s">
        <v>1733</v>
      </c>
      <c r="G89" s="70">
        <v>1</v>
      </c>
      <c r="H89" s="3" t="s">
        <v>1734</v>
      </c>
      <c r="I89" s="3" t="str">
        <f>VLOOKUP($H89,domain!$B:$D,2,FALSE)</f>
        <v>DATA_ID</v>
      </c>
      <c r="J89" s="3" t="s">
        <v>237</v>
      </c>
      <c r="K89" s="70" t="s">
        <v>238</v>
      </c>
      <c r="L89" s="3"/>
    </row>
    <row r="90" spans="1:12" x14ac:dyDescent="0.25">
      <c r="A90" s="83">
        <v>88</v>
      </c>
      <c r="B90" s="66" t="str">
        <f>VLOOKUP($C90,table!$B:$D,3,FALSE)</f>
        <v>업무</v>
      </c>
      <c r="C90" s="3" t="s">
        <v>1623</v>
      </c>
      <c r="D90" s="3" t="str">
        <f>VLOOKUP($C90,table!$B:$D,2,FALSE)</f>
        <v>T_EXTRNL_DATA</v>
      </c>
      <c r="E90" s="88">
        <v>1</v>
      </c>
      <c r="F90" s="91" t="s">
        <v>1642</v>
      </c>
      <c r="G90" s="66">
        <v>1</v>
      </c>
      <c r="H90" s="3" t="s">
        <v>1626</v>
      </c>
      <c r="I90" s="3" t="str">
        <f>VLOOKUP($H90,domain!$B:$D,2,FALSE)</f>
        <v>SRC_SYS_CODE</v>
      </c>
      <c r="J90" s="91" t="s">
        <v>1643</v>
      </c>
      <c r="K90" s="66" t="s">
        <v>238</v>
      </c>
      <c r="L90" s="3"/>
    </row>
    <row r="91" spans="1:12" x14ac:dyDescent="0.25">
      <c r="A91" s="83">
        <v>89</v>
      </c>
      <c r="B91" s="66" t="str">
        <f>VLOOKUP($C91,table!$B:$D,3,FALSE)</f>
        <v>업무</v>
      </c>
      <c r="C91" s="3" t="s">
        <v>1623</v>
      </c>
      <c r="D91" s="3" t="str">
        <f>VLOOKUP($C91,table!$B:$D,2,FALSE)</f>
        <v>T_EXTRNL_DATA</v>
      </c>
      <c r="E91" s="89"/>
      <c r="F91" s="95"/>
      <c r="G91" s="66">
        <v>2</v>
      </c>
      <c r="H91" s="3" t="s">
        <v>1627</v>
      </c>
      <c r="I91" s="3" t="str">
        <f>VLOOKUP($H91,domain!$B:$D,2,FALSE)</f>
        <v>DATA_TY</v>
      </c>
      <c r="J91" s="95"/>
      <c r="K91" s="66" t="s">
        <v>238</v>
      </c>
      <c r="L91" s="3"/>
    </row>
    <row r="92" spans="1:12" x14ac:dyDescent="0.25">
      <c r="A92" s="83">
        <v>90</v>
      </c>
      <c r="B92" s="66" t="str">
        <f>VLOOKUP($C92,table!$B:$D,3,FALSE)</f>
        <v>업무</v>
      </c>
      <c r="C92" s="3" t="s">
        <v>1623</v>
      </c>
      <c r="D92" s="3" t="str">
        <f>VLOOKUP($C92,table!$B:$D,2,FALSE)</f>
        <v>T_EXTRNL_DATA</v>
      </c>
      <c r="E92" s="90"/>
      <c r="F92" s="92"/>
      <c r="G92" s="66">
        <v>3</v>
      </c>
      <c r="H92" s="3" t="s">
        <v>1628</v>
      </c>
      <c r="I92" s="3" t="str">
        <f>VLOOKUP($H92,domain!$B:$D,2,FALSE)</f>
        <v>DATA_NM</v>
      </c>
      <c r="J92" s="92"/>
      <c r="K92" s="66" t="s">
        <v>238</v>
      </c>
      <c r="L92" s="3"/>
    </row>
    <row r="93" spans="1:12" x14ac:dyDescent="0.25">
      <c r="A93" s="83">
        <v>91</v>
      </c>
      <c r="B93" s="4" t="str">
        <f>VLOOKUP($C93,table!$B:$D,3,FALSE)</f>
        <v>업무</v>
      </c>
      <c r="C93" s="3" t="s">
        <v>58</v>
      </c>
      <c r="D93" s="3" t="str">
        <f>VLOOKUP($C93,table!$B:$D,2,FALSE)</f>
        <v>T_SRCH_KWD</v>
      </c>
      <c r="E93" s="88">
        <v>1</v>
      </c>
      <c r="F93" s="91" t="s">
        <v>915</v>
      </c>
      <c r="G93" s="4">
        <v>1</v>
      </c>
      <c r="H93" s="3" t="s">
        <v>916</v>
      </c>
      <c r="I93" s="3" t="str">
        <f>VLOOKUP($H93,domain!$B:$D,2,FALSE)</f>
        <v>SRCH_CL</v>
      </c>
      <c r="J93" s="91" t="s">
        <v>904</v>
      </c>
      <c r="K93" s="4" t="s">
        <v>238</v>
      </c>
      <c r="L93" s="3"/>
    </row>
    <row r="94" spans="1:12" x14ac:dyDescent="0.25">
      <c r="A94" s="83">
        <v>92</v>
      </c>
      <c r="B94" s="54" t="str">
        <f>VLOOKUP($C94,table!$B:$D,3,FALSE)</f>
        <v>업무</v>
      </c>
      <c r="C94" s="3" t="s">
        <v>58</v>
      </c>
      <c r="D94" s="3" t="str">
        <f>VLOOKUP($C94,table!$B:$D,2,FALSE)</f>
        <v>T_SRCH_KWD</v>
      </c>
      <c r="E94" s="90"/>
      <c r="F94" s="92"/>
      <c r="G94" s="54">
        <v>2</v>
      </c>
      <c r="H94" s="3" t="s">
        <v>274</v>
      </c>
      <c r="I94" s="3" t="str">
        <f>VLOOKUP($H94,domain!$B:$D,2,FALSE)</f>
        <v>SRCH_KWD</v>
      </c>
      <c r="J94" s="92"/>
      <c r="K94" s="54" t="s">
        <v>238</v>
      </c>
      <c r="L94" s="3"/>
    </row>
    <row r="95" spans="1:12" x14ac:dyDescent="0.25">
      <c r="A95" s="83">
        <v>93</v>
      </c>
      <c r="B95" s="28" t="str">
        <f>VLOOKUP($C95,table!$B:$D,3,FALSE)</f>
        <v>업무</v>
      </c>
      <c r="C95" s="3" t="s">
        <v>77</v>
      </c>
      <c r="D95" s="3" t="str">
        <f>VLOOKUP($C95,table!$B:$D,2,FALSE)</f>
        <v>T_WRK_CAT</v>
      </c>
      <c r="E95" s="28">
        <v>0</v>
      </c>
      <c r="F95" s="3" t="s">
        <v>272</v>
      </c>
      <c r="G95" s="28">
        <v>1</v>
      </c>
      <c r="H95" s="3" t="s">
        <v>275</v>
      </c>
      <c r="I95" s="3" t="str">
        <f>VLOOKUP($H95,domain!$B:$D,2,FALSE)</f>
        <v>WRK_ID</v>
      </c>
      <c r="J95" s="3" t="s">
        <v>237</v>
      </c>
      <c r="K95" s="28" t="s">
        <v>238</v>
      </c>
      <c r="L95" s="3"/>
    </row>
    <row r="96" spans="1:12" x14ac:dyDescent="0.25">
      <c r="A96" s="83">
        <v>94</v>
      </c>
      <c r="B96" s="54" t="str">
        <f>VLOOKUP($C96,table!$B:$D,3,FALSE)</f>
        <v>업무</v>
      </c>
      <c r="C96" s="3" t="s">
        <v>885</v>
      </c>
      <c r="D96" s="3" t="str">
        <f>VLOOKUP($C96,table!$B:$D,2,FALSE)</f>
        <v>T_ROLE_GROUP</v>
      </c>
      <c r="E96" s="54">
        <v>0</v>
      </c>
      <c r="F96" s="3" t="s">
        <v>1112</v>
      </c>
      <c r="G96" s="54">
        <v>1</v>
      </c>
      <c r="H96" s="3" t="s">
        <v>1110</v>
      </c>
      <c r="I96" s="3" t="str">
        <f>VLOOKUP($H96,domain!$B:$D,2,FALSE)</f>
        <v>GROUP_ID</v>
      </c>
      <c r="J96" s="3" t="s">
        <v>237</v>
      </c>
      <c r="K96" s="54" t="s">
        <v>238</v>
      </c>
      <c r="L96" s="3"/>
    </row>
    <row r="97" spans="1:12" x14ac:dyDescent="0.25">
      <c r="A97" s="83">
        <v>95</v>
      </c>
      <c r="B97" s="54" t="str">
        <f>VLOOKUP($C97,table!$B:$D,3,FALSE)</f>
        <v>업무</v>
      </c>
      <c r="C97" s="3" t="s">
        <v>886</v>
      </c>
      <c r="D97" s="3" t="str">
        <f>VLOOKUP($C97,table!$B:$D,2,FALSE)</f>
        <v>T_ROLE_GROUP_DTL</v>
      </c>
      <c r="E97" s="93">
        <v>0</v>
      </c>
      <c r="F97" s="91" t="s">
        <v>1111</v>
      </c>
      <c r="G97" s="54">
        <v>1</v>
      </c>
      <c r="H97" s="3" t="s">
        <v>1110</v>
      </c>
      <c r="I97" s="3" t="str">
        <f>VLOOKUP($H97,domain!$B:$D,2,FALSE)</f>
        <v>GROUP_ID</v>
      </c>
      <c r="J97" s="94" t="s">
        <v>237</v>
      </c>
      <c r="K97" s="54" t="s">
        <v>238</v>
      </c>
      <c r="L97" s="3"/>
    </row>
    <row r="98" spans="1:12" x14ac:dyDescent="0.25">
      <c r="A98" s="83">
        <v>96</v>
      </c>
      <c r="B98" s="54" t="str">
        <f>VLOOKUP($C98,table!$B:$D,3,FALSE)</f>
        <v>업무</v>
      </c>
      <c r="C98" s="3" t="s">
        <v>886</v>
      </c>
      <c r="D98" s="3" t="str">
        <f>VLOOKUP($C98,table!$B:$D,2,FALSE)</f>
        <v>T_ROLE_GROUP_DTL</v>
      </c>
      <c r="E98" s="93"/>
      <c r="F98" s="95"/>
      <c r="G98" s="54">
        <v>2</v>
      </c>
      <c r="H98" s="3" t="s">
        <v>1029</v>
      </c>
      <c r="I98" s="3" t="str">
        <f>VLOOKUP($H98,domain!$B:$D,2,FALSE)</f>
        <v>REF_TY</v>
      </c>
      <c r="J98" s="94"/>
      <c r="K98" s="54" t="s">
        <v>238</v>
      </c>
      <c r="L98" s="3"/>
    </row>
    <row r="99" spans="1:12" x14ac:dyDescent="0.25">
      <c r="A99" s="83">
        <v>97</v>
      </c>
      <c r="B99" s="54" t="str">
        <f>VLOOKUP($C99,table!$B:$D,3,FALSE)</f>
        <v>업무</v>
      </c>
      <c r="C99" s="3" t="s">
        <v>886</v>
      </c>
      <c r="D99" s="3" t="str">
        <f>VLOOKUP($C99,table!$B:$D,2,FALSE)</f>
        <v>T_ROLE_GROUP_DTL</v>
      </c>
      <c r="E99" s="93"/>
      <c r="F99" s="92"/>
      <c r="G99" s="54">
        <v>3</v>
      </c>
      <c r="H99" s="3" t="s">
        <v>920</v>
      </c>
      <c r="I99" s="3" t="str">
        <f>VLOOKUP($H99,domain!$B:$D,2,FALSE)</f>
        <v>REF_ID</v>
      </c>
      <c r="J99" s="94"/>
      <c r="K99" s="54" t="s">
        <v>238</v>
      </c>
      <c r="L99" s="3"/>
    </row>
    <row r="100" spans="1:12" s="75" customFormat="1" x14ac:dyDescent="0.25">
      <c r="A100" s="83">
        <v>98</v>
      </c>
      <c r="B100" s="79" t="str">
        <f>VLOOKUP($C100,table!$B:$D,3,FALSE)</f>
        <v>업무</v>
      </c>
      <c r="C100" s="9" t="s">
        <v>2092</v>
      </c>
      <c r="D100" s="3" t="str">
        <f>VLOOKUP($C100,table!$B:$D,2,FALSE)</f>
        <v>T_PROJECT_APPLY</v>
      </c>
      <c r="E100" s="79">
        <v>0</v>
      </c>
      <c r="F100" s="80" t="s">
        <v>2094</v>
      </c>
      <c r="G100" s="79">
        <v>1</v>
      </c>
      <c r="H100" s="3" t="s">
        <v>2095</v>
      </c>
      <c r="I100" s="3" t="str">
        <f>VLOOKUP($H100,domain!$B:$D,2,FALSE)</f>
        <v>APRV_ID</v>
      </c>
      <c r="J100" s="3" t="s">
        <v>237</v>
      </c>
      <c r="K100" s="79" t="s">
        <v>238</v>
      </c>
      <c r="L100" s="3"/>
    </row>
    <row r="101" spans="1:12" s="75" customFormat="1" x14ac:dyDescent="0.25">
      <c r="A101" s="83">
        <v>99</v>
      </c>
      <c r="B101" s="79" t="str">
        <f>VLOOKUP($C101,table!$B:$D,3,FALSE)</f>
        <v>업무</v>
      </c>
      <c r="C101" s="9" t="s">
        <v>2092</v>
      </c>
      <c r="D101" s="3" t="str">
        <f>VLOOKUP($C101,table!$B:$D,2,FALSE)</f>
        <v>T_PROJECT_APPLY</v>
      </c>
      <c r="E101" s="88">
        <v>1</v>
      </c>
      <c r="F101" s="91" t="s">
        <v>2093</v>
      </c>
      <c r="G101" s="79">
        <v>1</v>
      </c>
      <c r="H101" s="3" t="s">
        <v>374</v>
      </c>
      <c r="I101" s="3" t="str">
        <f>VLOOKUP($H101,domain!$B:$D,2,FALSE)</f>
        <v>PROJECT_ID</v>
      </c>
      <c r="J101" s="91" t="s">
        <v>616</v>
      </c>
      <c r="K101" s="79" t="s">
        <v>238</v>
      </c>
      <c r="L101" s="3"/>
    </row>
    <row r="102" spans="1:12" s="75" customFormat="1" x14ac:dyDescent="0.25">
      <c r="A102" s="83">
        <v>100</v>
      </c>
      <c r="B102" s="79" t="str">
        <f>VLOOKUP($C102,table!$B:$D,3,FALSE)</f>
        <v>업무</v>
      </c>
      <c r="C102" s="9" t="s">
        <v>2092</v>
      </c>
      <c r="D102" s="3" t="str">
        <f>VLOOKUP($C102,table!$B:$D,2,FALSE)</f>
        <v>T_PROJECT_APPLY</v>
      </c>
      <c r="E102" s="90"/>
      <c r="F102" s="92"/>
      <c r="G102" s="79">
        <v>2</v>
      </c>
      <c r="H102" s="3" t="s">
        <v>582</v>
      </c>
      <c r="I102" s="3" t="str">
        <f>VLOOKUP($H102,domain!$B:$D,2,FALSE)</f>
        <v>VER</v>
      </c>
      <c r="J102" s="92"/>
      <c r="K102" s="79" t="s">
        <v>238</v>
      </c>
      <c r="L102" s="3"/>
    </row>
    <row r="103" spans="1:12" x14ac:dyDescent="0.25">
      <c r="A103" s="83">
        <v>101</v>
      </c>
      <c r="B103" s="79" t="str">
        <f>VLOOKUP($C103,table!$B:$D,3,FALSE)</f>
        <v>업무</v>
      </c>
      <c r="C103" s="9" t="s">
        <v>617</v>
      </c>
      <c r="D103" s="3" t="str">
        <f>VLOOKUP($C103,table!$B:$D,2,FALSE)</f>
        <v>T_PROJECT</v>
      </c>
      <c r="E103" s="88">
        <v>0</v>
      </c>
      <c r="F103" s="91" t="s">
        <v>621</v>
      </c>
      <c r="G103" s="28">
        <v>1</v>
      </c>
      <c r="H103" s="3" t="s">
        <v>619</v>
      </c>
      <c r="I103" s="3" t="str">
        <f>VLOOKUP($H103,domain!$B:$D,2,FALSE)</f>
        <v>PROJECT_ID</v>
      </c>
      <c r="J103" s="91" t="s">
        <v>237</v>
      </c>
      <c r="K103" s="28" t="s">
        <v>238</v>
      </c>
      <c r="L103" s="3"/>
    </row>
    <row r="104" spans="1:12" x14ac:dyDescent="0.25">
      <c r="A104" s="83">
        <v>102</v>
      </c>
      <c r="B104" s="63" t="str">
        <f>VLOOKUP($C104,table!$B:$D,3,FALSE)</f>
        <v>업무</v>
      </c>
      <c r="C104" s="9" t="s">
        <v>373</v>
      </c>
      <c r="D104" s="3" t="str">
        <f>VLOOKUP($C104,table!$B:$D,2,FALSE)</f>
        <v>T_PROJECT</v>
      </c>
      <c r="E104" s="90"/>
      <c r="F104" s="92"/>
      <c r="G104" s="63">
        <v>2</v>
      </c>
      <c r="H104" s="3" t="s">
        <v>1357</v>
      </c>
      <c r="I104" s="3" t="str">
        <f>VLOOKUP($H104,domain!$B:$D,2,FALSE)</f>
        <v>VER</v>
      </c>
      <c r="J104" s="92"/>
      <c r="K104" s="63" t="s">
        <v>238</v>
      </c>
      <c r="L104" s="3"/>
    </row>
    <row r="105" spans="1:12" x14ac:dyDescent="0.25">
      <c r="A105" s="83">
        <v>103</v>
      </c>
      <c r="B105" s="28" t="str">
        <f>VLOOKUP($C105,table!$B:$D,3,FALSE)</f>
        <v>업무</v>
      </c>
      <c r="C105" s="9" t="s">
        <v>1356</v>
      </c>
      <c r="D105" s="3" t="str">
        <f>VLOOKUP($C105,table!$B:$D,2,FALSE)</f>
        <v>T_PROJECT_USER</v>
      </c>
      <c r="E105" s="88">
        <v>0</v>
      </c>
      <c r="F105" s="91" t="s">
        <v>622</v>
      </c>
      <c r="G105" s="28">
        <v>1</v>
      </c>
      <c r="H105" s="3" t="s">
        <v>619</v>
      </c>
      <c r="I105" s="3" t="str">
        <f>VLOOKUP($H105,domain!$B:$D,2,FALSE)</f>
        <v>PROJECT_ID</v>
      </c>
      <c r="J105" s="91" t="s">
        <v>237</v>
      </c>
      <c r="K105" s="28" t="s">
        <v>238</v>
      </c>
      <c r="L105" s="3"/>
    </row>
    <row r="106" spans="1:12" x14ac:dyDescent="0.25">
      <c r="A106" s="83">
        <v>104</v>
      </c>
      <c r="B106" s="63" t="str">
        <f>VLOOKUP($C106,table!$B:$D,3,FALSE)</f>
        <v>업무</v>
      </c>
      <c r="C106" s="9" t="s">
        <v>1356</v>
      </c>
      <c r="D106" s="3" t="str">
        <f>VLOOKUP($C106,table!$B:$D,2,FALSE)</f>
        <v>T_PROJECT_USER</v>
      </c>
      <c r="E106" s="89"/>
      <c r="F106" s="95"/>
      <c r="G106" s="63">
        <v>2</v>
      </c>
      <c r="H106" s="3" t="s">
        <v>582</v>
      </c>
      <c r="I106" s="3" t="str">
        <f>VLOOKUP($H106,domain!$B:$D,2,FALSE)</f>
        <v>VER</v>
      </c>
      <c r="J106" s="95"/>
      <c r="K106" s="63" t="s">
        <v>238</v>
      </c>
      <c r="L106" s="3"/>
    </row>
    <row r="107" spans="1:12" x14ac:dyDescent="0.25">
      <c r="A107" s="83">
        <v>105</v>
      </c>
      <c r="B107" s="63" t="str">
        <f>VLOOKUP($C107,table!$B:$D,3,FALSE)</f>
        <v>업무</v>
      </c>
      <c r="C107" s="9" t="s">
        <v>1356</v>
      </c>
      <c r="D107" s="3" t="str">
        <f>VLOOKUP($C107,table!$B:$D,2,FALSE)</f>
        <v>T_PROJECT_USER</v>
      </c>
      <c r="E107" s="89"/>
      <c r="F107" s="95"/>
      <c r="G107" s="63">
        <v>3</v>
      </c>
      <c r="H107" s="3" t="s">
        <v>418</v>
      </c>
      <c r="I107" s="3" t="str">
        <f>VLOOKUP($H107,domain!$B:$D,2,FALSE)</f>
        <v>ROLE_SE</v>
      </c>
      <c r="J107" s="95"/>
      <c r="K107" s="63" t="s">
        <v>238</v>
      </c>
      <c r="L107" s="3"/>
    </row>
    <row r="108" spans="1:12" x14ac:dyDescent="0.25">
      <c r="A108" s="83">
        <v>106</v>
      </c>
      <c r="B108" s="63" t="str">
        <f>VLOOKUP($C108,table!$B:$D,3,FALSE)</f>
        <v>업무</v>
      </c>
      <c r="C108" s="9" t="s">
        <v>1356</v>
      </c>
      <c r="D108" s="3" t="str">
        <f>VLOOKUP($C108,table!$B:$D,2,FALSE)</f>
        <v>T_PROJECT_USER</v>
      </c>
      <c r="E108" s="89"/>
      <c r="F108" s="95"/>
      <c r="G108" s="63">
        <v>4</v>
      </c>
      <c r="H108" s="3" t="s">
        <v>1370</v>
      </c>
      <c r="I108" s="3" t="str">
        <f>VLOOKUP($H108,domain!$B:$D,2,FALSE)</f>
        <v>REF_TY</v>
      </c>
      <c r="J108" s="95"/>
      <c r="K108" s="63" t="s">
        <v>238</v>
      </c>
      <c r="L108" s="3"/>
    </row>
    <row r="109" spans="1:12" x14ac:dyDescent="0.25">
      <c r="A109" s="83">
        <v>107</v>
      </c>
      <c r="B109" s="63" t="str">
        <f>VLOOKUP($C109,table!$B:$D,3,FALSE)</f>
        <v>업무</v>
      </c>
      <c r="C109" s="9" t="s">
        <v>1356</v>
      </c>
      <c r="D109" s="3" t="str">
        <f>VLOOKUP($C109,table!$B:$D,2,FALSE)</f>
        <v>T_PROJECT_USER</v>
      </c>
      <c r="E109" s="90"/>
      <c r="F109" s="92"/>
      <c r="G109" s="63">
        <v>5</v>
      </c>
      <c r="H109" s="3" t="s">
        <v>837</v>
      </c>
      <c r="I109" s="3" t="str">
        <f>VLOOKUP($H109,domain!$B:$D,2,FALSE)</f>
        <v>REF_ID</v>
      </c>
      <c r="J109" s="92"/>
      <c r="K109" s="63" t="s">
        <v>238</v>
      </c>
      <c r="L109" s="3"/>
    </row>
    <row r="110" spans="1:12" x14ac:dyDescent="0.25">
      <c r="A110" s="83">
        <v>108</v>
      </c>
      <c r="B110" s="54" t="str">
        <f>VLOOKUP($C110,table!$B:$D,3,FALSE)</f>
        <v>업무</v>
      </c>
      <c r="C110" s="9" t="s">
        <v>618</v>
      </c>
      <c r="D110" s="3" t="str">
        <f>VLOOKUP($C110,table!$B:$D,2,FALSE)</f>
        <v>T_REPORT</v>
      </c>
      <c r="E110" s="54">
        <v>0</v>
      </c>
      <c r="F110" s="3" t="s">
        <v>623</v>
      </c>
      <c r="G110" s="54">
        <v>1</v>
      </c>
      <c r="H110" s="3" t="s">
        <v>620</v>
      </c>
      <c r="I110" s="3" t="str">
        <f>VLOOKUP($H110,domain!$B:$D,2,FALSE)</f>
        <v>REPORT_ID</v>
      </c>
      <c r="J110" s="3" t="s">
        <v>237</v>
      </c>
      <c r="K110" s="54" t="s">
        <v>238</v>
      </c>
      <c r="L110" s="3"/>
    </row>
    <row r="111" spans="1:12" x14ac:dyDescent="0.25">
      <c r="A111" s="83">
        <v>109</v>
      </c>
      <c r="B111" s="54" t="str">
        <f>VLOOKUP($C111,table!$B:$D,3,FALSE)</f>
        <v>업무</v>
      </c>
      <c r="C111" s="9" t="s">
        <v>891</v>
      </c>
      <c r="D111" s="3" t="str">
        <f>VLOOKUP($C111,table!$B:$D,2,FALSE)</f>
        <v>T_REPORT_USER</v>
      </c>
      <c r="E111" s="93">
        <v>0</v>
      </c>
      <c r="F111" s="94" t="s">
        <v>918</v>
      </c>
      <c r="G111" s="54">
        <v>1</v>
      </c>
      <c r="H111" s="3" t="s">
        <v>382</v>
      </c>
      <c r="I111" s="3" t="str">
        <f>VLOOKUP($H111,domain!$B:$D,2,FALSE)</f>
        <v>REPORT_ID</v>
      </c>
      <c r="J111" s="94" t="s">
        <v>237</v>
      </c>
      <c r="K111" s="54" t="s">
        <v>238</v>
      </c>
      <c r="L111" s="3"/>
    </row>
    <row r="112" spans="1:12" x14ac:dyDescent="0.25">
      <c r="A112" s="83">
        <v>110</v>
      </c>
      <c r="B112" s="54" t="str">
        <f>VLOOKUP($C112,table!$B:$D,3,FALSE)</f>
        <v>업무</v>
      </c>
      <c r="C112" s="9" t="s">
        <v>891</v>
      </c>
      <c r="D112" s="3" t="str">
        <f>VLOOKUP($C112,table!$B:$D,2,FALSE)</f>
        <v>T_REPORT_USER</v>
      </c>
      <c r="E112" s="93"/>
      <c r="F112" s="94"/>
      <c r="G112" s="54">
        <v>2</v>
      </c>
      <c r="H112" s="3" t="s">
        <v>919</v>
      </c>
      <c r="I112" s="3" t="str">
        <f>VLOOKUP($H112,domain!$B:$D,2,FALSE)</f>
        <v>VER</v>
      </c>
      <c r="J112" s="94"/>
      <c r="K112" s="54" t="s">
        <v>238</v>
      </c>
      <c r="L112" s="3"/>
    </row>
    <row r="113" spans="1:12" x14ac:dyDescent="0.25">
      <c r="A113" s="83">
        <v>111</v>
      </c>
      <c r="B113" s="54" t="str">
        <f>VLOOKUP($C113,table!$B:$D,3,FALSE)</f>
        <v>업무</v>
      </c>
      <c r="C113" s="9" t="s">
        <v>891</v>
      </c>
      <c r="D113" s="3" t="str">
        <f>VLOOKUP($C113,table!$B:$D,2,FALSE)</f>
        <v>T_REPORT_USER</v>
      </c>
      <c r="E113" s="93"/>
      <c r="F113" s="94"/>
      <c r="G113" s="54">
        <v>3</v>
      </c>
      <c r="H113" s="3" t="s">
        <v>921</v>
      </c>
      <c r="I113" s="3" t="str">
        <f>VLOOKUP($H113,domain!$B:$D,2,FALSE)</f>
        <v>ROLE_SE</v>
      </c>
      <c r="J113" s="94"/>
      <c r="K113" s="54" t="s">
        <v>238</v>
      </c>
      <c r="L113" s="3"/>
    </row>
    <row r="114" spans="1:12" x14ac:dyDescent="0.25">
      <c r="A114" s="83">
        <v>112</v>
      </c>
      <c r="B114" s="63" t="str">
        <f>VLOOKUP($C114,table!$B:$D,3,FALSE)</f>
        <v>업무</v>
      </c>
      <c r="C114" s="9" t="s">
        <v>891</v>
      </c>
      <c r="D114" s="3" t="str">
        <f>VLOOKUP($C114,table!$B:$D,2,FALSE)</f>
        <v>T_REPORT_USER</v>
      </c>
      <c r="E114" s="93"/>
      <c r="F114" s="94"/>
      <c r="G114" s="63">
        <v>4</v>
      </c>
      <c r="H114" s="3" t="s">
        <v>1370</v>
      </c>
      <c r="I114" s="3" t="str">
        <f>VLOOKUP($H114,domain!$B:$D,2,FALSE)</f>
        <v>REF_TY</v>
      </c>
      <c r="J114" s="94"/>
      <c r="K114" s="63"/>
      <c r="L114" s="3"/>
    </row>
    <row r="115" spans="1:12" x14ac:dyDescent="0.25">
      <c r="A115" s="83">
        <v>113</v>
      </c>
      <c r="B115" s="54" t="str">
        <f>VLOOKUP($C115,table!$B:$D,3,FALSE)</f>
        <v>업무</v>
      </c>
      <c r="C115" s="9" t="s">
        <v>891</v>
      </c>
      <c r="D115" s="3" t="str">
        <f>VLOOKUP($C115,table!$B:$D,2,FALSE)</f>
        <v>T_REPORT_USER</v>
      </c>
      <c r="E115" s="93"/>
      <c r="F115" s="94"/>
      <c r="G115" s="54">
        <v>5</v>
      </c>
      <c r="H115" s="3" t="s">
        <v>920</v>
      </c>
      <c r="I115" s="3" t="str">
        <f>VLOOKUP($H115,domain!$B:$D,2,FALSE)</f>
        <v>REF_ID</v>
      </c>
      <c r="J115" s="94"/>
      <c r="K115" s="54" t="s">
        <v>238</v>
      </c>
      <c r="L115" s="3"/>
    </row>
    <row r="116" spans="1:12" s="73" customFormat="1" x14ac:dyDescent="0.25">
      <c r="A116" s="83">
        <v>114</v>
      </c>
      <c r="B116" s="70" t="str">
        <f>VLOOKUP($C116,table!$B:$D,3,FALSE)</f>
        <v>업무</v>
      </c>
      <c r="C116" s="9" t="s">
        <v>1729</v>
      </c>
      <c r="D116" s="3" t="str">
        <f>VLOOKUP($C116,table!$B:$D,2,FALSE)</f>
        <v>T_AWS_INSTANCE</v>
      </c>
      <c r="E116" s="93">
        <v>0</v>
      </c>
      <c r="F116" s="91" t="s">
        <v>1730</v>
      </c>
      <c r="G116" s="70">
        <v>1</v>
      </c>
      <c r="H116" s="3" t="s">
        <v>1731</v>
      </c>
      <c r="I116" s="3" t="str">
        <f>VLOOKUP($H116,domain!$B:$D,2,FALSE)</f>
        <v>INSTANCE_SE</v>
      </c>
      <c r="J116" s="94" t="s">
        <v>237</v>
      </c>
      <c r="K116" s="70" t="s">
        <v>238</v>
      </c>
      <c r="L116" s="3"/>
    </row>
    <row r="117" spans="1:12" s="73" customFormat="1" x14ac:dyDescent="0.25">
      <c r="A117" s="83">
        <v>115</v>
      </c>
      <c r="B117" s="70" t="str">
        <f>VLOOKUP($C117,table!$B:$D,3,FALSE)</f>
        <v>업무</v>
      </c>
      <c r="C117" s="9" t="s">
        <v>1729</v>
      </c>
      <c r="D117" s="3" t="str">
        <f>VLOOKUP($C117,table!$B:$D,2,FALSE)</f>
        <v>T_AWS_INSTANCE</v>
      </c>
      <c r="E117" s="93"/>
      <c r="F117" s="92"/>
      <c r="G117" s="70">
        <v>2</v>
      </c>
      <c r="H117" s="3" t="s">
        <v>1732</v>
      </c>
      <c r="I117" s="3" t="str">
        <f>VLOOKUP($H117,domain!$B:$D,2,FALSE)</f>
        <v>INSTANCE_NM</v>
      </c>
      <c r="J117" s="94"/>
      <c r="K117" s="70" t="s">
        <v>238</v>
      </c>
      <c r="L117" s="3"/>
    </row>
    <row r="118" spans="1:12" x14ac:dyDescent="0.25">
      <c r="A118" s="83">
        <v>116</v>
      </c>
      <c r="B118" s="47" t="str">
        <f>VLOOKUP($C118,table!$B:$D,3,FALSE)</f>
        <v>업무</v>
      </c>
      <c r="C118" s="3" t="s">
        <v>794</v>
      </c>
      <c r="D118" s="3" t="str">
        <f>VLOOKUP($C118,table!$B:$D,2,FALSE)</f>
        <v>T_TABLEAU_PROJECT</v>
      </c>
      <c r="E118" s="47">
        <v>0</v>
      </c>
      <c r="F118" s="48" t="s">
        <v>825</v>
      </c>
      <c r="G118" s="47">
        <v>1</v>
      </c>
      <c r="H118" s="3" t="s">
        <v>1364</v>
      </c>
      <c r="I118" s="3" t="str">
        <f>VLOOKUP($H118,domain!$B:$D,2,FALSE)</f>
        <v>TABLEAU_PROJECT_ID</v>
      </c>
      <c r="J118" s="48" t="s">
        <v>237</v>
      </c>
      <c r="K118" s="47" t="s">
        <v>238</v>
      </c>
      <c r="L118" s="3"/>
    </row>
    <row r="119" spans="1:12" x14ac:dyDescent="0.25">
      <c r="A119" s="83">
        <v>117</v>
      </c>
      <c r="B119" s="47" t="str">
        <f>VLOOKUP($C119,table!$B:$D,3,FALSE)</f>
        <v>업무</v>
      </c>
      <c r="C119" s="3" t="s">
        <v>795</v>
      </c>
      <c r="D119" s="3" t="str">
        <f>VLOOKUP($C119,table!$B:$D,2,FALSE)</f>
        <v>T_TABLEAU_WORKBOOK</v>
      </c>
      <c r="E119" s="47">
        <v>0</v>
      </c>
      <c r="F119" s="48" t="s">
        <v>826</v>
      </c>
      <c r="G119" s="47">
        <v>1</v>
      </c>
      <c r="H119" s="3" t="s">
        <v>1362</v>
      </c>
      <c r="I119" s="3" t="str">
        <f>VLOOKUP($H119,domain!$B:$D,2,FALSE)</f>
        <v>TABLEAU_WORKBOOK_ID</v>
      </c>
      <c r="J119" s="48" t="s">
        <v>237</v>
      </c>
      <c r="K119" s="47" t="s">
        <v>238</v>
      </c>
      <c r="L119" s="3"/>
    </row>
    <row r="120" spans="1:12" x14ac:dyDescent="0.25">
      <c r="A120" s="83">
        <v>118</v>
      </c>
      <c r="B120" s="79" t="str">
        <f>VLOOKUP($C120,table!$B:$D,3,FALSE)</f>
        <v>업무</v>
      </c>
      <c r="C120" s="3" t="s">
        <v>796</v>
      </c>
      <c r="D120" s="3" t="str">
        <f>VLOOKUP($C120,table!$B:$D,2,FALSE)</f>
        <v>T_TABLEAU_VIEW</v>
      </c>
      <c r="E120" s="79">
        <v>0</v>
      </c>
      <c r="F120" s="80" t="s">
        <v>827</v>
      </c>
      <c r="G120" s="79">
        <v>1</v>
      </c>
      <c r="H120" s="3" t="s">
        <v>1363</v>
      </c>
      <c r="I120" s="3" t="str">
        <f>VLOOKUP($H120,domain!$B:$D,2,FALSE)</f>
        <v>TABLEAU_VIEW_ID</v>
      </c>
      <c r="J120" s="80" t="s">
        <v>237</v>
      </c>
      <c r="K120" s="79" t="s">
        <v>238</v>
      </c>
      <c r="L120" s="3"/>
    </row>
    <row r="121" spans="1:12" x14ac:dyDescent="0.25">
      <c r="A121" s="83">
        <v>119</v>
      </c>
      <c r="B121" s="79" t="str">
        <f>VLOOKUP($C121,table!$B:$D,3,FALSE)</f>
        <v>업무</v>
      </c>
      <c r="C121" s="3" t="s">
        <v>797</v>
      </c>
      <c r="D121" s="3" t="str">
        <f>VLOOKUP($C121,table!$B:$D,2,FALSE)</f>
        <v>T_TABLEAU_USER</v>
      </c>
      <c r="E121" s="79">
        <v>0</v>
      </c>
      <c r="F121" s="80" t="s">
        <v>828</v>
      </c>
      <c r="G121" s="79">
        <v>1</v>
      </c>
      <c r="H121" s="3" t="s">
        <v>246</v>
      </c>
      <c r="I121" s="3" t="str">
        <f>VLOOKUP($H121,domain!$B:$D,2,FALSE)</f>
        <v>USER_ID</v>
      </c>
      <c r="J121" s="80" t="s">
        <v>237</v>
      </c>
      <c r="K121" s="79" t="s">
        <v>238</v>
      </c>
      <c r="L121" s="3"/>
    </row>
    <row r="122" spans="1:12" x14ac:dyDescent="0.25">
      <c r="A122" s="83">
        <v>120</v>
      </c>
      <c r="B122" s="79" t="str">
        <f>VLOOKUP($C122,table!$B:$D,3,FALSE)</f>
        <v>업무</v>
      </c>
      <c r="C122" s="3" t="s">
        <v>2096</v>
      </c>
      <c r="D122" s="3" t="str">
        <f>VLOOKUP($C122,table!$B:$D,2,FALSE)</f>
        <v>T_APRV_RQST</v>
      </c>
      <c r="E122" s="79">
        <v>0</v>
      </c>
      <c r="F122" s="80" t="s">
        <v>2099</v>
      </c>
      <c r="G122" s="79">
        <v>1</v>
      </c>
      <c r="H122" s="3" t="s">
        <v>419</v>
      </c>
      <c r="I122" s="3" t="str">
        <f>VLOOKUP($H122,domain!$B:$D,2,FALSE)</f>
        <v>APRV_ID</v>
      </c>
      <c r="J122" s="80" t="s">
        <v>237</v>
      </c>
      <c r="K122" s="79" t="s">
        <v>238</v>
      </c>
      <c r="L122" s="3"/>
    </row>
    <row r="123" spans="1:12" x14ac:dyDescent="0.25">
      <c r="A123" s="83">
        <v>121</v>
      </c>
      <c r="B123" s="79" t="str">
        <f>VLOOKUP($C123,table!$B:$D,3,FALSE)</f>
        <v>업무</v>
      </c>
      <c r="C123" s="3" t="s">
        <v>2096</v>
      </c>
      <c r="D123" s="3" t="str">
        <f>VLOOKUP($C123,table!$B:$D,2,FALSE)</f>
        <v>T_APRV_RQST</v>
      </c>
      <c r="E123" s="88">
        <v>1</v>
      </c>
      <c r="F123" s="91" t="s">
        <v>2100</v>
      </c>
      <c r="G123" s="79">
        <v>1</v>
      </c>
      <c r="H123" s="3" t="s">
        <v>2101</v>
      </c>
      <c r="I123" s="3" t="str">
        <f>VLOOKUP($H123,domain!$B:$D,2,FALSE)</f>
        <v>APRV_CL</v>
      </c>
      <c r="J123" s="91" t="s">
        <v>2104</v>
      </c>
      <c r="K123" s="79" t="s">
        <v>238</v>
      </c>
      <c r="L123" s="3"/>
    </row>
    <row r="124" spans="1:12" x14ac:dyDescent="0.25">
      <c r="A124" s="83">
        <v>122</v>
      </c>
      <c r="B124" s="79" t="str">
        <f>VLOOKUP($C124,table!$B:$D,3,FALSE)</f>
        <v>업무</v>
      </c>
      <c r="C124" s="3" t="s">
        <v>2096</v>
      </c>
      <c r="D124" s="3" t="str">
        <f>VLOOKUP($C124,table!$B:$D,2,FALSE)</f>
        <v>T_APRV_RQST</v>
      </c>
      <c r="E124" s="89"/>
      <c r="F124" s="95"/>
      <c r="G124" s="79">
        <v>2</v>
      </c>
      <c r="H124" s="3" t="s">
        <v>2102</v>
      </c>
      <c r="I124" s="3" t="str">
        <f>VLOOKUP($H124,domain!$B:$D,2,FALSE)</f>
        <v>REF_ID</v>
      </c>
      <c r="J124" s="95"/>
      <c r="K124" s="79" t="s">
        <v>238</v>
      </c>
      <c r="L124" s="3"/>
    </row>
    <row r="125" spans="1:12" x14ac:dyDescent="0.25">
      <c r="A125" s="83">
        <v>123</v>
      </c>
      <c r="B125" s="79" t="str">
        <f>VLOOKUP($C125,table!$B:$D,3,FALSE)</f>
        <v>업무</v>
      </c>
      <c r="C125" s="3" t="s">
        <v>2096</v>
      </c>
      <c r="D125" s="3" t="str">
        <f>VLOOKUP($C125,table!$B:$D,2,FALSE)</f>
        <v>T_APRV_RQST</v>
      </c>
      <c r="E125" s="90"/>
      <c r="F125" s="92"/>
      <c r="G125" s="79">
        <v>3</v>
      </c>
      <c r="H125" s="3" t="s">
        <v>2103</v>
      </c>
      <c r="I125" s="3" t="str">
        <f>VLOOKUP($H125,domain!$B:$D,2,FALSE)</f>
        <v>REF_VER</v>
      </c>
      <c r="J125" s="92"/>
      <c r="K125" s="79" t="s">
        <v>238</v>
      </c>
      <c r="L125" s="3"/>
    </row>
    <row r="126" spans="1:12" x14ac:dyDescent="0.25">
      <c r="A126" s="83">
        <v>124</v>
      </c>
      <c r="B126" s="79" t="str">
        <f>VLOOKUP($C126,table!$B:$D,3,FALSE)</f>
        <v>업무</v>
      </c>
      <c r="C126" s="3" t="s">
        <v>2097</v>
      </c>
      <c r="D126" s="3" t="str">
        <f>VLOOKUP($C126,table!$B:$D,2,FALSE)</f>
        <v>T_APRV_RQST_DTL</v>
      </c>
      <c r="E126" s="93">
        <v>0</v>
      </c>
      <c r="F126" s="91" t="s">
        <v>2098</v>
      </c>
      <c r="G126" s="79">
        <v>1</v>
      </c>
      <c r="H126" s="3" t="s">
        <v>419</v>
      </c>
      <c r="I126" s="3" t="str">
        <f>VLOOKUP($H126,domain!$B:$D,2,FALSE)</f>
        <v>APRV_ID</v>
      </c>
      <c r="J126" s="94" t="s">
        <v>237</v>
      </c>
      <c r="K126" s="79" t="s">
        <v>238</v>
      </c>
      <c r="L126" s="3"/>
    </row>
    <row r="127" spans="1:12" x14ac:dyDescent="0.25">
      <c r="A127" s="83">
        <v>125</v>
      </c>
      <c r="B127" s="79" t="str">
        <f>VLOOKUP($C127,table!$B:$D,3,FALSE)</f>
        <v>업무</v>
      </c>
      <c r="C127" s="3" t="s">
        <v>2097</v>
      </c>
      <c r="D127" s="3" t="str">
        <f>VLOOKUP($C127,table!$B:$D,2,FALSE)</f>
        <v>T_APRV_RQST_DTL</v>
      </c>
      <c r="E127" s="93"/>
      <c r="F127" s="92"/>
      <c r="G127" s="79">
        <v>2</v>
      </c>
      <c r="H127" s="3" t="s">
        <v>917</v>
      </c>
      <c r="I127" s="3" t="str">
        <f>VLOOKUP($H127,domain!$B:$D,2,FALSE)</f>
        <v>APRV_SEQ</v>
      </c>
      <c r="J127" s="94"/>
      <c r="K127" s="79" t="s">
        <v>238</v>
      </c>
      <c r="L127" s="3"/>
    </row>
  </sheetData>
  <mergeCells count="106">
    <mergeCell ref="J126:J127"/>
    <mergeCell ref="E126:E127"/>
    <mergeCell ref="F126:F127"/>
    <mergeCell ref="E123:E125"/>
    <mergeCell ref="F123:F125"/>
    <mergeCell ref="J123:J125"/>
    <mergeCell ref="E116:E117"/>
    <mergeCell ref="J116:J117"/>
    <mergeCell ref="F116:F117"/>
    <mergeCell ref="A1:A2"/>
    <mergeCell ref="B1:B2"/>
    <mergeCell ref="C1:D1"/>
    <mergeCell ref="E1:E2"/>
    <mergeCell ref="F1:F2"/>
    <mergeCell ref="E55:E56"/>
    <mergeCell ref="F55:F56"/>
    <mergeCell ref="J55:J56"/>
    <mergeCell ref="E29:E30"/>
    <mergeCell ref="F29:F30"/>
    <mergeCell ref="F25:F26"/>
    <mergeCell ref="E23:E24"/>
    <mergeCell ref="F23:F24"/>
    <mergeCell ref="J23:J24"/>
    <mergeCell ref="J21:J22"/>
    <mergeCell ref="E12:E14"/>
    <mergeCell ref="F12:F14"/>
    <mergeCell ref="J12:J14"/>
    <mergeCell ref="E25:E26"/>
    <mergeCell ref="J25:J26"/>
    <mergeCell ref="E15:E16"/>
    <mergeCell ref="E19:E20"/>
    <mergeCell ref="L1:L2"/>
    <mergeCell ref="K1:K2"/>
    <mergeCell ref="J1:J2"/>
    <mergeCell ref="H1:I1"/>
    <mergeCell ref="G1:G2"/>
    <mergeCell ref="J49:J54"/>
    <mergeCell ref="E31:E32"/>
    <mergeCell ref="F15:F16"/>
    <mergeCell ref="F17:F18"/>
    <mergeCell ref="F35:F36"/>
    <mergeCell ref="F33:F34"/>
    <mergeCell ref="E37:E39"/>
    <mergeCell ref="E46:E48"/>
    <mergeCell ref="F46:F48"/>
    <mergeCell ref="F37:F39"/>
    <mergeCell ref="J37:J39"/>
    <mergeCell ref="J46:J48"/>
    <mergeCell ref="J40:J45"/>
    <mergeCell ref="F40:F45"/>
    <mergeCell ref="E40:E45"/>
    <mergeCell ref="F31:F32"/>
    <mergeCell ref="E35:E36"/>
    <mergeCell ref="E33:E34"/>
    <mergeCell ref="J29:J30"/>
    <mergeCell ref="J17:J18"/>
    <mergeCell ref="J15:J16"/>
    <mergeCell ref="J19:J20"/>
    <mergeCell ref="F19:F20"/>
    <mergeCell ref="E17:E18"/>
    <mergeCell ref="E21:E22"/>
    <mergeCell ref="F21:F22"/>
    <mergeCell ref="E27:E28"/>
    <mergeCell ref="J73:J74"/>
    <mergeCell ref="E73:E74"/>
    <mergeCell ref="F73:F74"/>
    <mergeCell ref="E69:E70"/>
    <mergeCell ref="J69:J70"/>
    <mergeCell ref="F69:F70"/>
    <mergeCell ref="E63:E64"/>
    <mergeCell ref="F63:F64"/>
    <mergeCell ref="J63:J64"/>
    <mergeCell ref="J31:J32"/>
    <mergeCell ref="J33:J34"/>
    <mergeCell ref="J35:J36"/>
    <mergeCell ref="E49:E54"/>
    <mergeCell ref="F49:F54"/>
    <mergeCell ref="J27:J28"/>
    <mergeCell ref="F27:F28"/>
    <mergeCell ref="E93:E94"/>
    <mergeCell ref="F93:F94"/>
    <mergeCell ref="J93:J94"/>
    <mergeCell ref="F85:F86"/>
    <mergeCell ref="E78:E79"/>
    <mergeCell ref="E85:E86"/>
    <mergeCell ref="J78:J79"/>
    <mergeCell ref="J85:J86"/>
    <mergeCell ref="F78:F79"/>
    <mergeCell ref="E90:E92"/>
    <mergeCell ref="F90:F92"/>
    <mergeCell ref="J90:J92"/>
    <mergeCell ref="F111:F115"/>
    <mergeCell ref="E111:E115"/>
    <mergeCell ref="J111:J115"/>
    <mergeCell ref="E105:E109"/>
    <mergeCell ref="E103:E104"/>
    <mergeCell ref="J103:J104"/>
    <mergeCell ref="F103:F104"/>
    <mergeCell ref="J97:J99"/>
    <mergeCell ref="E97:E99"/>
    <mergeCell ref="F97:F99"/>
    <mergeCell ref="J105:J109"/>
    <mergeCell ref="F105:F109"/>
    <mergeCell ref="J101:J102"/>
    <mergeCell ref="E101:E102"/>
    <mergeCell ref="F101:F10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925"/>
  <sheetViews>
    <sheetView topLeftCell="A899" workbookViewId="0">
      <selection activeCell="T869" sqref="T869:T925"/>
    </sheetView>
  </sheetViews>
  <sheetFormatPr defaultRowHeight="13.5" x14ac:dyDescent="0.25"/>
  <cols>
    <col min="1" max="1" width="4.28515625" bestFit="1" customWidth="1"/>
    <col min="2" max="2" width="17.7109375" customWidth="1"/>
    <col min="3" max="3" width="20.7109375" customWidth="1"/>
    <col min="4" max="4" width="19.5703125" customWidth="1"/>
    <col min="5" max="5" width="22.7109375" customWidth="1"/>
    <col min="6" max="6" width="17.28515625" customWidth="1"/>
    <col min="7" max="7" width="19.42578125" customWidth="1"/>
    <col min="11" max="11" width="10.42578125" customWidth="1"/>
  </cols>
  <sheetData>
    <row r="3" spans="1:8" x14ac:dyDescent="0.25">
      <c r="A3" s="96" t="str">
        <f>VLOOKUP(C3,table!B:D,3,FALSE)</f>
        <v>로그</v>
      </c>
      <c r="B3" s="96"/>
      <c r="C3" s="100" t="s">
        <v>1139</v>
      </c>
      <c r="D3" s="100"/>
      <c r="E3" s="100"/>
      <c r="F3" s="100"/>
      <c r="G3" s="100"/>
      <c r="H3" s="96" t="s">
        <v>311</v>
      </c>
    </row>
    <row r="4" spans="1:8" x14ac:dyDescent="0.25">
      <c r="A4" s="96"/>
      <c r="B4" s="96"/>
      <c r="C4" s="100" t="str">
        <f>VLOOKUP(C3,table!B:D,2,FALSE)</f>
        <v>T_LOG_REF_INFO</v>
      </c>
      <c r="D4" s="100"/>
      <c r="E4" s="100"/>
      <c r="F4" s="100"/>
      <c r="G4" s="100"/>
      <c r="H4" s="96"/>
    </row>
    <row r="5" spans="1:8" x14ac:dyDescent="0.25">
      <c r="A5" s="96" t="s">
        <v>2</v>
      </c>
      <c r="B5" s="13" t="s">
        <v>1140</v>
      </c>
      <c r="C5" s="13" t="s">
        <v>1141</v>
      </c>
      <c r="D5" s="13" t="s">
        <v>1142</v>
      </c>
      <c r="E5" s="13" t="s">
        <v>1143</v>
      </c>
      <c r="F5" s="13" t="s">
        <v>1144</v>
      </c>
      <c r="G5" s="13" t="s">
        <v>1145</v>
      </c>
      <c r="H5" s="3" t="str">
        <f>"TRUNCATE FROM "&amp;$C4&amp;";"</f>
        <v>TRUNCATE FROM T_LOG_REF_INFO;</v>
      </c>
    </row>
    <row r="6" spans="1:8" x14ac:dyDescent="0.25">
      <c r="A6" s="96"/>
      <c r="B6" s="13" t="s">
        <v>1151</v>
      </c>
      <c r="C6" s="13" t="s">
        <v>1150</v>
      </c>
      <c r="D6" s="13" t="s">
        <v>1149</v>
      </c>
      <c r="E6" s="13" t="s">
        <v>1148</v>
      </c>
      <c r="F6" s="13" t="s">
        <v>1147</v>
      </c>
      <c r="G6" s="13" t="s">
        <v>1146</v>
      </c>
      <c r="H6" s="3" t="str">
        <f>"INSERT INTO "&amp;C4&amp;" ("&amp;B6&amp;","&amp;C6&amp;","&amp;D6&amp;","&amp;E6&amp;","&amp;F6&amp;","&amp;G6&amp;") VALUES"</f>
        <v>INSERT INTO T_LOG_REF_INFO (SYS_SE,CONTROLLER_NM,METHOD_NM,PROGRAM_NM,RGST_ID,RGST_DT) VALUES</v>
      </c>
    </row>
    <row r="7" spans="1:8" x14ac:dyDescent="0.25">
      <c r="A7" s="61">
        <v>1</v>
      </c>
      <c r="B7" s="14" t="s">
        <v>1152</v>
      </c>
      <c r="C7" s="14" t="s">
        <v>1154</v>
      </c>
      <c r="D7" s="14" t="s">
        <v>1155</v>
      </c>
      <c r="E7" s="14" t="s">
        <v>1156</v>
      </c>
      <c r="F7" s="14" t="s">
        <v>1137</v>
      </c>
      <c r="G7" s="14" t="s">
        <v>1138</v>
      </c>
      <c r="H7" s="3" t="str">
        <f>"('"&amp;B7&amp;"','"&amp;C7&amp;"','"&amp;D7&amp;"','"&amp;E7&amp;"','"&amp;F7&amp;"',"&amp;G7&amp;IF(A8="",");","),")</f>
        <v>('MGR','LoginSuccessLoggingAuthenticationSuccessHandler','onAuthenticationSuccess','로그인 성공','SYSTEM',NOW()),</v>
      </c>
    </row>
    <row r="8" spans="1:8" x14ac:dyDescent="0.25">
      <c r="A8" s="61">
        <v>2</v>
      </c>
      <c r="B8" s="14" t="s">
        <v>1152</v>
      </c>
      <c r="C8" s="14" t="s">
        <v>1159</v>
      </c>
      <c r="D8" s="14" t="s">
        <v>1158</v>
      </c>
      <c r="E8" s="14" t="s">
        <v>1157</v>
      </c>
      <c r="F8" s="14" t="s">
        <v>1137</v>
      </c>
      <c r="G8" s="14" t="s">
        <v>1138</v>
      </c>
      <c r="H8" s="3" t="str">
        <f t="shared" ref="H8:H71" si="0">"('"&amp;B8&amp;"','"&amp;C8&amp;"','"&amp;D8&amp;"','"&amp;E8&amp;"','"&amp;F8&amp;"',"&amp;G8&amp;IF(A9="",");","),")</f>
        <v>('MGR','LogoutHandler','onLogoutSuccess','로그아웃','SYSTEM',NOW()),</v>
      </c>
    </row>
    <row r="9" spans="1:8" x14ac:dyDescent="0.25">
      <c r="A9" s="61">
        <v>3</v>
      </c>
      <c r="B9" s="14" t="s">
        <v>1152</v>
      </c>
      <c r="C9" s="14" t="s">
        <v>1160</v>
      </c>
      <c r="D9" s="14" t="s">
        <v>1206</v>
      </c>
      <c r="E9" s="14" t="s">
        <v>1225</v>
      </c>
      <c r="F9" s="14" t="s">
        <v>1137</v>
      </c>
      <c r="G9" s="14" t="s">
        <v>1138</v>
      </c>
      <c r="H9" s="3" t="str">
        <f t="shared" si="0"/>
        <v>('MGR','FaqController','faq','FAQ 목록','SYSTEM',NOW()),</v>
      </c>
    </row>
    <row r="10" spans="1:8" x14ac:dyDescent="0.25">
      <c r="A10" s="61">
        <v>4</v>
      </c>
      <c r="B10" s="14" t="s">
        <v>1152</v>
      </c>
      <c r="C10" s="14" t="s">
        <v>1160</v>
      </c>
      <c r="D10" s="14" t="s">
        <v>1207</v>
      </c>
      <c r="E10" s="14" t="s">
        <v>1226</v>
      </c>
      <c r="F10" s="14" t="s">
        <v>1137</v>
      </c>
      <c r="G10" s="14" t="s">
        <v>1138</v>
      </c>
      <c r="H10" s="3" t="str">
        <f t="shared" si="0"/>
        <v>('MGR','FaqController','regist','FAQ 등록','SYSTEM',NOW()),</v>
      </c>
    </row>
    <row r="11" spans="1:8" x14ac:dyDescent="0.25">
      <c r="A11" s="61">
        <v>5</v>
      </c>
      <c r="B11" s="14" t="s">
        <v>1152</v>
      </c>
      <c r="C11" s="14" t="s">
        <v>1160</v>
      </c>
      <c r="D11" s="14" t="s">
        <v>1208</v>
      </c>
      <c r="E11" s="14" t="s">
        <v>1227</v>
      </c>
      <c r="F11" s="14" t="s">
        <v>1137</v>
      </c>
      <c r="G11" s="14" t="s">
        <v>1138</v>
      </c>
      <c r="H11" s="3" t="str">
        <f t="shared" si="0"/>
        <v>('MGR','FaqController','modify','FAQ 수정','SYSTEM',NOW()),</v>
      </c>
    </row>
    <row r="12" spans="1:8" x14ac:dyDescent="0.25">
      <c r="A12" s="61">
        <v>6</v>
      </c>
      <c r="B12" s="14" t="s">
        <v>1152</v>
      </c>
      <c r="C12" s="14" t="s">
        <v>1160</v>
      </c>
      <c r="D12" s="14" t="s">
        <v>1188</v>
      </c>
      <c r="E12" s="14" t="s">
        <v>1226</v>
      </c>
      <c r="F12" s="14" t="s">
        <v>1137</v>
      </c>
      <c r="G12" s="14" t="s">
        <v>1138</v>
      </c>
      <c r="H12" s="3" t="str">
        <f t="shared" si="0"/>
        <v>('MGR','FaqController','insert','FAQ 등록','SYSTEM',NOW()),</v>
      </c>
    </row>
    <row r="13" spans="1:8" x14ac:dyDescent="0.25">
      <c r="A13" s="61">
        <v>7</v>
      </c>
      <c r="B13" s="14" t="s">
        <v>1152</v>
      </c>
      <c r="C13" s="14" t="s">
        <v>1160</v>
      </c>
      <c r="D13" s="14" t="s">
        <v>1195</v>
      </c>
      <c r="E13" s="14" t="s">
        <v>1227</v>
      </c>
      <c r="F13" s="14" t="s">
        <v>1137</v>
      </c>
      <c r="G13" s="14" t="s">
        <v>1138</v>
      </c>
      <c r="H13" s="3" t="str">
        <f t="shared" si="0"/>
        <v>('MGR','FaqController','update','FAQ 수정','SYSTEM',NOW()),</v>
      </c>
    </row>
    <row r="14" spans="1:8" x14ac:dyDescent="0.25">
      <c r="A14" s="61">
        <v>8</v>
      </c>
      <c r="B14" s="14" t="s">
        <v>1152</v>
      </c>
      <c r="C14" s="14" t="s">
        <v>1160</v>
      </c>
      <c r="D14" s="14" t="s">
        <v>1181</v>
      </c>
      <c r="E14" s="14" t="s">
        <v>1228</v>
      </c>
      <c r="F14" s="14" t="s">
        <v>1137</v>
      </c>
      <c r="G14" s="14" t="s">
        <v>1138</v>
      </c>
      <c r="H14" s="3" t="str">
        <f t="shared" si="0"/>
        <v>('MGR','FaqController','delete','FAQ 삭제','SYSTEM',NOW()),</v>
      </c>
    </row>
    <row r="15" spans="1:8" x14ac:dyDescent="0.25">
      <c r="A15" s="61">
        <v>9</v>
      </c>
      <c r="B15" s="14" t="s">
        <v>1152</v>
      </c>
      <c r="C15" s="14" t="s">
        <v>1161</v>
      </c>
      <c r="D15" s="14" t="s">
        <v>1209</v>
      </c>
      <c r="E15" s="14" t="s">
        <v>1229</v>
      </c>
      <c r="F15" s="14" t="s">
        <v>1137</v>
      </c>
      <c r="G15" s="14" t="s">
        <v>1138</v>
      </c>
      <c r="H15" s="3" t="str">
        <f t="shared" si="0"/>
        <v>('MGR','NoticeController','notice','공지사항 목록','SYSTEM',NOW()),</v>
      </c>
    </row>
    <row r="16" spans="1:8" x14ac:dyDescent="0.25">
      <c r="A16" s="61">
        <v>10</v>
      </c>
      <c r="B16" s="14" t="s">
        <v>1152</v>
      </c>
      <c r="C16" s="14" t="s">
        <v>1161</v>
      </c>
      <c r="D16" s="14" t="s">
        <v>1182</v>
      </c>
      <c r="E16" s="14" t="s">
        <v>1230</v>
      </c>
      <c r="F16" s="14" t="s">
        <v>1137</v>
      </c>
      <c r="G16" s="14" t="s">
        <v>1138</v>
      </c>
      <c r="H16" s="3" t="str">
        <f t="shared" si="0"/>
        <v>('MGR','NoticeController','select','공지사항 상세','SYSTEM',NOW()),</v>
      </c>
    </row>
    <row r="17" spans="1:8" x14ac:dyDescent="0.25">
      <c r="A17" s="61">
        <v>11</v>
      </c>
      <c r="B17" s="14" t="s">
        <v>1152</v>
      </c>
      <c r="C17" s="14" t="s">
        <v>1161</v>
      </c>
      <c r="D17" s="14" t="s">
        <v>1188</v>
      </c>
      <c r="E17" s="14" t="s">
        <v>1231</v>
      </c>
      <c r="F17" s="14" t="s">
        <v>1137</v>
      </c>
      <c r="G17" s="14" t="s">
        <v>1138</v>
      </c>
      <c r="H17" s="3" t="str">
        <f t="shared" si="0"/>
        <v>('MGR','NoticeController','insert','공지사항 등록','SYSTEM',NOW()),</v>
      </c>
    </row>
    <row r="18" spans="1:8" x14ac:dyDescent="0.25">
      <c r="A18" s="61">
        <v>12</v>
      </c>
      <c r="B18" s="14" t="s">
        <v>1152</v>
      </c>
      <c r="C18" s="14" t="s">
        <v>1161</v>
      </c>
      <c r="D18" s="14" t="s">
        <v>1195</v>
      </c>
      <c r="E18" s="14" t="s">
        <v>1232</v>
      </c>
      <c r="F18" s="14" t="s">
        <v>1137</v>
      </c>
      <c r="G18" s="14" t="s">
        <v>1138</v>
      </c>
      <c r="H18" s="3" t="str">
        <f t="shared" si="0"/>
        <v>('MGR','NoticeController','update','공지사항 수정','SYSTEM',NOW()),</v>
      </c>
    </row>
    <row r="19" spans="1:8" x14ac:dyDescent="0.25">
      <c r="A19" s="61">
        <v>13</v>
      </c>
      <c r="B19" s="14" t="s">
        <v>1152</v>
      </c>
      <c r="C19" s="14" t="s">
        <v>1161</v>
      </c>
      <c r="D19" s="14" t="s">
        <v>1181</v>
      </c>
      <c r="E19" s="14" t="s">
        <v>1233</v>
      </c>
      <c r="F19" s="14" t="s">
        <v>1137</v>
      </c>
      <c r="G19" s="14" t="s">
        <v>1138</v>
      </c>
      <c r="H19" s="3" t="str">
        <f t="shared" si="0"/>
        <v>('MGR','NoticeController','delete','공지사항 삭제','SYSTEM',NOW()),</v>
      </c>
    </row>
    <row r="20" spans="1:8" x14ac:dyDescent="0.25">
      <c r="A20" s="61">
        <v>14</v>
      </c>
      <c r="B20" s="14" t="s">
        <v>1152</v>
      </c>
      <c r="C20" s="14" t="s">
        <v>1162</v>
      </c>
      <c r="D20" s="14" t="s">
        <v>1210</v>
      </c>
      <c r="E20" s="14" t="s">
        <v>1234</v>
      </c>
      <c r="F20" s="14" t="s">
        <v>1137</v>
      </c>
      <c r="G20" s="14" t="s">
        <v>1138</v>
      </c>
      <c r="H20" s="3" t="str">
        <f t="shared" si="0"/>
        <v>('MGR','QnaController','qna','Q&amp;A 목록','SYSTEM',NOW()),</v>
      </c>
    </row>
    <row r="21" spans="1:8" x14ac:dyDescent="0.25">
      <c r="A21" s="61">
        <v>15</v>
      </c>
      <c r="B21" s="14" t="s">
        <v>1152</v>
      </c>
      <c r="C21" s="14" t="s">
        <v>1162</v>
      </c>
      <c r="D21" s="14" t="s">
        <v>1211</v>
      </c>
      <c r="E21" s="14" t="s">
        <v>1234</v>
      </c>
      <c r="F21" s="14" t="s">
        <v>1137</v>
      </c>
      <c r="G21" s="14" t="s">
        <v>1138</v>
      </c>
      <c r="H21" s="3" t="str">
        <f t="shared" si="0"/>
        <v>('MGR','QnaController','qnaPost','Q&amp;A 목록','SYSTEM',NOW()),</v>
      </c>
    </row>
    <row r="22" spans="1:8" x14ac:dyDescent="0.25">
      <c r="A22" s="61">
        <v>16</v>
      </c>
      <c r="B22" s="14" t="s">
        <v>1152</v>
      </c>
      <c r="C22" s="14" t="s">
        <v>1162</v>
      </c>
      <c r="D22" s="14" t="s">
        <v>1212</v>
      </c>
      <c r="E22" s="14" t="s">
        <v>1235</v>
      </c>
      <c r="F22" s="14" t="s">
        <v>1137</v>
      </c>
      <c r="G22" s="14" t="s">
        <v>1138</v>
      </c>
      <c r="H22" s="3" t="str">
        <f t="shared" si="0"/>
        <v>('MGR','QnaController','qnaRegist','Q&amp;A 등록','SYSTEM',NOW()),</v>
      </c>
    </row>
    <row r="23" spans="1:8" x14ac:dyDescent="0.25">
      <c r="A23" s="61">
        <v>17</v>
      </c>
      <c r="B23" s="14" t="s">
        <v>1152</v>
      </c>
      <c r="C23" s="14" t="s">
        <v>1162</v>
      </c>
      <c r="D23" s="14" t="s">
        <v>1213</v>
      </c>
      <c r="E23" s="14" t="s">
        <v>1236</v>
      </c>
      <c r="F23" s="14" t="s">
        <v>1137</v>
      </c>
      <c r="G23" s="14" t="s">
        <v>1138</v>
      </c>
      <c r="H23" s="3" t="str">
        <f t="shared" si="0"/>
        <v>('MGR','QnaController','qnaUpdate','Q&amp;A 수정','SYSTEM',NOW()),</v>
      </c>
    </row>
    <row r="24" spans="1:8" x14ac:dyDescent="0.25">
      <c r="A24" s="61">
        <v>18</v>
      </c>
      <c r="B24" s="14" t="s">
        <v>1152</v>
      </c>
      <c r="C24" s="14" t="s">
        <v>1162</v>
      </c>
      <c r="D24" s="14" t="s">
        <v>1181</v>
      </c>
      <c r="E24" s="14" t="s">
        <v>1237</v>
      </c>
      <c r="F24" s="14" t="s">
        <v>1137</v>
      </c>
      <c r="G24" s="14" t="s">
        <v>1138</v>
      </c>
      <c r="H24" s="3" t="str">
        <f t="shared" si="0"/>
        <v>('MGR','QnaController','delete','Q&amp;A 삭제','SYSTEM',NOW()),</v>
      </c>
    </row>
    <row r="25" spans="1:8" x14ac:dyDescent="0.25">
      <c r="A25" s="61">
        <v>19</v>
      </c>
      <c r="B25" s="14" t="s">
        <v>1152</v>
      </c>
      <c r="C25" s="14" t="s">
        <v>1163</v>
      </c>
      <c r="D25" s="14" t="s">
        <v>1214</v>
      </c>
      <c r="E25" s="14" t="s">
        <v>1238</v>
      </c>
      <c r="F25" s="14" t="s">
        <v>1137</v>
      </c>
      <c r="G25" s="14" t="s">
        <v>1138</v>
      </c>
      <c r="H25" s="3" t="str">
        <f t="shared" si="0"/>
        <v>('MGR','CodeController','code','코드 등록','SYSTEM',NOW()),</v>
      </c>
    </row>
    <row r="26" spans="1:8" x14ac:dyDescent="0.25">
      <c r="A26" s="61">
        <v>20</v>
      </c>
      <c r="B26" s="14" t="s">
        <v>1152</v>
      </c>
      <c r="C26" s="14" t="s">
        <v>1163</v>
      </c>
      <c r="D26" s="14" t="s">
        <v>1215</v>
      </c>
      <c r="E26" s="14" t="s">
        <v>1239</v>
      </c>
      <c r="F26" s="14" t="s">
        <v>1137</v>
      </c>
      <c r="G26" s="14" t="s">
        <v>1138</v>
      </c>
      <c r="H26" s="3" t="str">
        <f t="shared" si="0"/>
        <v>('MGR','CodeController','groupSave','코드 그룹 ID 등록','SYSTEM',NOW()),</v>
      </c>
    </row>
    <row r="27" spans="1:8" x14ac:dyDescent="0.25">
      <c r="A27" s="61">
        <v>21</v>
      </c>
      <c r="B27" s="14" t="s">
        <v>1152</v>
      </c>
      <c r="C27" s="14" t="s">
        <v>1163</v>
      </c>
      <c r="D27" s="14" t="s">
        <v>1216</v>
      </c>
      <c r="E27" s="14" t="s">
        <v>1240</v>
      </c>
      <c r="F27" s="14" t="s">
        <v>1137</v>
      </c>
      <c r="G27" s="14" t="s">
        <v>1138</v>
      </c>
      <c r="H27" s="3" t="str">
        <f t="shared" si="0"/>
        <v>('MGR','CodeController','groupDelete','코드 그룹 ID 삭제','SYSTEM',NOW()),</v>
      </c>
    </row>
    <row r="28" spans="1:8" x14ac:dyDescent="0.25">
      <c r="A28" s="61">
        <v>22</v>
      </c>
      <c r="B28" s="14" t="s">
        <v>1152</v>
      </c>
      <c r="C28" s="14" t="s">
        <v>1163</v>
      </c>
      <c r="D28" s="14" t="s">
        <v>1217</v>
      </c>
      <c r="E28" s="14" t="s">
        <v>1241</v>
      </c>
      <c r="F28" s="14" t="s">
        <v>1137</v>
      </c>
      <c r="G28" s="14" t="s">
        <v>1138</v>
      </c>
      <c r="H28" s="3" t="str">
        <f t="shared" si="0"/>
        <v>('MGR','CodeController','codesForGroupCd','코드 상세','SYSTEM',NOW()),</v>
      </c>
    </row>
    <row r="29" spans="1:8" x14ac:dyDescent="0.25">
      <c r="A29" s="61">
        <v>23</v>
      </c>
      <c r="B29" s="14" t="s">
        <v>1152</v>
      </c>
      <c r="C29" s="14" t="s">
        <v>1163</v>
      </c>
      <c r="D29" s="14" t="s">
        <v>1180</v>
      </c>
      <c r="E29" s="14" t="s">
        <v>1238</v>
      </c>
      <c r="F29" s="14" t="s">
        <v>1137</v>
      </c>
      <c r="G29" s="14" t="s">
        <v>1138</v>
      </c>
      <c r="H29" s="3" t="str">
        <f t="shared" si="0"/>
        <v>('MGR','CodeController','save','코드 등록','SYSTEM',NOW()),</v>
      </c>
    </row>
    <row r="30" spans="1:8" x14ac:dyDescent="0.25">
      <c r="A30" s="61">
        <v>24</v>
      </c>
      <c r="B30" s="14" t="s">
        <v>1152</v>
      </c>
      <c r="C30" s="14" t="s">
        <v>1163</v>
      </c>
      <c r="D30" s="14" t="s">
        <v>1181</v>
      </c>
      <c r="E30" s="14" t="s">
        <v>1242</v>
      </c>
      <c r="F30" s="14" t="s">
        <v>1137</v>
      </c>
      <c r="G30" s="14" t="s">
        <v>1138</v>
      </c>
      <c r="H30" s="3" t="str">
        <f t="shared" si="0"/>
        <v>('MGR','CodeController','delete','코드 삭제','SYSTEM',NOW()),</v>
      </c>
    </row>
    <row r="31" spans="1:8" x14ac:dyDescent="0.25">
      <c r="A31" s="61">
        <v>25</v>
      </c>
      <c r="B31" s="14" t="s">
        <v>1152</v>
      </c>
      <c r="C31" s="14" t="s">
        <v>1164</v>
      </c>
      <c r="D31" s="14" t="s">
        <v>1218</v>
      </c>
      <c r="E31" s="14" t="s">
        <v>1243</v>
      </c>
      <c r="F31" s="14" t="s">
        <v>1137</v>
      </c>
      <c r="G31" s="14" t="s">
        <v>1138</v>
      </c>
      <c r="H31" s="3" t="str">
        <f t="shared" si="0"/>
        <v>('MGR','IndexController','index','HOME','SYSTEM',NOW()),</v>
      </c>
    </row>
    <row r="32" spans="1:8" x14ac:dyDescent="0.25">
      <c r="A32" s="61">
        <v>26</v>
      </c>
      <c r="B32" s="14" t="s">
        <v>1152</v>
      </c>
      <c r="C32" s="14" t="s">
        <v>1165</v>
      </c>
      <c r="D32" s="14" t="s">
        <v>1219</v>
      </c>
      <c r="E32" s="14" t="s">
        <v>1244</v>
      </c>
      <c r="F32" s="14" t="s">
        <v>1137</v>
      </c>
      <c r="G32" s="14" t="s">
        <v>1138</v>
      </c>
      <c r="H32" s="3" t="str">
        <f t="shared" si="0"/>
        <v>('MGR','LoginController','login','로그인','SYSTEM',NOW()),</v>
      </c>
    </row>
    <row r="33" spans="1:8" x14ac:dyDescent="0.25">
      <c r="A33" s="61">
        <v>27</v>
      </c>
      <c r="B33" s="14" t="s">
        <v>1152</v>
      </c>
      <c r="C33" s="14" t="s">
        <v>1166</v>
      </c>
      <c r="D33" s="14" t="s">
        <v>1220</v>
      </c>
      <c r="E33" s="14" t="s">
        <v>1245</v>
      </c>
      <c r="F33" s="14" t="s">
        <v>1137</v>
      </c>
      <c r="G33" s="14" t="s">
        <v>1138</v>
      </c>
      <c r="H33" s="3" t="str">
        <f t="shared" si="0"/>
        <v>('MGR','ExtrnlController','extrnl','외부 시스템 목록','SYSTEM',NOW()),</v>
      </c>
    </row>
    <row r="34" spans="1:8" x14ac:dyDescent="0.25">
      <c r="A34" s="61">
        <v>28</v>
      </c>
      <c r="B34" s="14" t="s">
        <v>1152</v>
      </c>
      <c r="C34" s="14" t="s">
        <v>1166</v>
      </c>
      <c r="D34" s="14" t="s">
        <v>1180</v>
      </c>
      <c r="E34" s="14" t="s">
        <v>1246</v>
      </c>
      <c r="F34" s="14" t="s">
        <v>1137</v>
      </c>
      <c r="G34" s="14" t="s">
        <v>1138</v>
      </c>
      <c r="H34" s="3" t="str">
        <f t="shared" si="0"/>
        <v>('MGR','ExtrnlController','save','외부 시스템 등록','SYSTEM',NOW()),</v>
      </c>
    </row>
    <row r="35" spans="1:8" x14ac:dyDescent="0.25">
      <c r="A35" s="61">
        <v>29</v>
      </c>
      <c r="B35" s="14" t="s">
        <v>1152</v>
      </c>
      <c r="C35" s="14" t="s">
        <v>1166</v>
      </c>
      <c r="D35" s="14" t="s">
        <v>1181</v>
      </c>
      <c r="E35" s="14" t="s">
        <v>1247</v>
      </c>
      <c r="F35" s="14" t="s">
        <v>1137</v>
      </c>
      <c r="G35" s="14" t="s">
        <v>1138</v>
      </c>
      <c r="H35" s="3" t="str">
        <f t="shared" si="0"/>
        <v>('MGR','ExtrnlController','delete','외부 시스템 삭제','SYSTEM',NOW()),</v>
      </c>
    </row>
    <row r="36" spans="1:8" x14ac:dyDescent="0.25">
      <c r="A36" s="61">
        <v>30</v>
      </c>
      <c r="B36" s="14" t="s">
        <v>1152</v>
      </c>
      <c r="C36" s="14" t="s">
        <v>1166</v>
      </c>
      <c r="D36" s="14" t="s">
        <v>1182</v>
      </c>
      <c r="E36" s="14" t="s">
        <v>1248</v>
      </c>
      <c r="F36" s="14" t="s">
        <v>1137</v>
      </c>
      <c r="G36" s="14" t="s">
        <v>1138</v>
      </c>
      <c r="H36" s="3" t="str">
        <f t="shared" si="0"/>
        <v>('MGR','ExtrnlController','select','외부 시스템 상세','SYSTEM',NOW()),</v>
      </c>
    </row>
    <row r="37" spans="1:8" x14ac:dyDescent="0.25">
      <c r="A37" s="61">
        <v>31</v>
      </c>
      <c r="B37" s="14" t="s">
        <v>1152</v>
      </c>
      <c r="C37" s="14" t="s">
        <v>1167</v>
      </c>
      <c r="D37" s="14" t="s">
        <v>1221</v>
      </c>
      <c r="E37" s="14" t="s">
        <v>1249</v>
      </c>
      <c r="F37" s="14" t="s">
        <v>1137</v>
      </c>
      <c r="G37" s="14" t="s">
        <v>1138</v>
      </c>
      <c r="H37" s="3" t="str">
        <f t="shared" si="0"/>
        <v>('MGR','FileController','upload','파일 업로드','SYSTEM',NOW()),</v>
      </c>
    </row>
    <row r="38" spans="1:8" x14ac:dyDescent="0.25">
      <c r="A38" s="61">
        <v>32</v>
      </c>
      <c r="B38" s="14" t="s">
        <v>1152</v>
      </c>
      <c r="C38" s="14" t="s">
        <v>1167</v>
      </c>
      <c r="D38" s="14" t="s">
        <v>1222</v>
      </c>
      <c r="E38" s="14" t="s">
        <v>1250</v>
      </c>
      <c r="F38" s="14" t="s">
        <v>1137</v>
      </c>
      <c r="G38" s="14" t="s">
        <v>1138</v>
      </c>
      <c r="H38" s="3" t="str">
        <f t="shared" si="0"/>
        <v>('MGR','FileController','download','파일 다운로드','SYSTEM',NOW()),</v>
      </c>
    </row>
    <row r="39" spans="1:8" x14ac:dyDescent="0.25">
      <c r="A39" s="61">
        <v>33</v>
      </c>
      <c r="B39" s="14" t="s">
        <v>1152</v>
      </c>
      <c r="C39" s="14" t="s">
        <v>1167</v>
      </c>
      <c r="D39" s="14" t="s">
        <v>1181</v>
      </c>
      <c r="E39" s="14" t="s">
        <v>1251</v>
      </c>
      <c r="F39" s="14" t="s">
        <v>1137</v>
      </c>
      <c r="G39" s="14" t="s">
        <v>1138</v>
      </c>
      <c r="H39" s="3" t="str">
        <f t="shared" si="0"/>
        <v>('MGR','FileController','delete','파일 삭제','SYSTEM',NOW()),</v>
      </c>
    </row>
    <row r="40" spans="1:8" x14ac:dyDescent="0.25">
      <c r="A40" s="61">
        <v>34</v>
      </c>
      <c r="B40" s="14" t="s">
        <v>1152</v>
      </c>
      <c r="C40" s="14" t="s">
        <v>1168</v>
      </c>
      <c r="D40" s="14" t="s">
        <v>1187</v>
      </c>
      <c r="E40" s="14" t="s">
        <v>1252</v>
      </c>
      <c r="F40" s="14" t="s">
        <v>1137</v>
      </c>
      <c r="G40" s="14" t="s">
        <v>1138</v>
      </c>
      <c r="H40" s="3" t="str">
        <f t="shared" si="0"/>
        <v>('MGR','LicenseController','list','라이선스 목록','SYSTEM',NOW()),</v>
      </c>
    </row>
    <row r="41" spans="1:8" x14ac:dyDescent="0.25">
      <c r="A41" s="61">
        <v>35</v>
      </c>
      <c r="B41" s="14" t="s">
        <v>1152</v>
      </c>
      <c r="C41" s="14" t="s">
        <v>1168</v>
      </c>
      <c r="D41" s="14" t="s">
        <v>1188</v>
      </c>
      <c r="E41" s="14" t="s">
        <v>1253</v>
      </c>
      <c r="F41" s="14" t="s">
        <v>1137</v>
      </c>
      <c r="G41" s="14" t="s">
        <v>1138</v>
      </c>
      <c r="H41" s="3" t="str">
        <f t="shared" si="0"/>
        <v>('MGR','LicenseController','insert','라이선스 등록','SYSTEM',NOW()),</v>
      </c>
    </row>
    <row r="42" spans="1:8" x14ac:dyDescent="0.25">
      <c r="A42" s="61">
        <v>36</v>
      </c>
      <c r="B42" s="14" t="s">
        <v>1152</v>
      </c>
      <c r="C42" s="14" t="s">
        <v>1168</v>
      </c>
      <c r="D42" s="14" t="s">
        <v>1181</v>
      </c>
      <c r="E42" s="14" t="s">
        <v>1254</v>
      </c>
      <c r="F42" s="14" t="s">
        <v>1137</v>
      </c>
      <c r="G42" s="14" t="s">
        <v>1138</v>
      </c>
      <c r="H42" s="3" t="str">
        <f t="shared" si="0"/>
        <v>('MGR','LicenseController','delete','라이선스 삭제','SYSTEM',NOW()),</v>
      </c>
    </row>
    <row r="43" spans="1:8" x14ac:dyDescent="0.25">
      <c r="A43" s="61">
        <v>37</v>
      </c>
      <c r="B43" s="14" t="s">
        <v>1152</v>
      </c>
      <c r="C43" s="14" t="s">
        <v>1168</v>
      </c>
      <c r="D43" s="14" t="s">
        <v>1182</v>
      </c>
      <c r="E43" s="14" t="s">
        <v>1255</v>
      </c>
      <c r="F43" s="14" t="s">
        <v>1137</v>
      </c>
      <c r="G43" s="14" t="s">
        <v>1138</v>
      </c>
      <c r="H43" s="3" t="str">
        <f t="shared" si="0"/>
        <v>('MGR','LicenseController','select','라이선스 상세','SYSTEM',NOW()),</v>
      </c>
    </row>
    <row r="44" spans="1:8" x14ac:dyDescent="0.25">
      <c r="A44" s="61">
        <v>38</v>
      </c>
      <c r="B44" s="14" t="s">
        <v>1152</v>
      </c>
      <c r="C44" s="14" t="s">
        <v>1169</v>
      </c>
      <c r="D44" s="14" t="s">
        <v>1187</v>
      </c>
      <c r="E44" s="14" t="s">
        <v>1256</v>
      </c>
      <c r="F44" s="14" t="s">
        <v>1137</v>
      </c>
      <c r="G44" s="14" t="s">
        <v>1138</v>
      </c>
      <c r="H44" s="3" t="str">
        <f t="shared" si="0"/>
        <v>('MGR','LogController','list','로그 목록','SYSTEM',NOW()),</v>
      </c>
    </row>
    <row r="45" spans="1:8" x14ac:dyDescent="0.25">
      <c r="A45" s="61">
        <v>39</v>
      </c>
      <c r="B45" s="14" t="s">
        <v>1152</v>
      </c>
      <c r="C45" s="14" t="s">
        <v>1170</v>
      </c>
      <c r="D45" s="14" t="s">
        <v>1187</v>
      </c>
      <c r="E45" s="14" t="s">
        <v>1257</v>
      </c>
      <c r="F45" s="14" t="s">
        <v>1137</v>
      </c>
      <c r="G45" s="14" t="s">
        <v>1138</v>
      </c>
      <c r="H45" s="3" t="str">
        <f t="shared" si="0"/>
        <v>('MGR','MemberController','list','사용자 목록','SYSTEM',NOW()),</v>
      </c>
    </row>
    <row r="46" spans="1:8" x14ac:dyDescent="0.25">
      <c r="A46" s="61">
        <v>40</v>
      </c>
      <c r="B46" s="14" t="s">
        <v>1152</v>
      </c>
      <c r="C46" s="14" t="s">
        <v>1170</v>
      </c>
      <c r="D46" s="14" t="s">
        <v>1182</v>
      </c>
      <c r="E46" s="14" t="s">
        <v>1258</v>
      </c>
      <c r="F46" s="14" t="s">
        <v>1137</v>
      </c>
      <c r="G46" s="14" t="s">
        <v>1138</v>
      </c>
      <c r="H46" s="3" t="str">
        <f t="shared" si="0"/>
        <v>('MGR','MemberController','select','사용자 상세','SYSTEM',NOW()),</v>
      </c>
    </row>
    <row r="47" spans="1:8" x14ac:dyDescent="0.25">
      <c r="A47" s="61">
        <v>41</v>
      </c>
      <c r="B47" s="14" t="s">
        <v>1152</v>
      </c>
      <c r="C47" s="14" t="s">
        <v>1170</v>
      </c>
      <c r="D47" s="14" t="s">
        <v>1188</v>
      </c>
      <c r="E47" s="14" t="s">
        <v>1259</v>
      </c>
      <c r="F47" s="14" t="s">
        <v>1137</v>
      </c>
      <c r="G47" s="14" t="s">
        <v>1138</v>
      </c>
      <c r="H47" s="3" t="str">
        <f t="shared" si="0"/>
        <v>('MGR','MemberController','insert','사용자 수정','SYSTEM',NOW()),</v>
      </c>
    </row>
    <row r="48" spans="1:8" x14ac:dyDescent="0.25">
      <c r="A48" s="61">
        <v>42</v>
      </c>
      <c r="B48" s="14" t="s">
        <v>1152</v>
      </c>
      <c r="C48" s="14" t="s">
        <v>1170</v>
      </c>
      <c r="D48" s="14" t="s">
        <v>1223</v>
      </c>
      <c r="E48" s="14" t="s">
        <v>1260</v>
      </c>
      <c r="F48" s="14" t="s">
        <v>1137</v>
      </c>
      <c r="G48" s="14" t="s">
        <v>1138</v>
      </c>
      <c r="H48" s="3" t="str">
        <f t="shared" si="0"/>
        <v>('MGR','MemberController','popupList','사용자 검색','SYSTEM',NOW()),</v>
      </c>
    </row>
    <row r="49" spans="1:8" x14ac:dyDescent="0.25">
      <c r="A49" s="61">
        <v>43</v>
      </c>
      <c r="B49" s="14" t="s">
        <v>1152</v>
      </c>
      <c r="C49" s="14" t="s">
        <v>1171</v>
      </c>
      <c r="D49" s="14" t="s">
        <v>1204</v>
      </c>
      <c r="E49" s="14" t="s">
        <v>1261</v>
      </c>
      <c r="F49" s="14" t="s">
        <v>1137</v>
      </c>
      <c r="G49" s="14" t="s">
        <v>1138</v>
      </c>
      <c r="H49" s="3" t="str">
        <f t="shared" si="0"/>
        <v>('MGR','MenuController','menu','메뉴 목록','SYSTEM',NOW()),</v>
      </c>
    </row>
    <row r="50" spans="1:8" x14ac:dyDescent="0.25">
      <c r="A50" s="61">
        <v>44</v>
      </c>
      <c r="B50" s="14" t="s">
        <v>1152</v>
      </c>
      <c r="C50" s="14" t="s">
        <v>1171</v>
      </c>
      <c r="D50" s="14" t="s">
        <v>1180</v>
      </c>
      <c r="E50" s="14" t="s">
        <v>1262</v>
      </c>
      <c r="F50" s="14" t="s">
        <v>1137</v>
      </c>
      <c r="G50" s="14" t="s">
        <v>1138</v>
      </c>
      <c r="H50" s="3" t="str">
        <f t="shared" si="0"/>
        <v>('MGR','MenuController','save','메뉴 등록','SYSTEM',NOW()),</v>
      </c>
    </row>
    <row r="51" spans="1:8" x14ac:dyDescent="0.25">
      <c r="A51" s="61">
        <v>45</v>
      </c>
      <c r="B51" s="14" t="s">
        <v>1152</v>
      </c>
      <c r="C51" s="14" t="s">
        <v>1171</v>
      </c>
      <c r="D51" s="14" t="s">
        <v>1181</v>
      </c>
      <c r="E51" s="14" t="s">
        <v>1263</v>
      </c>
      <c r="F51" s="14" t="s">
        <v>1137</v>
      </c>
      <c r="G51" s="14" t="s">
        <v>1138</v>
      </c>
      <c r="H51" s="3" t="str">
        <f t="shared" si="0"/>
        <v>('MGR','MenuController','delete','메뉴 삭제','SYSTEM',NOW()),</v>
      </c>
    </row>
    <row r="52" spans="1:8" x14ac:dyDescent="0.25">
      <c r="A52" s="61">
        <v>46</v>
      </c>
      <c r="B52" s="14" t="s">
        <v>1152</v>
      </c>
      <c r="C52" s="14" t="s">
        <v>1171</v>
      </c>
      <c r="D52" s="14" t="s">
        <v>1224</v>
      </c>
      <c r="E52" s="14" t="s">
        <v>1264</v>
      </c>
      <c r="F52" s="14" t="s">
        <v>1137</v>
      </c>
      <c r="G52" s="14" t="s">
        <v>1138</v>
      </c>
      <c r="H52" s="3" t="str">
        <f t="shared" si="0"/>
        <v>('MGR','MenuController','menuPopup','메뉴 검색','SYSTEM',NOW()),</v>
      </c>
    </row>
    <row r="53" spans="1:8" x14ac:dyDescent="0.25">
      <c r="A53" s="61">
        <v>47</v>
      </c>
      <c r="B53" s="14" t="s">
        <v>1152</v>
      </c>
      <c r="C53" s="14" t="s">
        <v>1172</v>
      </c>
      <c r="D53" s="14" t="s">
        <v>1204</v>
      </c>
      <c r="E53" s="14" t="s">
        <v>1265</v>
      </c>
      <c r="F53" s="14" t="s">
        <v>1137</v>
      </c>
      <c r="G53" s="14" t="s">
        <v>1138</v>
      </c>
      <c r="H53" s="3" t="str">
        <f t="shared" si="0"/>
        <v>('MGR','MenuAuthController','menu','메뉴 권한 목록','SYSTEM',NOW()),</v>
      </c>
    </row>
    <row r="54" spans="1:8" x14ac:dyDescent="0.25">
      <c r="A54" s="61">
        <v>48</v>
      </c>
      <c r="B54" s="14" t="s">
        <v>1152</v>
      </c>
      <c r="C54" s="14" t="s">
        <v>1172</v>
      </c>
      <c r="D54" s="14" t="s">
        <v>1205</v>
      </c>
      <c r="E54" s="14" t="s">
        <v>1265</v>
      </c>
      <c r="F54" s="14" t="s">
        <v>1137</v>
      </c>
      <c r="G54" s="14" t="s">
        <v>1138</v>
      </c>
      <c r="H54" s="3" t="str">
        <f t="shared" si="0"/>
        <v>('MGR','MenuAuthController','AuthSearch','메뉴 권한 목록','SYSTEM',NOW()),</v>
      </c>
    </row>
    <row r="55" spans="1:8" x14ac:dyDescent="0.25">
      <c r="A55" s="61">
        <v>49</v>
      </c>
      <c r="B55" s="14" t="s">
        <v>1152</v>
      </c>
      <c r="C55" s="14" t="s">
        <v>1173</v>
      </c>
      <c r="D55" s="14" t="s">
        <v>1202</v>
      </c>
      <c r="E55" s="14" t="s">
        <v>1266</v>
      </c>
      <c r="F55" s="14" t="s">
        <v>1137</v>
      </c>
      <c r="G55" s="14" t="s">
        <v>1138</v>
      </c>
      <c r="H55" s="3" t="str">
        <f t="shared" si="0"/>
        <v>('MGR','ProjectController','project','프로젝트 목록','SYSTEM',NOW()),</v>
      </c>
    </row>
    <row r="56" spans="1:8" x14ac:dyDescent="0.25">
      <c r="A56" s="61">
        <v>50</v>
      </c>
      <c r="B56" s="14" t="s">
        <v>1152</v>
      </c>
      <c r="C56" s="14" t="s">
        <v>1173</v>
      </c>
      <c r="D56" s="14" t="s">
        <v>1203</v>
      </c>
      <c r="E56" s="14" t="s">
        <v>1267</v>
      </c>
      <c r="F56" s="14" t="s">
        <v>1137</v>
      </c>
      <c r="G56" s="14" t="s">
        <v>1138</v>
      </c>
      <c r="H56" s="3" t="str">
        <f t="shared" si="0"/>
        <v>('MGR','ProjectController','projectRegist','프로젝트 등록','SYSTEM',NOW()),</v>
      </c>
    </row>
    <row r="57" spans="1:8" x14ac:dyDescent="0.25">
      <c r="A57" s="61">
        <v>51</v>
      </c>
      <c r="B57" s="14" t="s">
        <v>1152</v>
      </c>
      <c r="C57" s="14" t="s">
        <v>1173</v>
      </c>
      <c r="D57" s="14" t="s">
        <v>1182</v>
      </c>
      <c r="E57" s="14" t="s">
        <v>1268</v>
      </c>
      <c r="F57" s="14" t="s">
        <v>1137</v>
      </c>
      <c r="G57" s="14" t="s">
        <v>1138</v>
      </c>
      <c r="H57" s="3" t="str">
        <f t="shared" si="0"/>
        <v>('MGR','ProjectController','select','프로젝트 상세','SYSTEM',NOW()),</v>
      </c>
    </row>
    <row r="58" spans="1:8" x14ac:dyDescent="0.25">
      <c r="A58" s="61">
        <v>52</v>
      </c>
      <c r="B58" s="14" t="s">
        <v>1152</v>
      </c>
      <c r="C58" s="14" t="s">
        <v>1173</v>
      </c>
      <c r="D58" s="14" t="s">
        <v>1188</v>
      </c>
      <c r="E58" s="14" t="s">
        <v>1267</v>
      </c>
      <c r="F58" s="14" t="s">
        <v>1137</v>
      </c>
      <c r="G58" s="14" t="s">
        <v>1138</v>
      </c>
      <c r="H58" s="3" t="str">
        <f t="shared" si="0"/>
        <v>('MGR','ProjectController','insert','프로젝트 등록','SYSTEM',NOW()),</v>
      </c>
    </row>
    <row r="59" spans="1:8" x14ac:dyDescent="0.25">
      <c r="A59" s="61">
        <v>53</v>
      </c>
      <c r="B59" s="14" t="s">
        <v>1152</v>
      </c>
      <c r="C59" s="14" t="s">
        <v>1173</v>
      </c>
      <c r="D59" s="14" t="s">
        <v>1195</v>
      </c>
      <c r="E59" s="14" t="s">
        <v>1269</v>
      </c>
      <c r="F59" s="14" t="s">
        <v>1137</v>
      </c>
      <c r="G59" s="14" t="s">
        <v>1138</v>
      </c>
      <c r="H59" s="3" t="str">
        <f t="shared" si="0"/>
        <v>('MGR','ProjectController','update','프로젝트 수정','SYSTEM',NOW()),</v>
      </c>
    </row>
    <row r="60" spans="1:8" x14ac:dyDescent="0.25">
      <c r="A60" s="61">
        <v>54</v>
      </c>
      <c r="B60" s="14" t="s">
        <v>1152</v>
      </c>
      <c r="C60" s="14" t="s">
        <v>1173</v>
      </c>
      <c r="D60" s="14" t="s">
        <v>1181</v>
      </c>
      <c r="E60" s="14" t="s">
        <v>1270</v>
      </c>
      <c r="F60" s="14" t="s">
        <v>1137</v>
      </c>
      <c r="G60" s="14" t="s">
        <v>1138</v>
      </c>
      <c r="H60" s="3" t="str">
        <f t="shared" si="0"/>
        <v>('MGR','ProjectController','delete','프로젝트 삭제','SYSTEM',NOW()),</v>
      </c>
    </row>
    <row r="61" spans="1:8" x14ac:dyDescent="0.25">
      <c r="A61" s="61">
        <v>55</v>
      </c>
      <c r="B61" s="14" t="s">
        <v>1152</v>
      </c>
      <c r="C61" s="14" t="s">
        <v>1174</v>
      </c>
      <c r="D61" s="14" t="s">
        <v>1200</v>
      </c>
      <c r="E61" s="14" t="s">
        <v>1271</v>
      </c>
      <c r="F61" s="14" t="s">
        <v>1137</v>
      </c>
      <c r="G61" s="14" t="s">
        <v>1138</v>
      </c>
      <c r="H61" s="3" t="str">
        <f t="shared" si="0"/>
        <v>('MGR','ReportAuthController','reportAuth','보고서 권한 목록','SYSTEM',NOW()),</v>
      </c>
    </row>
    <row r="62" spans="1:8" x14ac:dyDescent="0.25">
      <c r="A62" s="61">
        <v>56</v>
      </c>
      <c r="B62" s="14" t="s">
        <v>1152</v>
      </c>
      <c r="C62" s="14" t="s">
        <v>1174</v>
      </c>
      <c r="D62" s="14" t="s">
        <v>1201</v>
      </c>
      <c r="E62" s="14" t="s">
        <v>1272</v>
      </c>
      <c r="F62" s="14" t="s">
        <v>1137</v>
      </c>
      <c r="G62" s="14" t="s">
        <v>1138</v>
      </c>
      <c r="H62" s="3" t="str">
        <f t="shared" si="0"/>
        <v>('MGR','ReportAuthController','reportAuthRegist','보고서 권한 등록','SYSTEM',NOW()),</v>
      </c>
    </row>
    <row r="63" spans="1:8" x14ac:dyDescent="0.25">
      <c r="A63" s="61">
        <v>57</v>
      </c>
      <c r="B63" s="14" t="s">
        <v>1152</v>
      </c>
      <c r="C63" s="14" t="s">
        <v>1174</v>
      </c>
      <c r="D63" s="14" t="s">
        <v>1182</v>
      </c>
      <c r="E63" s="14" t="s">
        <v>1273</v>
      </c>
      <c r="F63" s="14" t="s">
        <v>1137</v>
      </c>
      <c r="G63" s="14" t="s">
        <v>1138</v>
      </c>
      <c r="H63" s="3" t="str">
        <f t="shared" si="0"/>
        <v>('MGR','ReportAuthController','select','보고서 권한 상세','SYSTEM',NOW()),</v>
      </c>
    </row>
    <row r="64" spans="1:8" x14ac:dyDescent="0.25">
      <c r="A64" s="61">
        <v>58</v>
      </c>
      <c r="B64" s="14" t="s">
        <v>1152</v>
      </c>
      <c r="C64" s="14" t="s">
        <v>1174</v>
      </c>
      <c r="D64" s="14" t="s">
        <v>1188</v>
      </c>
      <c r="E64" s="14" t="s">
        <v>1272</v>
      </c>
      <c r="F64" s="14" t="s">
        <v>1137</v>
      </c>
      <c r="G64" s="14" t="s">
        <v>1138</v>
      </c>
      <c r="H64" s="3" t="str">
        <f t="shared" si="0"/>
        <v>('MGR','ReportAuthController','insert','보고서 권한 등록','SYSTEM',NOW()),</v>
      </c>
    </row>
    <row r="65" spans="1:8" x14ac:dyDescent="0.25">
      <c r="A65" s="61">
        <v>59</v>
      </c>
      <c r="B65" s="14" t="s">
        <v>1152</v>
      </c>
      <c r="C65" s="14" t="s">
        <v>1174</v>
      </c>
      <c r="D65" s="14" t="s">
        <v>1195</v>
      </c>
      <c r="E65" s="14" t="s">
        <v>1274</v>
      </c>
      <c r="F65" s="14" t="s">
        <v>1137</v>
      </c>
      <c r="G65" s="14" t="s">
        <v>1138</v>
      </c>
      <c r="H65" s="3" t="str">
        <f t="shared" si="0"/>
        <v>('MGR','ReportAuthController','update','보고서 권한 수정','SYSTEM',NOW()),</v>
      </c>
    </row>
    <row r="66" spans="1:8" x14ac:dyDescent="0.25">
      <c r="A66" s="61">
        <v>60</v>
      </c>
      <c r="B66" s="14" t="s">
        <v>1152</v>
      </c>
      <c r="C66" s="14" t="s">
        <v>1174</v>
      </c>
      <c r="D66" s="14" t="s">
        <v>1181</v>
      </c>
      <c r="E66" s="14" t="s">
        <v>1275</v>
      </c>
      <c r="F66" s="14" t="s">
        <v>1137</v>
      </c>
      <c r="G66" s="14" t="s">
        <v>1138</v>
      </c>
      <c r="H66" s="3" t="str">
        <f t="shared" si="0"/>
        <v>('MGR','ReportAuthController','delete','보고서 권한 삭제','SYSTEM',NOW()),</v>
      </c>
    </row>
    <row r="67" spans="1:8" x14ac:dyDescent="0.25">
      <c r="A67" s="61">
        <v>61</v>
      </c>
      <c r="B67" s="14" t="s">
        <v>1152</v>
      </c>
      <c r="C67" s="14" t="s">
        <v>1175</v>
      </c>
      <c r="D67" s="14" t="s">
        <v>1196</v>
      </c>
      <c r="E67" s="14" t="s">
        <v>1276</v>
      </c>
      <c r="F67" s="14" t="s">
        <v>1137</v>
      </c>
      <c r="G67" s="14" t="s">
        <v>1138</v>
      </c>
      <c r="H67" s="3" t="str">
        <f t="shared" si="0"/>
        <v>('MGR','ReportController','report','보고서 목록','SYSTEM',NOW()),</v>
      </c>
    </row>
    <row r="68" spans="1:8" x14ac:dyDescent="0.25">
      <c r="A68" s="61">
        <v>62</v>
      </c>
      <c r="B68" s="14" t="s">
        <v>1152</v>
      </c>
      <c r="C68" s="14" t="s">
        <v>1175</v>
      </c>
      <c r="D68" s="14" t="s">
        <v>1197</v>
      </c>
      <c r="E68" s="14" t="s">
        <v>1277</v>
      </c>
      <c r="F68" s="14" t="s">
        <v>1137</v>
      </c>
      <c r="G68" s="14" t="s">
        <v>1138</v>
      </c>
      <c r="H68" s="3" t="str">
        <f t="shared" si="0"/>
        <v>('MGR','ReportController','reportRegist','보고서 등록','SYSTEM',NOW()),</v>
      </c>
    </row>
    <row r="69" spans="1:8" x14ac:dyDescent="0.25">
      <c r="A69" s="61">
        <v>63</v>
      </c>
      <c r="B69" s="14" t="s">
        <v>1152</v>
      </c>
      <c r="C69" s="14" t="s">
        <v>1175</v>
      </c>
      <c r="D69" s="14" t="s">
        <v>1182</v>
      </c>
      <c r="E69" s="14" t="s">
        <v>1278</v>
      </c>
      <c r="F69" s="14" t="s">
        <v>1137</v>
      </c>
      <c r="G69" s="14" t="s">
        <v>1138</v>
      </c>
      <c r="H69" s="3" t="str">
        <f t="shared" si="0"/>
        <v>('MGR','ReportController','select','보고서 상세','SYSTEM',NOW()),</v>
      </c>
    </row>
    <row r="70" spans="1:8" x14ac:dyDescent="0.25">
      <c r="A70" s="61">
        <v>64</v>
      </c>
      <c r="B70" s="14" t="s">
        <v>1152</v>
      </c>
      <c r="C70" s="14" t="s">
        <v>1175</v>
      </c>
      <c r="D70" s="14" t="s">
        <v>1188</v>
      </c>
      <c r="E70" s="14" t="s">
        <v>1277</v>
      </c>
      <c r="F70" s="14" t="s">
        <v>1137</v>
      </c>
      <c r="G70" s="14" t="s">
        <v>1138</v>
      </c>
      <c r="H70" s="3" t="str">
        <f t="shared" si="0"/>
        <v>('MGR','ReportController','insert','보고서 등록','SYSTEM',NOW()),</v>
      </c>
    </row>
    <row r="71" spans="1:8" x14ac:dyDescent="0.25">
      <c r="A71" s="61">
        <v>65</v>
      </c>
      <c r="B71" s="14" t="s">
        <v>1152</v>
      </c>
      <c r="C71" s="14" t="s">
        <v>1175</v>
      </c>
      <c r="D71" s="14" t="s">
        <v>1195</v>
      </c>
      <c r="E71" s="14" t="s">
        <v>1279</v>
      </c>
      <c r="F71" s="14" t="s">
        <v>1137</v>
      </c>
      <c r="G71" s="14" t="s">
        <v>1138</v>
      </c>
      <c r="H71" s="3" t="str">
        <f t="shared" si="0"/>
        <v>('MGR','ReportController','update','보고서 수정','SYSTEM',NOW()),</v>
      </c>
    </row>
    <row r="72" spans="1:8" x14ac:dyDescent="0.25">
      <c r="A72" s="61">
        <v>66</v>
      </c>
      <c r="B72" s="14" t="s">
        <v>1152</v>
      </c>
      <c r="C72" s="14" t="s">
        <v>1175</v>
      </c>
      <c r="D72" s="14" t="s">
        <v>1181</v>
      </c>
      <c r="E72" s="14" t="s">
        <v>1280</v>
      </c>
      <c r="F72" s="14" t="s">
        <v>1137</v>
      </c>
      <c r="G72" s="14" t="s">
        <v>1138</v>
      </c>
      <c r="H72" s="3" t="str">
        <f t="shared" ref="H72:H135" si="1">"('"&amp;B72&amp;"','"&amp;C72&amp;"','"&amp;D72&amp;"','"&amp;E72&amp;"','"&amp;F72&amp;"',"&amp;G72&amp;IF(A73="",");","),")</f>
        <v>('MGR','ReportController','delete','보고서 삭제','SYSTEM',NOW()),</v>
      </c>
    </row>
    <row r="73" spans="1:8" x14ac:dyDescent="0.25">
      <c r="A73" s="61">
        <v>67</v>
      </c>
      <c r="B73" s="14" t="s">
        <v>1152</v>
      </c>
      <c r="C73" s="14" t="s">
        <v>1175</v>
      </c>
      <c r="D73" s="14" t="s">
        <v>1198</v>
      </c>
      <c r="E73" s="14" t="s">
        <v>1278</v>
      </c>
      <c r="F73" s="14" t="s">
        <v>1137</v>
      </c>
      <c r="G73" s="14" t="s">
        <v>1138</v>
      </c>
      <c r="H73" s="3" t="str">
        <f t="shared" si="1"/>
        <v>('MGR','ReportController','reportView','보고서 상세','SYSTEM',NOW()),</v>
      </c>
    </row>
    <row r="74" spans="1:8" x14ac:dyDescent="0.25">
      <c r="A74" s="61">
        <v>68</v>
      </c>
      <c r="B74" s="14" t="s">
        <v>1152</v>
      </c>
      <c r="C74" s="14" t="s">
        <v>1175</v>
      </c>
      <c r="D74" s="14" t="s">
        <v>1199</v>
      </c>
      <c r="E74" s="14" t="s">
        <v>1278</v>
      </c>
      <c r="F74" s="14" t="s">
        <v>1137</v>
      </c>
      <c r="G74" s="14" t="s">
        <v>1138</v>
      </c>
      <c r="H74" s="3" t="str">
        <f t="shared" si="1"/>
        <v>('MGR','ReportController','reportPreview','보고서 상세','SYSTEM',NOW()),</v>
      </c>
    </row>
    <row r="75" spans="1:8" x14ac:dyDescent="0.25">
      <c r="A75" s="61">
        <v>69</v>
      </c>
      <c r="B75" s="14" t="s">
        <v>1152</v>
      </c>
      <c r="C75" s="14" t="s">
        <v>1176</v>
      </c>
      <c r="D75" s="14" t="s">
        <v>1193</v>
      </c>
      <c r="E75" s="14" t="s">
        <v>1281</v>
      </c>
      <c r="F75" s="14" t="s">
        <v>1137</v>
      </c>
      <c r="G75" s="14" t="s">
        <v>1138</v>
      </c>
      <c r="H75" s="3" t="str">
        <f t="shared" si="1"/>
        <v>('MGR','ReportExtrnlController','reportExtrnl','보고서 외부 배포 목록','SYSTEM',NOW()),</v>
      </c>
    </row>
    <row r="76" spans="1:8" x14ac:dyDescent="0.25">
      <c r="A76" s="61">
        <v>70</v>
      </c>
      <c r="B76" s="14" t="s">
        <v>1152</v>
      </c>
      <c r="C76" s="14" t="s">
        <v>1176</v>
      </c>
      <c r="D76" s="14" t="s">
        <v>1194</v>
      </c>
      <c r="E76" s="14" t="s">
        <v>1282</v>
      </c>
      <c r="F76" s="14" t="s">
        <v>1137</v>
      </c>
      <c r="G76" s="14" t="s">
        <v>1138</v>
      </c>
      <c r="H76" s="3" t="str">
        <f t="shared" si="1"/>
        <v>('MGR','ReportExtrnlController','reportExtrnlRegist','보고서 외부 배포 등록','SYSTEM',NOW()),</v>
      </c>
    </row>
    <row r="77" spans="1:8" x14ac:dyDescent="0.25">
      <c r="A77" s="61">
        <v>71</v>
      </c>
      <c r="B77" s="14" t="s">
        <v>1152</v>
      </c>
      <c r="C77" s="14" t="s">
        <v>1176</v>
      </c>
      <c r="D77" s="14" t="s">
        <v>1182</v>
      </c>
      <c r="E77" s="14" t="s">
        <v>1283</v>
      </c>
      <c r="F77" s="14" t="s">
        <v>1137</v>
      </c>
      <c r="G77" s="14" t="s">
        <v>1138</v>
      </c>
      <c r="H77" s="3" t="str">
        <f t="shared" si="1"/>
        <v>('MGR','ReportExtrnlController','select','보고서 외부 배포 상세','SYSTEM',NOW()),</v>
      </c>
    </row>
    <row r="78" spans="1:8" x14ac:dyDescent="0.25">
      <c r="A78" s="61">
        <v>72</v>
      </c>
      <c r="B78" s="14" t="s">
        <v>1152</v>
      </c>
      <c r="C78" s="14" t="s">
        <v>1176</v>
      </c>
      <c r="D78" s="14" t="s">
        <v>1188</v>
      </c>
      <c r="E78" s="14" t="s">
        <v>1282</v>
      </c>
      <c r="F78" s="14" t="s">
        <v>1137</v>
      </c>
      <c r="G78" s="14" t="s">
        <v>1138</v>
      </c>
      <c r="H78" s="3" t="str">
        <f t="shared" si="1"/>
        <v>('MGR','ReportExtrnlController','insert','보고서 외부 배포 등록','SYSTEM',NOW()),</v>
      </c>
    </row>
    <row r="79" spans="1:8" x14ac:dyDescent="0.25">
      <c r="A79" s="61">
        <v>73</v>
      </c>
      <c r="B79" s="14" t="s">
        <v>1152</v>
      </c>
      <c r="C79" s="14" t="s">
        <v>1176</v>
      </c>
      <c r="D79" s="14" t="s">
        <v>1195</v>
      </c>
      <c r="E79" s="14" t="s">
        <v>1284</v>
      </c>
      <c r="F79" s="14" t="s">
        <v>1137</v>
      </c>
      <c r="G79" s="14" t="s">
        <v>1138</v>
      </c>
      <c r="H79" s="3" t="str">
        <f t="shared" si="1"/>
        <v>('MGR','ReportExtrnlController','update','보고서 외부 배포 수정','SYSTEM',NOW()),</v>
      </c>
    </row>
    <row r="80" spans="1:8" x14ac:dyDescent="0.25">
      <c r="A80" s="61">
        <v>74</v>
      </c>
      <c r="B80" s="14" t="s">
        <v>1152</v>
      </c>
      <c r="C80" s="14" t="s">
        <v>1176</v>
      </c>
      <c r="D80" s="14" t="s">
        <v>1181</v>
      </c>
      <c r="E80" s="14" t="s">
        <v>1285</v>
      </c>
      <c r="F80" s="14" t="s">
        <v>1137</v>
      </c>
      <c r="G80" s="14" t="s">
        <v>1138</v>
      </c>
      <c r="H80" s="3" t="str">
        <f t="shared" si="1"/>
        <v>('MGR','ReportExtrnlController','delete','보고서 외부 배포 삭제','SYSTEM',NOW()),</v>
      </c>
    </row>
    <row r="81" spans="1:8" x14ac:dyDescent="0.25">
      <c r="A81" s="61">
        <v>75</v>
      </c>
      <c r="B81" s="14" t="s">
        <v>1152</v>
      </c>
      <c r="C81" s="14" t="s">
        <v>1177</v>
      </c>
      <c r="D81" s="14" t="s">
        <v>1187</v>
      </c>
      <c r="E81" s="14" t="s">
        <v>1189</v>
      </c>
      <c r="F81" s="14" t="s">
        <v>1137</v>
      </c>
      <c r="G81" s="14" t="s">
        <v>1138</v>
      </c>
      <c r="H81" s="3" t="str">
        <f t="shared" si="1"/>
        <v>('MGR','RoleController','list','권한 목록','SYSTEM',NOW()),</v>
      </c>
    </row>
    <row r="82" spans="1:8" x14ac:dyDescent="0.25">
      <c r="A82" s="61">
        <v>76</v>
      </c>
      <c r="B82" s="14" t="s">
        <v>1152</v>
      </c>
      <c r="C82" s="14" t="s">
        <v>1177</v>
      </c>
      <c r="D82" s="14" t="s">
        <v>1188</v>
      </c>
      <c r="E82" s="14" t="s">
        <v>1190</v>
      </c>
      <c r="F82" s="14" t="s">
        <v>1137</v>
      </c>
      <c r="G82" s="14" t="s">
        <v>1138</v>
      </c>
      <c r="H82" s="3" t="str">
        <f t="shared" si="1"/>
        <v>('MGR','RoleController','insert','권한 등록','SYSTEM',NOW()),</v>
      </c>
    </row>
    <row r="83" spans="1:8" x14ac:dyDescent="0.25">
      <c r="A83" s="61">
        <v>77</v>
      </c>
      <c r="B83" s="14" t="s">
        <v>1152</v>
      </c>
      <c r="C83" s="14" t="s">
        <v>1177</v>
      </c>
      <c r="D83" s="14" t="s">
        <v>1181</v>
      </c>
      <c r="E83" s="14" t="s">
        <v>1191</v>
      </c>
      <c r="F83" s="14" t="s">
        <v>1137</v>
      </c>
      <c r="G83" s="14" t="s">
        <v>1138</v>
      </c>
      <c r="H83" s="3" t="str">
        <f t="shared" si="1"/>
        <v>('MGR','RoleController','delete','권한 삭제','SYSTEM',NOW()),</v>
      </c>
    </row>
    <row r="84" spans="1:8" x14ac:dyDescent="0.25">
      <c r="A84" s="61">
        <v>78</v>
      </c>
      <c r="B84" s="14" t="s">
        <v>1152</v>
      </c>
      <c r="C84" s="14" t="s">
        <v>1177</v>
      </c>
      <c r="D84" s="14" t="s">
        <v>1182</v>
      </c>
      <c r="E84" s="14" t="s">
        <v>1192</v>
      </c>
      <c r="F84" s="14" t="s">
        <v>1137</v>
      </c>
      <c r="G84" s="14" t="s">
        <v>1138</v>
      </c>
      <c r="H84" s="3" t="str">
        <f t="shared" si="1"/>
        <v>('MGR','RoleController','select','권한 상세','SYSTEM',NOW()),</v>
      </c>
    </row>
    <row r="85" spans="1:8" x14ac:dyDescent="0.25">
      <c r="A85" s="61">
        <v>79</v>
      </c>
      <c r="B85" s="14" t="s">
        <v>1152</v>
      </c>
      <c r="C85" s="14" t="s">
        <v>1178</v>
      </c>
      <c r="D85" s="14" t="s">
        <v>1179</v>
      </c>
      <c r="E85" s="14" t="s">
        <v>1183</v>
      </c>
      <c r="F85" s="14" t="s">
        <v>1137</v>
      </c>
      <c r="G85" s="14" t="s">
        <v>1138</v>
      </c>
      <c r="H85" s="3" t="str">
        <f t="shared" si="1"/>
        <v>('MGR','WrkCatController','wrkCat','업무 카테고리 목록','SYSTEM',NOW()),</v>
      </c>
    </row>
    <row r="86" spans="1:8" x14ac:dyDescent="0.25">
      <c r="A86" s="61">
        <v>80</v>
      </c>
      <c r="B86" s="14" t="s">
        <v>1152</v>
      </c>
      <c r="C86" s="14" t="s">
        <v>1178</v>
      </c>
      <c r="D86" s="14" t="s">
        <v>1180</v>
      </c>
      <c r="E86" s="14" t="s">
        <v>1184</v>
      </c>
      <c r="F86" s="14" t="s">
        <v>1137</v>
      </c>
      <c r="G86" s="14" t="s">
        <v>1138</v>
      </c>
      <c r="H86" s="3" t="str">
        <f t="shared" si="1"/>
        <v>('MGR','WrkCatController','save','업무 카테고리 등록','SYSTEM',NOW()),</v>
      </c>
    </row>
    <row r="87" spans="1:8" x14ac:dyDescent="0.25">
      <c r="A87" s="61">
        <v>81</v>
      </c>
      <c r="B87" s="14" t="s">
        <v>1152</v>
      </c>
      <c r="C87" s="14" t="s">
        <v>1178</v>
      </c>
      <c r="D87" s="14" t="s">
        <v>1181</v>
      </c>
      <c r="E87" s="14" t="s">
        <v>1186</v>
      </c>
      <c r="F87" s="14" t="s">
        <v>1137</v>
      </c>
      <c r="G87" s="14" t="s">
        <v>1138</v>
      </c>
      <c r="H87" s="3" t="str">
        <f t="shared" si="1"/>
        <v>('MGR','WrkCatController','delete','업무 카테고리 삭제','SYSTEM',NOW()),</v>
      </c>
    </row>
    <row r="88" spans="1:8" x14ac:dyDescent="0.25">
      <c r="A88" s="61">
        <v>82</v>
      </c>
      <c r="B88" s="14" t="s">
        <v>1152</v>
      </c>
      <c r="C88" s="14" t="s">
        <v>1178</v>
      </c>
      <c r="D88" s="14" t="s">
        <v>1182</v>
      </c>
      <c r="E88" s="14" t="s">
        <v>1185</v>
      </c>
      <c r="F88" s="14" t="s">
        <v>1137</v>
      </c>
      <c r="G88" s="14" t="s">
        <v>1138</v>
      </c>
      <c r="H88" s="3" t="str">
        <f t="shared" si="1"/>
        <v>('MGR','WrkCatController','select','업무 카테고리 상세','SYSTEM',NOW()),</v>
      </c>
    </row>
    <row r="89" spans="1:8" x14ac:dyDescent="0.25">
      <c r="A89" s="61">
        <v>1</v>
      </c>
      <c r="B89" s="14" t="s">
        <v>1153</v>
      </c>
      <c r="C89" s="14" t="s">
        <v>1154</v>
      </c>
      <c r="D89" s="14" t="s">
        <v>1155</v>
      </c>
      <c r="E89" s="14" t="s">
        <v>1156</v>
      </c>
      <c r="F89" s="14" t="s">
        <v>1137</v>
      </c>
      <c r="G89" s="14" t="s">
        <v>1138</v>
      </c>
      <c r="H89" s="3" t="str">
        <f t="shared" si="1"/>
        <v>('USER','LoginSuccessLoggingAuthenticationSuccessHandler','onAuthenticationSuccess','로그인 성공','SYSTEM',NOW()),</v>
      </c>
    </row>
    <row r="90" spans="1:8" x14ac:dyDescent="0.25">
      <c r="A90" s="61">
        <v>2</v>
      </c>
      <c r="B90" s="14" t="s">
        <v>1153</v>
      </c>
      <c r="C90" s="14" t="s">
        <v>1159</v>
      </c>
      <c r="D90" s="14" t="s">
        <v>1158</v>
      </c>
      <c r="E90" s="14" t="s">
        <v>1157</v>
      </c>
      <c r="F90" s="14" t="s">
        <v>1137</v>
      </c>
      <c r="G90" s="14" t="s">
        <v>1138</v>
      </c>
      <c r="H90" s="3" t="str">
        <f t="shared" si="1"/>
        <v>('USER','LogoutHandler','onLogoutSuccess','로그아웃','SYSTEM',NOW()),</v>
      </c>
    </row>
    <row r="91" spans="1:8" x14ac:dyDescent="0.25">
      <c r="A91" s="61">
        <v>3</v>
      </c>
      <c r="B91" s="14" t="s">
        <v>1153</v>
      </c>
      <c r="C91" s="14" t="s">
        <v>1286</v>
      </c>
      <c r="D91" s="14" t="s">
        <v>1292</v>
      </c>
      <c r="E91" s="14" t="s">
        <v>1305</v>
      </c>
      <c r="F91" s="14" t="s">
        <v>1137</v>
      </c>
      <c r="G91" s="14" t="s">
        <v>1138</v>
      </c>
      <c r="H91" s="3" t="str">
        <f t="shared" si="1"/>
        <v>('USER','BizwordController','bizword','업무 표준 용어 목록','SYSTEM',NOW()),</v>
      </c>
    </row>
    <row r="92" spans="1:8" x14ac:dyDescent="0.25">
      <c r="A92" s="61">
        <v>4</v>
      </c>
      <c r="B92" s="14" t="s">
        <v>1153</v>
      </c>
      <c r="C92" s="14" t="s">
        <v>1286</v>
      </c>
      <c r="D92" s="14" t="s">
        <v>1293</v>
      </c>
      <c r="E92" s="14" t="s">
        <v>1306</v>
      </c>
      <c r="F92" s="14" t="s">
        <v>1137</v>
      </c>
      <c r="G92" s="14" t="s">
        <v>1138</v>
      </c>
      <c r="H92" s="3" t="str">
        <f t="shared" si="1"/>
        <v>('USER','BizwordController','bizwordSearch','업무 표준 용어 검색','SYSTEM',NOW()),</v>
      </c>
    </row>
    <row r="93" spans="1:8" x14ac:dyDescent="0.25">
      <c r="A93" s="61">
        <v>5</v>
      </c>
      <c r="B93" s="14" t="s">
        <v>1153</v>
      </c>
      <c r="C93" s="14" t="s">
        <v>1286</v>
      </c>
      <c r="D93" s="14" t="s">
        <v>1294</v>
      </c>
      <c r="E93" s="14" t="s">
        <v>1307</v>
      </c>
      <c r="F93" s="14" t="s">
        <v>1137</v>
      </c>
      <c r="G93" s="14" t="s">
        <v>1138</v>
      </c>
      <c r="H93" s="3" t="str">
        <f t="shared" si="1"/>
        <v>('USER','BizwordController','metadataDetail','메타 데이터 상세','SYSTEM',NOW()),</v>
      </c>
    </row>
    <row r="94" spans="1:8" x14ac:dyDescent="0.25">
      <c r="A94" s="61">
        <v>6</v>
      </c>
      <c r="B94" s="14" t="s">
        <v>1153</v>
      </c>
      <c r="C94" s="14" t="s">
        <v>1286</v>
      </c>
      <c r="D94" s="14" t="s">
        <v>1295</v>
      </c>
      <c r="E94" s="14" t="s">
        <v>1308</v>
      </c>
      <c r="F94" s="14" t="s">
        <v>1137</v>
      </c>
      <c r="G94" s="14" t="s">
        <v>1138</v>
      </c>
      <c r="H94" s="3" t="str">
        <f t="shared" si="1"/>
        <v>('USER','BizwordController','metadataNewPopup','메타 데이터 검색','SYSTEM',NOW()),</v>
      </c>
    </row>
    <row r="95" spans="1:8" x14ac:dyDescent="0.25">
      <c r="A95" s="61">
        <v>7</v>
      </c>
      <c r="B95" s="14" t="s">
        <v>1153</v>
      </c>
      <c r="C95" s="14" t="s">
        <v>1286</v>
      </c>
      <c r="D95" s="14" t="s">
        <v>1296</v>
      </c>
      <c r="E95" s="14" t="s">
        <v>1309</v>
      </c>
      <c r="F95" s="14" t="s">
        <v>1137</v>
      </c>
      <c r="G95" s="14" t="s">
        <v>1138</v>
      </c>
      <c r="H95" s="3" t="str">
        <f t="shared" si="1"/>
        <v>('USER','BizwordController','bizwordRgst','업무 표준 용어 등록','SYSTEM',NOW()),</v>
      </c>
    </row>
    <row r="96" spans="1:8" x14ac:dyDescent="0.25">
      <c r="A96" s="61">
        <v>8</v>
      </c>
      <c r="B96" s="14" t="s">
        <v>1153</v>
      </c>
      <c r="C96" s="14" t="s">
        <v>1286</v>
      </c>
      <c r="D96" s="14" t="s">
        <v>1297</v>
      </c>
      <c r="E96" s="14" t="s">
        <v>1310</v>
      </c>
      <c r="F96" s="14" t="s">
        <v>1137</v>
      </c>
      <c r="G96" s="14" t="s">
        <v>1138</v>
      </c>
      <c r="H96" s="3" t="str">
        <f t="shared" si="1"/>
        <v>('USER','BizwordController','bizwordExtrnlData','외부 데이터 구매 자산 관리','SYSTEM',NOW()),</v>
      </c>
    </row>
    <row r="97" spans="1:8" x14ac:dyDescent="0.25">
      <c r="A97" s="61">
        <v>9</v>
      </c>
      <c r="B97" s="14" t="s">
        <v>1153</v>
      </c>
      <c r="C97" s="14" t="s">
        <v>1160</v>
      </c>
      <c r="D97" s="14" t="s">
        <v>1206</v>
      </c>
      <c r="E97" s="14" t="s">
        <v>1225</v>
      </c>
      <c r="F97" s="14" t="s">
        <v>1137</v>
      </c>
      <c r="G97" s="14" t="s">
        <v>1138</v>
      </c>
      <c r="H97" s="3" t="str">
        <f t="shared" si="1"/>
        <v>('USER','FaqController','faq','FAQ 목록','SYSTEM',NOW()),</v>
      </c>
    </row>
    <row r="98" spans="1:8" x14ac:dyDescent="0.25">
      <c r="A98" s="61">
        <v>10</v>
      </c>
      <c r="B98" s="14" t="s">
        <v>1153</v>
      </c>
      <c r="C98" s="14" t="s">
        <v>1160</v>
      </c>
      <c r="D98" s="14" t="s">
        <v>1182</v>
      </c>
      <c r="E98" s="14" t="s">
        <v>1311</v>
      </c>
      <c r="F98" s="14" t="s">
        <v>1137</v>
      </c>
      <c r="G98" s="14" t="s">
        <v>1138</v>
      </c>
      <c r="H98" s="3" t="str">
        <f t="shared" si="1"/>
        <v>('USER','FaqController','select','FAQ 상세','SYSTEM',NOW()),</v>
      </c>
    </row>
    <row r="99" spans="1:8" x14ac:dyDescent="0.25">
      <c r="A99" s="61">
        <v>11</v>
      </c>
      <c r="B99" s="14" t="s">
        <v>1153</v>
      </c>
      <c r="C99" s="14" t="s">
        <v>1161</v>
      </c>
      <c r="D99" s="14" t="s">
        <v>1209</v>
      </c>
      <c r="E99" s="14" t="s">
        <v>1229</v>
      </c>
      <c r="F99" s="14" t="s">
        <v>1137</v>
      </c>
      <c r="G99" s="14" t="s">
        <v>1138</v>
      </c>
      <c r="H99" s="3" t="str">
        <f t="shared" si="1"/>
        <v>('USER','NoticeController','notice','공지사항 목록','SYSTEM',NOW()),</v>
      </c>
    </row>
    <row r="100" spans="1:8" x14ac:dyDescent="0.25">
      <c r="A100" s="61">
        <v>12</v>
      </c>
      <c r="B100" s="14" t="s">
        <v>1153</v>
      </c>
      <c r="C100" s="14" t="s">
        <v>1161</v>
      </c>
      <c r="D100" s="14" t="s">
        <v>1182</v>
      </c>
      <c r="E100" s="14" t="s">
        <v>1230</v>
      </c>
      <c r="F100" s="14" t="s">
        <v>1137</v>
      </c>
      <c r="G100" s="14" t="s">
        <v>1138</v>
      </c>
      <c r="H100" s="3" t="str">
        <f t="shared" si="1"/>
        <v>('USER','NoticeController','select','공지사항 상세','SYSTEM',NOW()),</v>
      </c>
    </row>
    <row r="101" spans="1:8" x14ac:dyDescent="0.25">
      <c r="A101" s="61">
        <v>13</v>
      </c>
      <c r="B101" s="14" t="s">
        <v>1153</v>
      </c>
      <c r="C101" s="14" t="s">
        <v>1162</v>
      </c>
      <c r="D101" s="14" t="s">
        <v>1210</v>
      </c>
      <c r="E101" s="14" t="s">
        <v>1234</v>
      </c>
      <c r="F101" s="14" t="s">
        <v>1137</v>
      </c>
      <c r="G101" s="14" t="s">
        <v>1138</v>
      </c>
      <c r="H101" s="3" t="str">
        <f t="shared" si="1"/>
        <v>('USER','QnaController','qna','Q&amp;A 목록','SYSTEM',NOW()),</v>
      </c>
    </row>
    <row r="102" spans="1:8" x14ac:dyDescent="0.25">
      <c r="A102" s="61">
        <v>14</v>
      </c>
      <c r="B102" s="14" t="s">
        <v>1153</v>
      </c>
      <c r="C102" s="14" t="s">
        <v>1162</v>
      </c>
      <c r="D102" s="14" t="s">
        <v>1209</v>
      </c>
      <c r="E102" s="14" t="s">
        <v>1234</v>
      </c>
      <c r="F102" s="14" t="s">
        <v>1137</v>
      </c>
      <c r="G102" s="14" t="s">
        <v>1138</v>
      </c>
      <c r="H102" s="3" t="str">
        <f t="shared" si="1"/>
        <v>('USER','QnaController','notice','Q&amp;A 목록','SYSTEM',NOW()),</v>
      </c>
    </row>
    <row r="103" spans="1:8" x14ac:dyDescent="0.25">
      <c r="A103" s="61">
        <v>15</v>
      </c>
      <c r="B103" s="14" t="s">
        <v>1153</v>
      </c>
      <c r="C103" s="14" t="s">
        <v>1162</v>
      </c>
      <c r="D103" s="14" t="s">
        <v>1182</v>
      </c>
      <c r="E103" s="14" t="s">
        <v>1312</v>
      </c>
      <c r="F103" s="14" t="s">
        <v>1137</v>
      </c>
      <c r="G103" s="14" t="s">
        <v>1138</v>
      </c>
      <c r="H103" s="3" t="str">
        <f t="shared" si="1"/>
        <v>('USER','QnaController','select','Q&amp;A 상세','SYSTEM',NOW()),</v>
      </c>
    </row>
    <row r="104" spans="1:8" x14ac:dyDescent="0.25">
      <c r="A104" s="61">
        <v>16</v>
      </c>
      <c r="B104" s="14" t="s">
        <v>1153</v>
      </c>
      <c r="C104" s="14" t="s">
        <v>1162</v>
      </c>
      <c r="D104" s="14" t="s">
        <v>1207</v>
      </c>
      <c r="E104" s="14" t="s">
        <v>1235</v>
      </c>
      <c r="F104" s="14" t="s">
        <v>1137</v>
      </c>
      <c r="G104" s="14" t="s">
        <v>1138</v>
      </c>
      <c r="H104" s="3" t="str">
        <f t="shared" si="1"/>
        <v>('USER','QnaController','regist','Q&amp;A 등록','SYSTEM',NOW()),</v>
      </c>
    </row>
    <row r="105" spans="1:8" x14ac:dyDescent="0.25">
      <c r="A105" s="61">
        <v>17</v>
      </c>
      <c r="B105" s="14" t="s">
        <v>1153</v>
      </c>
      <c r="C105" s="14" t="s">
        <v>1162</v>
      </c>
      <c r="D105" s="14" t="s">
        <v>1188</v>
      </c>
      <c r="E105" s="14" t="s">
        <v>1235</v>
      </c>
      <c r="F105" s="14" t="s">
        <v>1137</v>
      </c>
      <c r="G105" s="14" t="s">
        <v>1138</v>
      </c>
      <c r="H105" s="3" t="str">
        <f t="shared" si="1"/>
        <v>('USER','QnaController','insert','Q&amp;A 등록','SYSTEM',NOW()),</v>
      </c>
    </row>
    <row r="106" spans="1:8" x14ac:dyDescent="0.25">
      <c r="A106" s="61">
        <v>18</v>
      </c>
      <c r="B106" s="14" t="s">
        <v>1153</v>
      </c>
      <c r="C106" s="14" t="s">
        <v>1162</v>
      </c>
      <c r="D106" s="14" t="s">
        <v>1208</v>
      </c>
      <c r="E106" s="14" t="s">
        <v>1236</v>
      </c>
      <c r="F106" s="14" t="s">
        <v>1137</v>
      </c>
      <c r="G106" s="14" t="s">
        <v>1138</v>
      </c>
      <c r="H106" s="3" t="str">
        <f t="shared" si="1"/>
        <v>('USER','QnaController','modify','Q&amp;A 수정','SYSTEM',NOW()),</v>
      </c>
    </row>
    <row r="107" spans="1:8" x14ac:dyDescent="0.25">
      <c r="A107" s="61">
        <v>19</v>
      </c>
      <c r="B107" s="14" t="s">
        <v>1153</v>
      </c>
      <c r="C107" s="14" t="s">
        <v>1162</v>
      </c>
      <c r="D107" s="14" t="s">
        <v>1195</v>
      </c>
      <c r="E107" s="14" t="s">
        <v>1236</v>
      </c>
      <c r="F107" s="14" t="s">
        <v>1137</v>
      </c>
      <c r="G107" s="14" t="s">
        <v>1138</v>
      </c>
      <c r="H107" s="3" t="str">
        <f t="shared" si="1"/>
        <v>('USER','QnaController','update','Q&amp;A 수정','SYSTEM',NOW()),</v>
      </c>
    </row>
    <row r="108" spans="1:8" x14ac:dyDescent="0.25">
      <c r="A108" s="61">
        <v>20</v>
      </c>
      <c r="B108" s="14" t="s">
        <v>1153</v>
      </c>
      <c r="C108" s="14" t="s">
        <v>1162</v>
      </c>
      <c r="D108" s="14" t="s">
        <v>1181</v>
      </c>
      <c r="E108" s="14" t="s">
        <v>1237</v>
      </c>
      <c r="F108" s="14" t="s">
        <v>1137</v>
      </c>
      <c r="G108" s="14" t="s">
        <v>1138</v>
      </c>
      <c r="H108" s="3" t="str">
        <f t="shared" si="1"/>
        <v>('USER','QnaController','delete','Q&amp;A 삭제','SYSTEM',NOW()),</v>
      </c>
    </row>
    <row r="109" spans="1:8" x14ac:dyDescent="0.25">
      <c r="A109" s="61">
        <v>21</v>
      </c>
      <c r="B109" s="14" t="s">
        <v>1153</v>
      </c>
      <c r="C109" s="14" t="s">
        <v>1163</v>
      </c>
      <c r="D109" s="14" t="s">
        <v>1214</v>
      </c>
      <c r="E109" s="14" t="s">
        <v>1313</v>
      </c>
      <c r="F109" s="14" t="s">
        <v>1137</v>
      </c>
      <c r="G109" s="14" t="s">
        <v>1138</v>
      </c>
      <c r="H109" s="3" t="str">
        <f t="shared" si="1"/>
        <v>('USER','CodeController','code','코드 목록','SYSTEM',NOW()),</v>
      </c>
    </row>
    <row r="110" spans="1:8" x14ac:dyDescent="0.25">
      <c r="A110" s="61">
        <v>22</v>
      </c>
      <c r="B110" s="14" t="s">
        <v>1153</v>
      </c>
      <c r="C110" s="14" t="s">
        <v>1163</v>
      </c>
      <c r="D110" s="14" t="s">
        <v>1215</v>
      </c>
      <c r="E110" s="14" t="s">
        <v>1239</v>
      </c>
      <c r="F110" s="14" t="s">
        <v>1137</v>
      </c>
      <c r="G110" s="14" t="s">
        <v>1138</v>
      </c>
      <c r="H110" s="3" t="str">
        <f t="shared" si="1"/>
        <v>('USER','CodeController','groupSave','코드 그룹 ID 등록','SYSTEM',NOW()),</v>
      </c>
    </row>
    <row r="111" spans="1:8" x14ac:dyDescent="0.25">
      <c r="A111" s="61">
        <v>23</v>
      </c>
      <c r="B111" s="14" t="s">
        <v>1153</v>
      </c>
      <c r="C111" s="14" t="s">
        <v>1163</v>
      </c>
      <c r="D111" s="14" t="s">
        <v>1216</v>
      </c>
      <c r="E111" s="14" t="s">
        <v>1240</v>
      </c>
      <c r="F111" s="14" t="s">
        <v>1137</v>
      </c>
      <c r="G111" s="14" t="s">
        <v>1138</v>
      </c>
      <c r="H111" s="3" t="str">
        <f t="shared" si="1"/>
        <v>('USER','CodeController','groupDelete','코드 그룹 ID 삭제','SYSTEM',NOW()),</v>
      </c>
    </row>
    <row r="112" spans="1:8" x14ac:dyDescent="0.25">
      <c r="A112" s="61">
        <v>24</v>
      </c>
      <c r="B112" s="14" t="s">
        <v>1153</v>
      </c>
      <c r="C112" s="14" t="s">
        <v>1163</v>
      </c>
      <c r="D112" s="14" t="s">
        <v>1217</v>
      </c>
      <c r="E112" s="14" t="s">
        <v>1241</v>
      </c>
      <c r="F112" s="14" t="s">
        <v>1137</v>
      </c>
      <c r="G112" s="14" t="s">
        <v>1138</v>
      </c>
      <c r="H112" s="3" t="str">
        <f t="shared" si="1"/>
        <v>('USER','CodeController','codesForGroupCd','코드 상세','SYSTEM',NOW()),</v>
      </c>
    </row>
    <row r="113" spans="1:8" x14ac:dyDescent="0.25">
      <c r="A113" s="61">
        <v>25</v>
      </c>
      <c r="B113" s="14" t="s">
        <v>1153</v>
      </c>
      <c r="C113" s="14" t="s">
        <v>1163</v>
      </c>
      <c r="D113" s="14" t="s">
        <v>1180</v>
      </c>
      <c r="E113" s="14" t="s">
        <v>1238</v>
      </c>
      <c r="F113" s="14" t="s">
        <v>1137</v>
      </c>
      <c r="G113" s="14" t="s">
        <v>1138</v>
      </c>
      <c r="H113" s="3" t="str">
        <f t="shared" si="1"/>
        <v>('USER','CodeController','save','코드 등록','SYSTEM',NOW()),</v>
      </c>
    </row>
    <row r="114" spans="1:8" x14ac:dyDescent="0.25">
      <c r="A114" s="61">
        <v>26</v>
      </c>
      <c r="B114" s="14" t="s">
        <v>1153</v>
      </c>
      <c r="C114" s="14" t="s">
        <v>1163</v>
      </c>
      <c r="D114" s="14" t="s">
        <v>1181</v>
      </c>
      <c r="E114" s="14" t="s">
        <v>1242</v>
      </c>
      <c r="F114" s="14" t="s">
        <v>1137</v>
      </c>
      <c r="G114" s="14" t="s">
        <v>1138</v>
      </c>
      <c r="H114" s="3" t="str">
        <f t="shared" si="1"/>
        <v>('USER','CodeController','delete','코드 삭제','SYSTEM',NOW()),</v>
      </c>
    </row>
    <row r="115" spans="1:8" x14ac:dyDescent="0.25">
      <c r="A115" s="61">
        <v>27</v>
      </c>
      <c r="B115" s="14" t="s">
        <v>1153</v>
      </c>
      <c r="C115" s="14" t="s">
        <v>1164</v>
      </c>
      <c r="D115" s="14" t="s">
        <v>1218</v>
      </c>
      <c r="E115" s="14" t="s">
        <v>1243</v>
      </c>
      <c r="F115" s="14" t="s">
        <v>1137</v>
      </c>
      <c r="G115" s="14" t="s">
        <v>1138</v>
      </c>
      <c r="H115" s="3" t="str">
        <f t="shared" si="1"/>
        <v>('USER','IndexController','index','HOME','SYSTEM',NOW()),</v>
      </c>
    </row>
    <row r="116" spans="1:8" x14ac:dyDescent="0.25">
      <c r="A116" s="61">
        <v>28</v>
      </c>
      <c r="B116" s="14" t="s">
        <v>1153</v>
      </c>
      <c r="C116" s="14" t="s">
        <v>1164</v>
      </c>
      <c r="D116" s="14" t="s">
        <v>1298</v>
      </c>
      <c r="E116" s="14" t="s">
        <v>1314</v>
      </c>
      <c r="F116" s="14" t="s">
        <v>1137</v>
      </c>
      <c r="G116" s="14" t="s">
        <v>1138</v>
      </c>
      <c r="H116" s="3" t="str">
        <f t="shared" si="1"/>
        <v>('USER','IndexController','main1','요약 HOME','SYSTEM',NOW()),</v>
      </c>
    </row>
    <row r="117" spans="1:8" x14ac:dyDescent="0.25">
      <c r="A117" s="61">
        <v>29</v>
      </c>
      <c r="B117" s="14" t="s">
        <v>1153</v>
      </c>
      <c r="C117" s="14" t="s">
        <v>1164</v>
      </c>
      <c r="D117" s="14" t="s">
        <v>1299</v>
      </c>
      <c r="E117" s="14" t="s">
        <v>1315</v>
      </c>
      <c r="F117" s="14" t="s">
        <v>1137</v>
      </c>
      <c r="G117" s="14" t="s">
        <v>1138</v>
      </c>
      <c r="H117" s="3" t="str">
        <f t="shared" si="1"/>
        <v>('USER','IndexController','main2','포털 HOME','SYSTEM',NOW()),</v>
      </c>
    </row>
    <row r="118" spans="1:8" x14ac:dyDescent="0.25">
      <c r="A118" s="61">
        <v>30</v>
      </c>
      <c r="B118" s="14" t="s">
        <v>1153</v>
      </c>
      <c r="C118" s="14" t="s">
        <v>1164</v>
      </c>
      <c r="D118" s="14" t="s">
        <v>1300</v>
      </c>
      <c r="E118" s="14" t="s">
        <v>1316</v>
      </c>
      <c r="F118" s="14" t="s">
        <v>1137</v>
      </c>
      <c r="G118" s="14" t="s">
        <v>1138</v>
      </c>
      <c r="H118" s="3" t="str">
        <f t="shared" si="1"/>
        <v>('USER','IndexController','main3','분석 HOME','SYSTEM',NOW()),</v>
      </c>
    </row>
    <row r="119" spans="1:8" x14ac:dyDescent="0.25">
      <c r="A119" s="61">
        <v>31</v>
      </c>
      <c r="B119" s="14" t="s">
        <v>1153</v>
      </c>
      <c r="C119" s="14" t="s">
        <v>1164</v>
      </c>
      <c r="D119" s="14" t="s">
        <v>1301</v>
      </c>
      <c r="E119" s="14" t="s">
        <v>1291</v>
      </c>
      <c r="F119" s="14" t="s">
        <v>1137</v>
      </c>
      <c r="G119" s="14" t="s">
        <v>1138</v>
      </c>
      <c r="H119" s="3" t="str">
        <f t="shared" si="1"/>
        <v>('USER','IndexController','headSearch','통합 검색','SYSTEM',NOW()),</v>
      </c>
    </row>
    <row r="120" spans="1:8" x14ac:dyDescent="0.25">
      <c r="A120" s="61">
        <v>32</v>
      </c>
      <c r="B120" s="14" t="s">
        <v>1153</v>
      </c>
      <c r="C120" s="14" t="s">
        <v>1164</v>
      </c>
      <c r="D120" s="14" t="s">
        <v>1302</v>
      </c>
      <c r="E120" s="14" t="s">
        <v>1317</v>
      </c>
      <c r="F120" s="14" t="s">
        <v>1137</v>
      </c>
      <c r="G120" s="14" t="s">
        <v>1138</v>
      </c>
      <c r="H120" s="3" t="str">
        <f t="shared" si="1"/>
        <v>('USER','IndexController','registStateCount','비즈메타 등록 조회','SYSTEM',NOW()),</v>
      </c>
    </row>
    <row r="121" spans="1:8" x14ac:dyDescent="0.25">
      <c r="A121" s="61">
        <v>33</v>
      </c>
      <c r="B121" s="14" t="s">
        <v>1153</v>
      </c>
      <c r="C121" s="14" t="s">
        <v>1164</v>
      </c>
      <c r="D121" s="14" t="s">
        <v>1303</v>
      </c>
      <c r="E121" s="14" t="s">
        <v>1318</v>
      </c>
      <c r="F121" s="14" t="s">
        <v>1137</v>
      </c>
      <c r="G121" s="14" t="s">
        <v>1138</v>
      </c>
      <c r="H121" s="3" t="str">
        <f t="shared" si="1"/>
        <v>('USER','IndexController','dashBoardNewPopup','대시보드','SYSTEM',NOW()),</v>
      </c>
    </row>
    <row r="122" spans="1:8" x14ac:dyDescent="0.25">
      <c r="A122" s="61">
        <v>34</v>
      </c>
      <c r="B122" s="14" t="s">
        <v>1153</v>
      </c>
      <c r="C122" s="14" t="s">
        <v>1165</v>
      </c>
      <c r="D122" s="14" t="s">
        <v>1219</v>
      </c>
      <c r="E122" s="14" t="s">
        <v>1244</v>
      </c>
      <c r="F122" s="14" t="s">
        <v>1137</v>
      </c>
      <c r="G122" s="14" t="s">
        <v>1138</v>
      </c>
      <c r="H122" s="3" t="str">
        <f t="shared" si="1"/>
        <v>('USER','LoginController','login','로그인','SYSTEM',NOW()),</v>
      </c>
    </row>
    <row r="123" spans="1:8" x14ac:dyDescent="0.25">
      <c r="A123" s="61">
        <v>35</v>
      </c>
      <c r="B123" s="14" t="s">
        <v>1153</v>
      </c>
      <c r="C123" s="14" t="s">
        <v>1167</v>
      </c>
      <c r="D123" s="14" t="s">
        <v>1221</v>
      </c>
      <c r="E123" s="14" t="s">
        <v>1249</v>
      </c>
      <c r="F123" s="14" t="s">
        <v>1137</v>
      </c>
      <c r="G123" s="14" t="s">
        <v>1138</v>
      </c>
      <c r="H123" s="3" t="str">
        <f t="shared" si="1"/>
        <v>('USER','FileController','upload','파일 업로드','SYSTEM',NOW()),</v>
      </c>
    </row>
    <row r="124" spans="1:8" x14ac:dyDescent="0.25">
      <c r="A124" s="61">
        <v>36</v>
      </c>
      <c r="B124" s="14" t="s">
        <v>1153</v>
      </c>
      <c r="C124" s="14" t="s">
        <v>1167</v>
      </c>
      <c r="D124" s="14" t="s">
        <v>1222</v>
      </c>
      <c r="E124" s="14" t="s">
        <v>1250</v>
      </c>
      <c r="F124" s="14" t="s">
        <v>1137</v>
      </c>
      <c r="G124" s="14" t="s">
        <v>1138</v>
      </c>
      <c r="H124" s="3" t="str">
        <f t="shared" si="1"/>
        <v>('USER','FileController','download','파일 다운로드','SYSTEM',NOW()),</v>
      </c>
    </row>
    <row r="125" spans="1:8" x14ac:dyDescent="0.25">
      <c r="A125" s="61">
        <v>37</v>
      </c>
      <c r="B125" s="14" t="s">
        <v>1153</v>
      </c>
      <c r="C125" s="14" t="s">
        <v>1167</v>
      </c>
      <c r="D125" s="14" t="s">
        <v>1181</v>
      </c>
      <c r="E125" s="14" t="s">
        <v>1251</v>
      </c>
      <c r="F125" s="14" t="s">
        <v>1137</v>
      </c>
      <c r="G125" s="14" t="s">
        <v>1138</v>
      </c>
      <c r="H125" s="3" t="str">
        <f t="shared" si="1"/>
        <v>('USER','FileController','delete','파일 삭제','SYSTEM',NOW()),</v>
      </c>
    </row>
    <row r="126" spans="1:8" x14ac:dyDescent="0.25">
      <c r="A126" s="61">
        <v>38</v>
      </c>
      <c r="B126" s="14" t="s">
        <v>1153</v>
      </c>
      <c r="C126" s="14" t="s">
        <v>1170</v>
      </c>
      <c r="D126" s="14" t="s">
        <v>1304</v>
      </c>
      <c r="E126" s="14" t="s">
        <v>1260</v>
      </c>
      <c r="F126" s="14" t="s">
        <v>1137</v>
      </c>
      <c r="G126" s="14" t="s">
        <v>1138</v>
      </c>
      <c r="H126" s="3" t="str">
        <f t="shared" si="1"/>
        <v>('USER','MemberController','pupupList','사용자 검색','SYSTEM',NOW()),</v>
      </c>
    </row>
    <row r="127" spans="1:8" x14ac:dyDescent="0.25">
      <c r="A127" s="61">
        <v>39</v>
      </c>
      <c r="B127" s="14" t="s">
        <v>1153</v>
      </c>
      <c r="C127" s="14" t="s">
        <v>1170</v>
      </c>
      <c r="D127" s="14" t="s">
        <v>1319</v>
      </c>
      <c r="E127" s="14" t="s">
        <v>1257</v>
      </c>
      <c r="F127" s="14" t="s">
        <v>1137</v>
      </c>
      <c r="G127" s="14" t="s">
        <v>1138</v>
      </c>
      <c r="H127" s="3" t="str">
        <f t="shared" si="1"/>
        <v>('USER','MemberController','pupupSelect','사용자 목록','SYSTEM',NOW()),</v>
      </c>
    </row>
    <row r="128" spans="1:8" x14ac:dyDescent="0.25">
      <c r="A128" s="61">
        <v>40</v>
      </c>
      <c r="B128" s="14" t="s">
        <v>1153</v>
      </c>
      <c r="C128" s="14" t="s">
        <v>1287</v>
      </c>
      <c r="D128" s="14" t="s">
        <v>1320</v>
      </c>
      <c r="E128" s="14" t="s">
        <v>1308</v>
      </c>
      <c r="F128" s="14" t="s">
        <v>1137</v>
      </c>
      <c r="G128" s="14" t="s">
        <v>1138</v>
      </c>
      <c r="H128" s="3" t="str">
        <f t="shared" si="1"/>
        <v>('USER','MetaController','metadata','메타 데이터 검색','SYSTEM',NOW()),</v>
      </c>
    </row>
    <row r="129" spans="1:8" x14ac:dyDescent="0.25">
      <c r="A129" s="61">
        <v>41</v>
      </c>
      <c r="B129" s="14" t="s">
        <v>1153</v>
      </c>
      <c r="C129" s="14" t="s">
        <v>1287</v>
      </c>
      <c r="D129" s="14" t="s">
        <v>1294</v>
      </c>
      <c r="E129" s="14" t="s">
        <v>1307</v>
      </c>
      <c r="F129" s="14" t="s">
        <v>1137</v>
      </c>
      <c r="G129" s="14" t="s">
        <v>1138</v>
      </c>
      <c r="H129" s="3" t="str">
        <f t="shared" si="1"/>
        <v>('USER','MetaController','metadataDetail','메타 데이터 상세','SYSTEM',NOW()),</v>
      </c>
    </row>
    <row r="130" spans="1:8" x14ac:dyDescent="0.25">
      <c r="A130" s="61">
        <v>42</v>
      </c>
      <c r="B130" s="14" t="s">
        <v>1153</v>
      </c>
      <c r="C130" s="14" t="s">
        <v>1287</v>
      </c>
      <c r="D130" s="14" t="s">
        <v>1321</v>
      </c>
      <c r="E130" s="14" t="s">
        <v>1323</v>
      </c>
      <c r="F130" s="14" t="s">
        <v>1137</v>
      </c>
      <c r="G130" s="14" t="s">
        <v>1138</v>
      </c>
      <c r="H130" s="3" t="str">
        <f t="shared" si="1"/>
        <v>('USER','MetaController','metadataCategorySearch','메타 카테고리 검색','SYSTEM',NOW()),</v>
      </c>
    </row>
    <row r="131" spans="1:8" x14ac:dyDescent="0.25">
      <c r="A131" s="61">
        <v>43</v>
      </c>
      <c r="B131" s="14" t="s">
        <v>1153</v>
      </c>
      <c r="C131" s="14" t="s">
        <v>1287</v>
      </c>
      <c r="D131" s="14" t="s">
        <v>1295</v>
      </c>
      <c r="E131" s="14" t="s">
        <v>1324</v>
      </c>
      <c r="F131" s="14" t="s">
        <v>1137</v>
      </c>
      <c r="G131" s="14" t="s">
        <v>1138</v>
      </c>
      <c r="H131" s="3" t="str">
        <f t="shared" si="1"/>
        <v>('USER','MetaController','metadataNewPopup','메타 검색 팝업','SYSTEM',NOW()),</v>
      </c>
    </row>
    <row r="132" spans="1:8" x14ac:dyDescent="0.25">
      <c r="A132" s="61">
        <v>44</v>
      </c>
      <c r="B132" s="14" t="s">
        <v>1153</v>
      </c>
      <c r="C132" s="14" t="s">
        <v>1288</v>
      </c>
      <c r="D132" s="14" t="s">
        <v>1322</v>
      </c>
      <c r="E132" s="14" t="s">
        <v>1325</v>
      </c>
      <c r="F132" s="14" t="s">
        <v>1137</v>
      </c>
      <c r="G132" s="14" t="s">
        <v>1138</v>
      </c>
      <c r="H132" s="3" t="str">
        <f t="shared" si="1"/>
        <v>('USER','MypageController','mypageApproval','결재 현황 목록','SYSTEM',NOW()),</v>
      </c>
    </row>
    <row r="133" spans="1:8" x14ac:dyDescent="0.25">
      <c r="A133" s="61">
        <v>45</v>
      </c>
      <c r="B133" s="14" t="s">
        <v>1153</v>
      </c>
      <c r="C133" s="14" t="s">
        <v>1288</v>
      </c>
      <c r="D133" s="14" t="s">
        <v>1326</v>
      </c>
      <c r="E133" s="14" t="s">
        <v>1330</v>
      </c>
      <c r="F133" s="14" t="s">
        <v>1137</v>
      </c>
      <c r="G133" s="14" t="s">
        <v>1138</v>
      </c>
      <c r="H133" s="3" t="str">
        <f t="shared" si="1"/>
        <v>('USER','MypageController','mypageApprovalWrite','결재 현황 등록','SYSTEM',NOW()),</v>
      </c>
    </row>
    <row r="134" spans="1:8" x14ac:dyDescent="0.25">
      <c r="A134" s="61">
        <v>46</v>
      </c>
      <c r="B134" s="14" t="s">
        <v>1153</v>
      </c>
      <c r="C134" s="14" t="s">
        <v>1288</v>
      </c>
      <c r="D134" s="14" t="s">
        <v>1327</v>
      </c>
      <c r="E134" s="14" t="s">
        <v>1331</v>
      </c>
      <c r="F134" s="14" t="s">
        <v>1137</v>
      </c>
      <c r="G134" s="14" t="s">
        <v>1138</v>
      </c>
      <c r="H134" s="3" t="str">
        <f t="shared" si="1"/>
        <v>('USER','MypageController','mypageApprovalDetail1','결재 현황 상세 - 보고서 권한','SYSTEM',NOW()),</v>
      </c>
    </row>
    <row r="135" spans="1:8" x14ac:dyDescent="0.25">
      <c r="A135" s="61">
        <v>47</v>
      </c>
      <c r="B135" s="14" t="s">
        <v>1153</v>
      </c>
      <c r="C135" s="14" t="s">
        <v>1288</v>
      </c>
      <c r="D135" s="14" t="s">
        <v>1328</v>
      </c>
      <c r="E135" s="14" t="s">
        <v>1332</v>
      </c>
      <c r="F135" s="14" t="s">
        <v>1137</v>
      </c>
      <c r="G135" s="14" t="s">
        <v>1138</v>
      </c>
      <c r="H135" s="3" t="str">
        <f t="shared" si="1"/>
        <v>('USER','MypageController','mypageApprovalDetail2','결재 현황 상세 - 보고서 등록','SYSTEM',NOW()),</v>
      </c>
    </row>
    <row r="136" spans="1:8" x14ac:dyDescent="0.25">
      <c r="A136" s="61">
        <v>48</v>
      </c>
      <c r="B136" s="14" t="s">
        <v>1153</v>
      </c>
      <c r="C136" s="14" t="s">
        <v>1288</v>
      </c>
      <c r="D136" s="14" t="s">
        <v>1329</v>
      </c>
      <c r="E136" s="14" t="s">
        <v>1333</v>
      </c>
      <c r="F136" s="14" t="s">
        <v>1137</v>
      </c>
      <c r="G136" s="14" t="s">
        <v>1138</v>
      </c>
      <c r="H136" s="3" t="str">
        <f t="shared" ref="H136:H163" si="2">"('"&amp;B136&amp;"','"&amp;C136&amp;"','"&amp;D136&amp;"','"&amp;E136&amp;"','"&amp;F136&amp;"',"&amp;G136&amp;IF(A137="",");","),")</f>
        <v>('USER','MypageController','mypageApprovalDetail3','결재 현황 상세 - 프로젝트 등록','SYSTEM',NOW()),</v>
      </c>
    </row>
    <row r="137" spans="1:8" x14ac:dyDescent="0.25">
      <c r="A137" s="61">
        <v>49</v>
      </c>
      <c r="B137" s="14" t="s">
        <v>1153</v>
      </c>
      <c r="C137" s="14" t="s">
        <v>1288</v>
      </c>
      <c r="D137" s="14" t="s">
        <v>1334</v>
      </c>
      <c r="E137" s="14" t="s">
        <v>1335</v>
      </c>
      <c r="F137" s="14" t="s">
        <v>1137</v>
      </c>
      <c r="G137" s="14" t="s">
        <v>1138</v>
      </c>
      <c r="H137" s="3" t="str">
        <f t="shared" si="2"/>
        <v>('USER','MypageController','mypageInitScreanSet','초기 화면 설정','SYSTEM',NOW()),</v>
      </c>
    </row>
    <row r="138" spans="1:8" x14ac:dyDescent="0.25">
      <c r="A138" s="61">
        <v>50</v>
      </c>
      <c r="B138" s="14" t="s">
        <v>1153</v>
      </c>
      <c r="C138" s="14" t="s">
        <v>1288</v>
      </c>
      <c r="D138" s="14" t="s">
        <v>1336</v>
      </c>
      <c r="E138" s="14" t="s">
        <v>1337</v>
      </c>
      <c r="F138" s="14" t="s">
        <v>1137</v>
      </c>
      <c r="G138" s="14" t="s">
        <v>1138</v>
      </c>
      <c r="H138" s="3" t="str">
        <f t="shared" si="2"/>
        <v>('USER','MypageController','mypageInitScreanSetInsert','초기 화면 설정 등록','SYSTEM',NOW()),</v>
      </c>
    </row>
    <row r="139" spans="1:8" x14ac:dyDescent="0.25">
      <c r="A139" s="61">
        <v>51</v>
      </c>
      <c r="B139" s="14" t="s">
        <v>1153</v>
      </c>
      <c r="C139" s="14" t="s">
        <v>1288</v>
      </c>
      <c r="D139" s="14" t="s">
        <v>1371</v>
      </c>
      <c r="E139" s="14" t="s">
        <v>1381</v>
      </c>
      <c r="F139" s="14" t="s">
        <v>1137</v>
      </c>
      <c r="G139" s="14" t="s">
        <v>1138</v>
      </c>
      <c r="H139" s="3" t="str">
        <f t="shared" si="2"/>
        <v>('USER','MypageController','mypageReportSet','보고서 설정','SYSTEM',NOW()),</v>
      </c>
    </row>
    <row r="140" spans="1:8" x14ac:dyDescent="0.25">
      <c r="A140" s="61">
        <v>52</v>
      </c>
      <c r="B140" s="14" t="s">
        <v>1153</v>
      </c>
      <c r="C140" s="14" t="s">
        <v>1288</v>
      </c>
      <c r="D140" s="14" t="s">
        <v>1372</v>
      </c>
      <c r="E140" s="14" t="s">
        <v>1382</v>
      </c>
      <c r="F140" s="14" t="s">
        <v>1137</v>
      </c>
      <c r="G140" s="14" t="s">
        <v>1138</v>
      </c>
      <c r="H140" s="3" t="str">
        <f t="shared" si="2"/>
        <v>('USER','MypageController','mypageReportList','보고서 설정 목록','SYSTEM',NOW()),</v>
      </c>
    </row>
    <row r="141" spans="1:8" x14ac:dyDescent="0.25">
      <c r="A141" s="61">
        <v>53</v>
      </c>
      <c r="B141" s="14" t="s">
        <v>1153</v>
      </c>
      <c r="C141" s="14" t="s">
        <v>1288</v>
      </c>
      <c r="D141" s="14" t="s">
        <v>1373</v>
      </c>
      <c r="E141" s="14" t="s">
        <v>1383</v>
      </c>
      <c r="F141" s="14" t="s">
        <v>1137</v>
      </c>
      <c r="G141" s="14" t="s">
        <v>1138</v>
      </c>
      <c r="H141" s="3" t="str">
        <f t="shared" si="2"/>
        <v>('USER','MypageController','mypageReportSave','보고서 설정 등록','SYSTEM',NOW()),</v>
      </c>
    </row>
    <row r="142" spans="1:8" x14ac:dyDescent="0.25">
      <c r="A142" s="61">
        <v>54</v>
      </c>
      <c r="B142" s="14" t="s">
        <v>1153</v>
      </c>
      <c r="C142" s="14" t="s">
        <v>1288</v>
      </c>
      <c r="D142" s="14" t="s">
        <v>1374</v>
      </c>
      <c r="E142" s="14" t="s">
        <v>1386</v>
      </c>
      <c r="F142" s="14" t="s">
        <v>1137</v>
      </c>
      <c r="G142" s="14" t="s">
        <v>1138</v>
      </c>
      <c r="H142" s="3" t="str">
        <f t="shared" si="2"/>
        <v>('USER','MypageController','mypageModelDeploy','모델 배포 신청 현황','SYSTEM',NOW()),</v>
      </c>
    </row>
    <row r="143" spans="1:8" x14ac:dyDescent="0.25">
      <c r="A143" s="61">
        <v>55</v>
      </c>
      <c r="B143" s="14" t="s">
        <v>1153</v>
      </c>
      <c r="C143" s="14" t="s">
        <v>1288</v>
      </c>
      <c r="D143" s="14" t="s">
        <v>1375</v>
      </c>
      <c r="E143" s="14" t="s">
        <v>1384</v>
      </c>
      <c r="F143" s="14" t="s">
        <v>1137</v>
      </c>
      <c r="G143" s="14" t="s">
        <v>1138</v>
      </c>
      <c r="H143" s="3" t="str">
        <f t="shared" si="2"/>
        <v>('USER','MypageController','mypageProjectStatus','프로젝트 신청 현황','SYSTEM',NOW()),</v>
      </c>
    </row>
    <row r="144" spans="1:8" x14ac:dyDescent="0.25">
      <c r="A144" s="61">
        <v>56</v>
      </c>
      <c r="B144" s="14" t="s">
        <v>1153</v>
      </c>
      <c r="C144" s="14" t="s">
        <v>1288</v>
      </c>
      <c r="D144" s="14" t="s">
        <v>1376</v>
      </c>
      <c r="E144" s="14" t="s">
        <v>1690</v>
      </c>
      <c r="F144" s="14" t="s">
        <v>1137</v>
      </c>
      <c r="G144" s="14" t="s">
        <v>1138</v>
      </c>
      <c r="H144" s="3" t="str">
        <f t="shared" si="2"/>
        <v>('USER','MypageController','mypageProjectStatusDetail1','프로젝트 신쳥 상세 - 머신러닝','SYSTEM',NOW()),</v>
      </c>
    </row>
    <row r="145" spans="1:8" x14ac:dyDescent="0.25">
      <c r="A145" s="61">
        <v>57</v>
      </c>
      <c r="B145" s="14" t="s">
        <v>1153</v>
      </c>
      <c r="C145" s="14" t="s">
        <v>1288</v>
      </c>
      <c r="D145" s="14" t="s">
        <v>1377</v>
      </c>
      <c r="E145" s="14" t="s">
        <v>1385</v>
      </c>
      <c r="F145" s="14" t="s">
        <v>1137</v>
      </c>
      <c r="G145" s="14" t="s">
        <v>1138</v>
      </c>
      <c r="H145" s="3" t="str">
        <f t="shared" si="2"/>
        <v>('USER','MypageController','mypageProjectStatusDetail2','프로젝트 신쳥 상세 - 시각화','SYSTEM',NOW()),</v>
      </c>
    </row>
    <row r="146" spans="1:8" x14ac:dyDescent="0.25">
      <c r="A146" s="61">
        <v>58</v>
      </c>
      <c r="B146" s="14" t="s">
        <v>1153</v>
      </c>
      <c r="C146" s="14" t="s">
        <v>1288</v>
      </c>
      <c r="D146" s="14" t="s">
        <v>1378</v>
      </c>
      <c r="E146" s="14" t="s">
        <v>1387</v>
      </c>
      <c r="F146" s="14" t="s">
        <v>1137</v>
      </c>
      <c r="G146" s="14" t="s">
        <v>1138</v>
      </c>
      <c r="H146" s="3" t="str">
        <f t="shared" si="2"/>
        <v>('USER','MypageController','mypageReportStatus','보고서 신청 현황','SYSTEM',NOW()),</v>
      </c>
    </row>
    <row r="147" spans="1:8" x14ac:dyDescent="0.25">
      <c r="A147" s="61">
        <v>59</v>
      </c>
      <c r="B147" s="14" t="s">
        <v>1153</v>
      </c>
      <c r="C147" s="14" t="s">
        <v>1288</v>
      </c>
      <c r="D147" s="14" t="s">
        <v>1379</v>
      </c>
      <c r="E147" s="14" t="s">
        <v>1388</v>
      </c>
      <c r="F147" s="14" t="s">
        <v>1137</v>
      </c>
      <c r="G147" s="14" t="s">
        <v>1138</v>
      </c>
      <c r="H147" s="3" t="str">
        <f t="shared" si="2"/>
        <v>('USER','MypageController','mypageReportStatusWrite','보고서 신청 등록','SYSTEM',NOW()),</v>
      </c>
    </row>
    <row r="148" spans="1:8" x14ac:dyDescent="0.25">
      <c r="A148" s="61">
        <v>60</v>
      </c>
      <c r="B148" s="14" t="s">
        <v>1153</v>
      </c>
      <c r="C148" s="14" t="s">
        <v>1288</v>
      </c>
      <c r="D148" s="14" t="s">
        <v>1380</v>
      </c>
      <c r="E148" s="14" t="s">
        <v>1389</v>
      </c>
      <c r="F148" s="14" t="s">
        <v>1137</v>
      </c>
      <c r="G148" s="14" t="s">
        <v>1138</v>
      </c>
      <c r="H148" s="3" t="str">
        <f t="shared" si="2"/>
        <v>('USER','MypageController','mypageReportStatusDetail','보고서 신청 상세','SYSTEM',NOW()),</v>
      </c>
    </row>
    <row r="149" spans="1:8" x14ac:dyDescent="0.25">
      <c r="A149" s="61">
        <v>61</v>
      </c>
      <c r="B149" s="14" t="s">
        <v>1153</v>
      </c>
      <c r="C149" s="14" t="s">
        <v>1173</v>
      </c>
      <c r="D149" s="14" t="s">
        <v>1390</v>
      </c>
      <c r="E149" s="14" t="s">
        <v>1398</v>
      </c>
      <c r="F149" s="14" t="s">
        <v>1137</v>
      </c>
      <c r="G149" s="14" t="s">
        <v>1138</v>
      </c>
      <c r="H149" s="3" t="str">
        <f t="shared" si="2"/>
        <v>('USER','ProjectController','project','프로젝트 목록','SYSTEM',NOW()),</v>
      </c>
    </row>
    <row r="150" spans="1:8" x14ac:dyDescent="0.25">
      <c r="A150" s="61">
        <v>62</v>
      </c>
      <c r="B150" s="14" t="s">
        <v>1153</v>
      </c>
      <c r="C150" s="14" t="s">
        <v>1173</v>
      </c>
      <c r="D150" s="14" t="s">
        <v>1391</v>
      </c>
      <c r="E150" s="14" t="s">
        <v>1399</v>
      </c>
      <c r="F150" s="14" t="s">
        <v>1137</v>
      </c>
      <c r="G150" s="14" t="s">
        <v>1138</v>
      </c>
      <c r="H150" s="3" t="str">
        <f t="shared" si="2"/>
        <v>('USER','ProjectController','projectRegist','프로젝트 등록','SYSTEM',NOW()),</v>
      </c>
    </row>
    <row r="151" spans="1:8" x14ac:dyDescent="0.25">
      <c r="A151" s="61">
        <v>63</v>
      </c>
      <c r="B151" s="14" t="s">
        <v>1153</v>
      </c>
      <c r="C151" s="14" t="s">
        <v>1173</v>
      </c>
      <c r="D151" s="14" t="s">
        <v>1392</v>
      </c>
      <c r="E151" s="14" t="s">
        <v>1400</v>
      </c>
      <c r="F151" s="14" t="s">
        <v>1137</v>
      </c>
      <c r="G151" s="14" t="s">
        <v>1138</v>
      </c>
      <c r="H151" s="3" t="str">
        <f t="shared" si="2"/>
        <v>('USER','ProjectController','select','프로젝트 상세','SYSTEM',NOW()),</v>
      </c>
    </row>
    <row r="152" spans="1:8" x14ac:dyDescent="0.25">
      <c r="A152" s="61">
        <v>64</v>
      </c>
      <c r="B152" s="14" t="s">
        <v>1153</v>
      </c>
      <c r="C152" s="14" t="s">
        <v>1173</v>
      </c>
      <c r="D152" s="14" t="s">
        <v>1393</v>
      </c>
      <c r="E152" s="14" t="s">
        <v>1399</v>
      </c>
      <c r="F152" s="14" t="s">
        <v>1137</v>
      </c>
      <c r="G152" s="14" t="s">
        <v>1138</v>
      </c>
      <c r="H152" s="3" t="str">
        <f t="shared" si="2"/>
        <v>('USER','ProjectController','insert','프로젝트 등록','SYSTEM',NOW()),</v>
      </c>
    </row>
    <row r="153" spans="1:8" x14ac:dyDescent="0.25">
      <c r="A153" s="61">
        <v>65</v>
      </c>
      <c r="B153" s="14" t="s">
        <v>1153</v>
      </c>
      <c r="C153" s="14" t="s">
        <v>1173</v>
      </c>
      <c r="D153" s="14" t="s">
        <v>1394</v>
      </c>
      <c r="E153" s="14" t="s">
        <v>1401</v>
      </c>
      <c r="F153" s="14" t="s">
        <v>1137</v>
      </c>
      <c r="G153" s="14" t="s">
        <v>1138</v>
      </c>
      <c r="H153" s="3" t="str">
        <f t="shared" si="2"/>
        <v>('USER','ProjectController','update','프로젝트 수정','SYSTEM',NOW()),</v>
      </c>
    </row>
    <row r="154" spans="1:8" x14ac:dyDescent="0.25">
      <c r="A154" s="61">
        <v>66</v>
      </c>
      <c r="B154" s="14" t="s">
        <v>1153</v>
      </c>
      <c r="C154" s="14" t="s">
        <v>1173</v>
      </c>
      <c r="D154" s="14" t="s">
        <v>1395</v>
      </c>
      <c r="E154" s="14" t="s">
        <v>1402</v>
      </c>
      <c r="F154" s="14" t="s">
        <v>1137</v>
      </c>
      <c r="G154" s="14" t="s">
        <v>1138</v>
      </c>
      <c r="H154" s="3" t="str">
        <f t="shared" si="2"/>
        <v>('USER','ProjectController','delete','프로젝트 삭제','SYSTEM',NOW()),</v>
      </c>
    </row>
    <row r="155" spans="1:8" x14ac:dyDescent="0.25">
      <c r="A155" s="61">
        <v>67</v>
      </c>
      <c r="B155" s="14" t="s">
        <v>1153</v>
      </c>
      <c r="C155" s="14" t="s">
        <v>1174</v>
      </c>
      <c r="D155" s="14" t="s">
        <v>1396</v>
      </c>
      <c r="E155" s="14" t="s">
        <v>1397</v>
      </c>
      <c r="F155" s="14" t="s">
        <v>1137</v>
      </c>
      <c r="G155" s="14" t="s">
        <v>1138</v>
      </c>
      <c r="H155" s="3" t="str">
        <f t="shared" si="2"/>
        <v>('USER','ReportAuthController','reportAuth','보고서 권한 목록','SYSTEM',NOW()),</v>
      </c>
    </row>
    <row r="156" spans="1:8" x14ac:dyDescent="0.25">
      <c r="A156" s="61">
        <v>68</v>
      </c>
      <c r="B156" s="14" t="s">
        <v>1153</v>
      </c>
      <c r="C156" s="14" t="s">
        <v>1175</v>
      </c>
      <c r="D156" s="14" t="s">
        <v>1403</v>
      </c>
      <c r="E156" s="14" t="s">
        <v>1406</v>
      </c>
      <c r="F156" s="14" t="s">
        <v>1137</v>
      </c>
      <c r="G156" s="14" t="s">
        <v>1138</v>
      </c>
      <c r="H156" s="3" t="str">
        <f t="shared" si="2"/>
        <v>('USER','ReportController','reportView','보고서 상세','SYSTEM',NOW()),</v>
      </c>
    </row>
    <row r="157" spans="1:8" x14ac:dyDescent="0.25">
      <c r="A157" s="61">
        <v>69</v>
      </c>
      <c r="B157" s="14" t="s">
        <v>1153</v>
      </c>
      <c r="C157" s="14" t="s">
        <v>1175</v>
      </c>
      <c r="D157" s="14" t="s">
        <v>1404</v>
      </c>
      <c r="E157" s="14" t="s">
        <v>1407</v>
      </c>
      <c r="F157" s="14" t="s">
        <v>1137</v>
      </c>
      <c r="G157" s="14" t="s">
        <v>1138</v>
      </c>
      <c r="H157" s="3" t="str">
        <f t="shared" si="2"/>
        <v>('USER','ReportController','reportList','보고서 목록','SYSTEM',NOW()),</v>
      </c>
    </row>
    <row r="158" spans="1:8" x14ac:dyDescent="0.25">
      <c r="A158" s="61">
        <v>70</v>
      </c>
      <c r="B158" s="14" t="s">
        <v>1153</v>
      </c>
      <c r="C158" s="14" t="s">
        <v>1175</v>
      </c>
      <c r="D158" s="14" t="s">
        <v>1405</v>
      </c>
      <c r="E158" s="14" t="s">
        <v>1408</v>
      </c>
      <c r="F158" s="14" t="s">
        <v>1137</v>
      </c>
      <c r="G158" s="14" t="s">
        <v>1138</v>
      </c>
      <c r="H158" s="3" t="str">
        <f t="shared" si="2"/>
        <v>('USER','ReportController','reportRegist','보고서 등록','SYSTEM',NOW()),</v>
      </c>
    </row>
    <row r="159" spans="1:8" x14ac:dyDescent="0.25">
      <c r="A159" s="61">
        <v>71</v>
      </c>
      <c r="B159" s="14" t="s">
        <v>1153</v>
      </c>
      <c r="C159" s="14" t="s">
        <v>1175</v>
      </c>
      <c r="D159" s="14" t="s">
        <v>1393</v>
      </c>
      <c r="E159" s="14" t="s">
        <v>1408</v>
      </c>
      <c r="F159" s="14" t="s">
        <v>1137</v>
      </c>
      <c r="G159" s="14" t="s">
        <v>1138</v>
      </c>
      <c r="H159" s="3" t="str">
        <f t="shared" si="2"/>
        <v>('USER','ReportController','insert','보고서 등록','SYSTEM',NOW()),</v>
      </c>
    </row>
    <row r="160" spans="1:8" x14ac:dyDescent="0.25">
      <c r="A160" s="61">
        <v>72</v>
      </c>
      <c r="B160" s="14" t="s">
        <v>1153</v>
      </c>
      <c r="C160" s="14" t="s">
        <v>1175</v>
      </c>
      <c r="D160" s="14" t="s">
        <v>1392</v>
      </c>
      <c r="E160" s="14" t="s">
        <v>1406</v>
      </c>
      <c r="F160" s="14" t="s">
        <v>1137</v>
      </c>
      <c r="G160" s="14" t="s">
        <v>1138</v>
      </c>
      <c r="H160" s="3" t="str">
        <f t="shared" si="2"/>
        <v>('USER','ReportController','select','보고서 상세','SYSTEM',NOW()),</v>
      </c>
    </row>
    <row r="161" spans="1:8" x14ac:dyDescent="0.25">
      <c r="A161" s="61">
        <v>73</v>
      </c>
      <c r="B161" s="14" t="s">
        <v>1153</v>
      </c>
      <c r="C161" s="14" t="s">
        <v>1175</v>
      </c>
      <c r="D161" s="14" t="s">
        <v>1394</v>
      </c>
      <c r="E161" s="14" t="s">
        <v>1409</v>
      </c>
      <c r="F161" s="14" t="s">
        <v>1137</v>
      </c>
      <c r="G161" s="14" t="s">
        <v>1138</v>
      </c>
      <c r="H161" s="3" t="str">
        <f t="shared" si="2"/>
        <v>('USER','ReportController','update','보고서 수정','SYSTEM',NOW()),</v>
      </c>
    </row>
    <row r="162" spans="1:8" x14ac:dyDescent="0.25">
      <c r="A162" s="61">
        <v>74</v>
      </c>
      <c r="B162" s="14" t="s">
        <v>1153</v>
      </c>
      <c r="C162" s="14" t="s">
        <v>1176</v>
      </c>
      <c r="D162" s="14" t="s">
        <v>1193</v>
      </c>
      <c r="E162" s="14" t="s">
        <v>1281</v>
      </c>
      <c r="F162" s="14" t="s">
        <v>1137</v>
      </c>
      <c r="G162" s="14" t="s">
        <v>1138</v>
      </c>
      <c r="H162" s="3" t="str">
        <f t="shared" si="2"/>
        <v>('USER','ReportExtrnlController','reportExtrnl','보고서 외부 배포 목록','SYSTEM',NOW()),</v>
      </c>
    </row>
    <row r="163" spans="1:8" x14ac:dyDescent="0.25">
      <c r="A163" s="61">
        <v>75</v>
      </c>
      <c r="B163" s="14" t="s">
        <v>1153</v>
      </c>
      <c r="C163" s="14" t="s">
        <v>1289</v>
      </c>
      <c r="D163" s="14" t="s">
        <v>1290</v>
      </c>
      <c r="E163" s="14" t="s">
        <v>1291</v>
      </c>
      <c r="F163" s="14" t="s">
        <v>1137</v>
      </c>
      <c r="G163" s="14" t="s">
        <v>1138</v>
      </c>
      <c r="H163" s="3" t="str">
        <f t="shared" si="2"/>
        <v>('USER','SearchController','searchTotal','통합 검색','SYSTEM',NOW());</v>
      </c>
    </row>
    <row r="184" spans="1:12" x14ac:dyDescent="0.25">
      <c r="A184" s="96" t="str">
        <f>VLOOKUP(C184,table!B:D,3,FALSE)</f>
        <v>공통</v>
      </c>
      <c r="B184" s="96"/>
      <c r="C184" s="100" t="s">
        <v>316</v>
      </c>
      <c r="D184" s="100"/>
      <c r="E184" s="100"/>
      <c r="F184" s="100"/>
      <c r="G184" s="100"/>
      <c r="H184" s="100"/>
      <c r="I184" s="100"/>
      <c r="J184" s="100"/>
      <c r="K184" s="100"/>
      <c r="L184" s="96" t="s">
        <v>311</v>
      </c>
    </row>
    <row r="185" spans="1:12" x14ac:dyDescent="0.25">
      <c r="A185" s="96"/>
      <c r="B185" s="96"/>
      <c r="C185" s="100" t="str">
        <f>VLOOKUP(C184,table!B:D,2,FALSE)</f>
        <v>T_CODE</v>
      </c>
      <c r="D185" s="100"/>
      <c r="E185" s="100"/>
      <c r="F185" s="100"/>
      <c r="G185" s="100"/>
      <c r="H185" s="100"/>
      <c r="I185" s="100"/>
      <c r="J185" s="100"/>
      <c r="K185" s="100"/>
      <c r="L185" s="96"/>
    </row>
    <row r="186" spans="1:12" x14ac:dyDescent="0.25">
      <c r="A186" s="96" t="s">
        <v>312</v>
      </c>
      <c r="B186" s="13" t="s">
        <v>127</v>
      </c>
      <c r="C186" s="13" t="s">
        <v>201</v>
      </c>
      <c r="D186" s="13" t="s">
        <v>203</v>
      </c>
      <c r="E186" s="13" t="s">
        <v>205</v>
      </c>
      <c r="F186" s="13" t="s">
        <v>190</v>
      </c>
      <c r="G186" s="13" t="s">
        <v>160</v>
      </c>
      <c r="H186" s="13" t="s">
        <v>132</v>
      </c>
      <c r="I186" s="13" t="s">
        <v>129</v>
      </c>
      <c r="J186" s="13" t="s">
        <v>169</v>
      </c>
      <c r="K186" s="13" t="s">
        <v>173</v>
      </c>
      <c r="L186" s="3" t="str">
        <f>"TRUNCATE FROM "&amp;$C185&amp;";"</f>
        <v>TRUNCATE FROM T_CODE;</v>
      </c>
    </row>
    <row r="187" spans="1:12" x14ac:dyDescent="0.25">
      <c r="A187" s="96"/>
      <c r="B187" s="13" t="s">
        <v>128</v>
      </c>
      <c r="C187" s="13" t="s">
        <v>202</v>
      </c>
      <c r="D187" s="13" t="s">
        <v>204</v>
      </c>
      <c r="E187" s="13" t="s">
        <v>206</v>
      </c>
      <c r="F187" s="13" t="s">
        <v>191</v>
      </c>
      <c r="G187" s="13" t="s">
        <v>161</v>
      </c>
      <c r="H187" s="13" t="s">
        <v>133</v>
      </c>
      <c r="I187" s="13" t="s">
        <v>130</v>
      </c>
      <c r="J187" s="13" t="s">
        <v>170</v>
      </c>
      <c r="K187" s="13" t="s">
        <v>174</v>
      </c>
      <c r="L187" s="3" t="str">
        <f>"INSERT INTO "&amp;C185&amp;" ("&amp;B187&amp;","&amp;C187&amp;","&amp;D187&amp;","&amp;E187&amp;","&amp;F187&amp;","&amp;G187&amp;","&amp;H187&amp;","&amp;I187&amp;","&amp;J187&amp;","&amp;K187&amp;") VALUES"</f>
        <v>INSERT INTO T_CODE (GROUP_ID,CODE_ID,CODE_NM,CODE_DSC,ORD_SEQ,USE_YN,RGST_ID,RGST_DT,MODI_ID,MODI_DT) VALUES</v>
      </c>
    </row>
    <row r="188" spans="1:12" ht="16.5" x14ac:dyDescent="0.25">
      <c r="A188" s="34">
        <v>1</v>
      </c>
      <c r="B188" s="68" t="s">
        <v>128</v>
      </c>
      <c r="C188" s="14" t="s">
        <v>1428</v>
      </c>
      <c r="D188" s="14" t="s">
        <v>1431</v>
      </c>
      <c r="E188" s="14"/>
      <c r="F188" s="14"/>
      <c r="G188" s="14" t="s">
        <v>65</v>
      </c>
      <c r="H188" s="14" t="s">
        <v>475</v>
      </c>
      <c r="I188" s="14" t="s">
        <v>315</v>
      </c>
      <c r="J188" s="14" t="s">
        <v>475</v>
      </c>
      <c r="K188" s="14" t="s">
        <v>315</v>
      </c>
      <c r="L188" s="3" t="str">
        <f>"('"&amp;B188&amp;"','"&amp;C188&amp;"','"&amp;D188&amp;"',"&amp;IF(E188="","NULL","'"&amp;E188&amp;"'")&amp;","&amp;IF(F188="","NULL",F188)&amp;",'"&amp;G188&amp;"','"&amp;H188&amp;"',"&amp;I188&amp;",'"&amp;J188&amp;"',"&amp;K188&amp;IF(A189="",");","),")</f>
        <v>('GROUP_ID','ACCOUNT_LOCK_PD','미사용 잠금 기간 설정',NULL,NULL,'Y','SYSTEM',NOW(),'SYSTEM',NOW()),</v>
      </c>
    </row>
    <row r="189" spans="1:12" x14ac:dyDescent="0.25">
      <c r="A189" s="34">
        <v>2</v>
      </c>
      <c r="B189" s="14" t="s">
        <v>1428</v>
      </c>
      <c r="C189" s="14" t="s">
        <v>1429</v>
      </c>
      <c r="D189" s="14" t="s">
        <v>1430</v>
      </c>
      <c r="E189" s="14" t="s">
        <v>1432</v>
      </c>
      <c r="F189" s="14"/>
      <c r="G189" s="14" t="s">
        <v>65</v>
      </c>
      <c r="H189" s="14" t="s">
        <v>475</v>
      </c>
      <c r="I189" s="14" t="s">
        <v>315</v>
      </c>
      <c r="J189" s="14" t="s">
        <v>475</v>
      </c>
      <c r="K189" s="14" t="s">
        <v>315</v>
      </c>
      <c r="L189" s="3" t="str">
        <f t="shared" ref="L189:L252" si="3">"('"&amp;B189&amp;"','"&amp;C189&amp;"','"&amp;D189&amp;"',"&amp;IF(E189="","NULL","'"&amp;E189&amp;"'")&amp;","&amp;IF(F189="","NULL",F189)&amp;",'"&amp;G189&amp;"','"&amp;H189&amp;"',"&amp;I189&amp;",'"&amp;J189&amp;"',"&amp;K189&amp;IF(A190="",");","),")</f>
        <v>('ACCOUNT_LOCK_PD','LOCK_PD','180 days','장기 미사용 사용자 잠금 기간',NULL,'Y','SYSTEM',NOW(),'SYSTEM',NOW()),</v>
      </c>
    </row>
    <row r="190" spans="1:12" ht="16.5" x14ac:dyDescent="0.25">
      <c r="A190" s="83">
        <v>3</v>
      </c>
      <c r="B190" s="68" t="s">
        <v>128</v>
      </c>
      <c r="C190" s="14" t="s">
        <v>1433</v>
      </c>
      <c r="D190" s="14" t="s">
        <v>1434</v>
      </c>
      <c r="E190" s="14"/>
      <c r="F190" s="14"/>
      <c r="G190" s="14" t="s">
        <v>65</v>
      </c>
      <c r="H190" s="14" t="s">
        <v>475</v>
      </c>
      <c r="I190" s="14" t="s">
        <v>315</v>
      </c>
      <c r="J190" s="14" t="s">
        <v>475</v>
      </c>
      <c r="K190" s="14" t="s">
        <v>315</v>
      </c>
      <c r="L190" s="3" t="str">
        <f t="shared" si="3"/>
        <v>('GROUP_ID','ACTIVE_YN','활성화 여부',NULL,NULL,'Y','SYSTEM',NOW(),'SYSTEM',NOW()),</v>
      </c>
    </row>
    <row r="191" spans="1:12" x14ac:dyDescent="0.25">
      <c r="A191" s="83">
        <v>4</v>
      </c>
      <c r="B191" s="14" t="s">
        <v>1433</v>
      </c>
      <c r="C191" s="14" t="s">
        <v>1438</v>
      </c>
      <c r="D191" s="14" t="s">
        <v>1435</v>
      </c>
      <c r="E191" s="14"/>
      <c r="F191" s="14"/>
      <c r="G191" s="14" t="s">
        <v>65</v>
      </c>
      <c r="H191" s="14" t="s">
        <v>475</v>
      </c>
      <c r="I191" s="14" t="s">
        <v>315</v>
      </c>
      <c r="J191" s="14" t="s">
        <v>475</v>
      </c>
      <c r="K191" s="14" t="s">
        <v>315</v>
      </c>
      <c r="L191" s="3" t="str">
        <f t="shared" si="3"/>
        <v>('ACTIVE_YN','N','비활성',NULL,NULL,'Y','SYSTEM',NOW(),'SYSTEM',NOW()),</v>
      </c>
    </row>
    <row r="192" spans="1:12" x14ac:dyDescent="0.25">
      <c r="A192" s="83">
        <v>5</v>
      </c>
      <c r="B192" s="14" t="s">
        <v>1433</v>
      </c>
      <c r="C192" s="14" t="s">
        <v>1437</v>
      </c>
      <c r="D192" s="14" t="s">
        <v>1436</v>
      </c>
      <c r="E192" s="14"/>
      <c r="F192" s="14"/>
      <c r="G192" s="14" t="s">
        <v>65</v>
      </c>
      <c r="H192" s="14" t="s">
        <v>475</v>
      </c>
      <c r="I192" s="14" t="s">
        <v>315</v>
      </c>
      <c r="J192" s="14" t="s">
        <v>475</v>
      </c>
      <c r="K192" s="14" t="s">
        <v>315</v>
      </c>
      <c r="L192" s="3" t="str">
        <f t="shared" si="3"/>
        <v>('ACTIVE_YN','Y','활성',NULL,NULL,'Y','SYSTEM',NOW(),'SYSTEM',NOW()),</v>
      </c>
    </row>
    <row r="193" spans="1:12" x14ac:dyDescent="0.25">
      <c r="A193" s="83">
        <v>6</v>
      </c>
      <c r="B193" s="14" t="s">
        <v>128</v>
      </c>
      <c r="C193" s="14" t="s">
        <v>1439</v>
      </c>
      <c r="D193" s="14" t="s">
        <v>1440</v>
      </c>
      <c r="E193" s="14"/>
      <c r="F193" s="14"/>
      <c r="G193" s="14" t="s">
        <v>65</v>
      </c>
      <c r="H193" s="14" t="s">
        <v>475</v>
      </c>
      <c r="I193" s="14" t="s">
        <v>315</v>
      </c>
      <c r="J193" s="14" t="s">
        <v>475</v>
      </c>
      <c r="K193" s="14" t="s">
        <v>315</v>
      </c>
      <c r="L193" s="3" t="str">
        <f t="shared" si="3"/>
        <v>('GROUP_ID','APPROVE_YN','승인 여부',NULL,NULL,'Y','SYSTEM',NOW(),'SYSTEM',NOW()),</v>
      </c>
    </row>
    <row r="194" spans="1:12" x14ac:dyDescent="0.25">
      <c r="A194" s="83">
        <v>7</v>
      </c>
      <c r="B194" s="14" t="s">
        <v>1439</v>
      </c>
      <c r="C194" s="14" t="s">
        <v>1438</v>
      </c>
      <c r="D194" s="14" t="s">
        <v>1441</v>
      </c>
      <c r="E194" s="14"/>
      <c r="F194" s="14"/>
      <c r="G194" s="14" t="s">
        <v>65</v>
      </c>
      <c r="H194" s="14" t="s">
        <v>475</v>
      </c>
      <c r="I194" s="14" t="s">
        <v>315</v>
      </c>
      <c r="J194" s="14" t="s">
        <v>475</v>
      </c>
      <c r="K194" s="14" t="s">
        <v>315</v>
      </c>
      <c r="L194" s="3" t="str">
        <f t="shared" si="3"/>
        <v>('APPROVE_YN','N','반려',NULL,NULL,'Y','SYSTEM',NOW(),'SYSTEM',NOW()),</v>
      </c>
    </row>
    <row r="195" spans="1:12" x14ac:dyDescent="0.25">
      <c r="A195" s="83">
        <v>8</v>
      </c>
      <c r="B195" s="14" t="s">
        <v>1439</v>
      </c>
      <c r="C195" s="14" t="s">
        <v>1437</v>
      </c>
      <c r="D195" s="14" t="s">
        <v>1442</v>
      </c>
      <c r="E195" s="14"/>
      <c r="F195" s="14"/>
      <c r="G195" s="14" t="s">
        <v>65</v>
      </c>
      <c r="H195" s="14" t="s">
        <v>475</v>
      </c>
      <c r="I195" s="14" t="s">
        <v>315</v>
      </c>
      <c r="J195" s="14" t="s">
        <v>475</v>
      </c>
      <c r="K195" s="14" t="s">
        <v>315</v>
      </c>
      <c r="L195" s="3" t="str">
        <f t="shared" si="3"/>
        <v>('APPROVE_YN','Y','승인',NULL,NULL,'Y','SYSTEM',NOW(),'SYSTEM',NOW()),</v>
      </c>
    </row>
    <row r="196" spans="1:12" s="75" customFormat="1" ht="16.5" x14ac:dyDescent="0.25">
      <c r="A196" s="83">
        <v>9</v>
      </c>
      <c r="B196" s="72" t="s">
        <v>128</v>
      </c>
      <c r="C196" s="14" t="s">
        <v>2105</v>
      </c>
      <c r="D196" s="14" t="s">
        <v>2106</v>
      </c>
      <c r="E196" s="14"/>
      <c r="F196" s="14"/>
      <c r="G196" s="14" t="s">
        <v>65</v>
      </c>
      <c r="H196" s="14" t="s">
        <v>475</v>
      </c>
      <c r="I196" s="14" t="s">
        <v>315</v>
      </c>
      <c r="J196" s="14" t="s">
        <v>475</v>
      </c>
      <c r="K196" s="14" t="s">
        <v>315</v>
      </c>
      <c r="L196" s="3" t="str">
        <f t="shared" si="3"/>
        <v>('GROUP_ID','APRV_CLASSIFY','승인 분류',NULL,NULL,'Y','SYSTEM',NOW(),'SYSTEM',NOW()),</v>
      </c>
    </row>
    <row r="197" spans="1:12" s="75" customFormat="1" x14ac:dyDescent="0.25">
      <c r="A197" s="83">
        <v>10</v>
      </c>
      <c r="B197" s="14" t="s">
        <v>2105</v>
      </c>
      <c r="C197" s="14" t="s">
        <v>2107</v>
      </c>
      <c r="D197" s="14" t="s">
        <v>2115</v>
      </c>
      <c r="E197" s="14"/>
      <c r="F197" s="14"/>
      <c r="G197" s="14" t="s">
        <v>65</v>
      </c>
      <c r="H197" s="14" t="s">
        <v>475</v>
      </c>
      <c r="I197" s="14" t="s">
        <v>315</v>
      </c>
      <c r="J197" s="14" t="s">
        <v>475</v>
      </c>
      <c r="K197" s="14" t="s">
        <v>315</v>
      </c>
      <c r="L197" s="3" t="str">
        <f t="shared" si="3"/>
        <v>('APRV_CLASSIFY','aprvReportOpen','보고서 게시',NULL,NULL,'Y','SYSTEM',NOW(),'SYSTEM',NOW()),</v>
      </c>
    </row>
    <row r="198" spans="1:12" s="75" customFormat="1" x14ac:dyDescent="0.25">
      <c r="A198" s="83">
        <v>11</v>
      </c>
      <c r="B198" s="14" t="s">
        <v>2105</v>
      </c>
      <c r="C198" s="14" t="s">
        <v>2108</v>
      </c>
      <c r="D198" s="14" t="s">
        <v>2116</v>
      </c>
      <c r="E198" s="14"/>
      <c r="F198" s="14"/>
      <c r="G198" s="14" t="s">
        <v>65</v>
      </c>
      <c r="H198" s="14" t="s">
        <v>475</v>
      </c>
      <c r="I198" s="14" t="s">
        <v>315</v>
      </c>
      <c r="J198" s="14" t="s">
        <v>475</v>
      </c>
      <c r="K198" s="14" t="s">
        <v>315</v>
      </c>
      <c r="L198" s="3" t="str">
        <f t="shared" si="3"/>
        <v>('APRV_CLASSIFY','aprvReportRole','보고서 권한',NULL,NULL,'Y','SYSTEM',NOW(),'SYSTEM',NOW()),</v>
      </c>
    </row>
    <row r="199" spans="1:12" s="75" customFormat="1" x14ac:dyDescent="0.25">
      <c r="A199" s="83">
        <v>12</v>
      </c>
      <c r="B199" s="14" t="s">
        <v>2105</v>
      </c>
      <c r="C199" s="14" t="s">
        <v>2109</v>
      </c>
      <c r="D199" s="14" t="s">
        <v>2117</v>
      </c>
      <c r="E199" s="14"/>
      <c r="F199" s="14"/>
      <c r="G199" s="14" t="s">
        <v>65</v>
      </c>
      <c r="H199" s="14" t="s">
        <v>475</v>
      </c>
      <c r="I199" s="14" t="s">
        <v>315</v>
      </c>
      <c r="J199" s="14" t="s">
        <v>475</v>
      </c>
      <c r="K199" s="14" t="s">
        <v>315</v>
      </c>
      <c r="L199" s="3" t="str">
        <f t="shared" si="3"/>
        <v>('APRV_CLASSIFY','aprvProject','프로젝트',NULL,NULL,'Y','SYSTEM',NOW(),'SYSTEM',NOW()),</v>
      </c>
    </row>
    <row r="200" spans="1:12" s="75" customFormat="1" x14ac:dyDescent="0.25">
      <c r="A200" s="83">
        <v>13</v>
      </c>
      <c r="B200" s="14" t="s">
        <v>2105</v>
      </c>
      <c r="C200" s="14" t="s">
        <v>2110</v>
      </c>
      <c r="D200" s="14" t="s">
        <v>2118</v>
      </c>
      <c r="E200" s="14"/>
      <c r="F200" s="14"/>
      <c r="G200" s="14" t="s">
        <v>65</v>
      </c>
      <c r="H200" s="14" t="s">
        <v>475</v>
      </c>
      <c r="I200" s="14" t="s">
        <v>315</v>
      </c>
      <c r="J200" s="14" t="s">
        <v>475</v>
      </c>
      <c r="K200" s="14" t="s">
        <v>315</v>
      </c>
      <c r="L200" s="3" t="str">
        <f t="shared" si="3"/>
        <v>('APRV_CLASSIFY','aprvProjectNight','프로젝트 야간 사용',NULL,NULL,'Y','SYSTEM',NOW(),'SYSTEM',NOW()),</v>
      </c>
    </row>
    <row r="201" spans="1:12" s="75" customFormat="1" x14ac:dyDescent="0.25">
      <c r="A201" s="83">
        <v>14</v>
      </c>
      <c r="B201" s="14" t="s">
        <v>2105</v>
      </c>
      <c r="C201" s="14" t="s">
        <v>2111</v>
      </c>
      <c r="D201" s="14" t="s">
        <v>2119</v>
      </c>
      <c r="E201" s="14"/>
      <c r="F201" s="14"/>
      <c r="G201" s="14" t="s">
        <v>65</v>
      </c>
      <c r="H201" s="14" t="s">
        <v>475</v>
      </c>
      <c r="I201" s="14" t="s">
        <v>315</v>
      </c>
      <c r="J201" s="14" t="s">
        <v>475</v>
      </c>
      <c r="K201" s="14" t="s">
        <v>315</v>
      </c>
      <c r="L201" s="3" t="str">
        <f t="shared" si="3"/>
        <v>('APRV_CLASSIFY','aprvAuthChange','사용자 권한',NULL,NULL,'Y','SYSTEM',NOW(),'SYSTEM',NOW()),</v>
      </c>
    </row>
    <row r="202" spans="1:12" s="75" customFormat="1" x14ac:dyDescent="0.25">
      <c r="A202" s="83">
        <v>15</v>
      </c>
      <c r="B202" s="14" t="s">
        <v>2105</v>
      </c>
      <c r="C202" s="14" t="s">
        <v>2112</v>
      </c>
      <c r="D202" s="14" t="s">
        <v>2120</v>
      </c>
      <c r="E202" s="14"/>
      <c r="F202" s="14"/>
      <c r="G202" s="14" t="s">
        <v>65</v>
      </c>
      <c r="H202" s="14" t="s">
        <v>475</v>
      </c>
      <c r="I202" s="14" t="s">
        <v>315</v>
      </c>
      <c r="J202" s="14" t="s">
        <v>475</v>
      </c>
      <c r="K202" s="14" t="s">
        <v>315</v>
      </c>
      <c r="L202" s="3" t="str">
        <f t="shared" si="3"/>
        <v>('APRV_CLASSIFY','aprvDataResource','데이터 권한',NULL,NULL,'Y','SYSTEM',NOW(),'SYSTEM',NOW()),</v>
      </c>
    </row>
    <row r="203" spans="1:12" s="75" customFormat="1" x14ac:dyDescent="0.25">
      <c r="A203" s="83">
        <v>16</v>
      </c>
      <c r="B203" s="14" t="s">
        <v>2105</v>
      </c>
      <c r="C203" s="14" t="s">
        <v>2113</v>
      </c>
      <c r="D203" s="14" t="s">
        <v>2114</v>
      </c>
      <c r="E203" s="14"/>
      <c r="F203" s="14"/>
      <c r="G203" s="14" t="s">
        <v>65</v>
      </c>
      <c r="H203" s="14" t="s">
        <v>475</v>
      </c>
      <c r="I203" s="14" t="s">
        <v>315</v>
      </c>
      <c r="J203" s="14" t="s">
        <v>475</v>
      </c>
      <c r="K203" s="14" t="s">
        <v>315</v>
      </c>
      <c r="L203" s="3" t="str">
        <f t="shared" si="3"/>
        <v>('APRV_CLASSIFY','aprvModelDeploy','모델 배포',NULL,NULL,'Y','SYSTEM',NOW(),'SYSTEM',NOW()),</v>
      </c>
    </row>
    <row r="204" spans="1:12" s="75" customFormat="1" ht="16.5" x14ac:dyDescent="0.25">
      <c r="A204" s="83">
        <v>17</v>
      </c>
      <c r="B204" s="72" t="s">
        <v>128</v>
      </c>
      <c r="C204" s="14" t="s">
        <v>2121</v>
      </c>
      <c r="D204" s="14" t="s">
        <v>2129</v>
      </c>
      <c r="E204" s="14"/>
      <c r="F204" s="14"/>
      <c r="G204" s="14" t="s">
        <v>65</v>
      </c>
      <c r="H204" s="14" t="s">
        <v>475</v>
      </c>
      <c r="I204" s="14" t="s">
        <v>315</v>
      </c>
      <c r="J204" s="14" t="s">
        <v>475</v>
      </c>
      <c r="K204" s="14" t="s">
        <v>315</v>
      </c>
      <c r="L204" s="3" t="str">
        <f t="shared" si="3"/>
        <v>('GROUP_ID','APRV_MTHD_GW','골드윙 결재 방법',NULL,NULL,'Y','SYSTEM',NOW(),'SYSTEM',NOW()),</v>
      </c>
    </row>
    <row r="205" spans="1:12" s="75" customFormat="1" x14ac:dyDescent="0.25">
      <c r="A205" s="83">
        <v>18</v>
      </c>
      <c r="B205" s="14" t="s">
        <v>2121</v>
      </c>
      <c r="C205" s="14" t="s">
        <v>2123</v>
      </c>
      <c r="D205" s="14" t="s">
        <v>2130</v>
      </c>
      <c r="E205" s="14"/>
      <c r="F205" s="14"/>
      <c r="G205" s="14" t="s">
        <v>65</v>
      </c>
      <c r="H205" s="14" t="s">
        <v>475</v>
      </c>
      <c r="I205" s="14" t="s">
        <v>315</v>
      </c>
      <c r="J205" s="14" t="s">
        <v>475</v>
      </c>
      <c r="K205" s="14" t="s">
        <v>315</v>
      </c>
      <c r="L205" s="3" t="str">
        <f t="shared" si="3"/>
        <v>('APRV_MTHD_GW','0','대기',NULL,NULL,'Y','SYSTEM',NOW(),'SYSTEM',NOW()),</v>
      </c>
    </row>
    <row r="206" spans="1:12" s="75" customFormat="1" x14ac:dyDescent="0.25">
      <c r="A206" s="83">
        <v>19</v>
      </c>
      <c r="B206" s="14" t="s">
        <v>2121</v>
      </c>
      <c r="C206" s="14" t="s">
        <v>2124</v>
      </c>
      <c r="D206" s="14" t="s">
        <v>2131</v>
      </c>
      <c r="E206" s="14"/>
      <c r="F206" s="14"/>
      <c r="G206" s="14" t="s">
        <v>65</v>
      </c>
      <c r="H206" s="14" t="s">
        <v>475</v>
      </c>
      <c r="I206" s="14" t="s">
        <v>315</v>
      </c>
      <c r="J206" s="14" t="s">
        <v>475</v>
      </c>
      <c r="K206" s="14" t="s">
        <v>315</v>
      </c>
      <c r="L206" s="3" t="str">
        <f t="shared" si="3"/>
        <v>('APRV_MTHD_GW','001','결재',NULL,NULL,'Y','SYSTEM',NOW(),'SYSTEM',NOW()),</v>
      </c>
    </row>
    <row r="207" spans="1:12" s="75" customFormat="1" x14ac:dyDescent="0.25">
      <c r="A207" s="83">
        <v>20</v>
      </c>
      <c r="B207" s="14" t="s">
        <v>2121</v>
      </c>
      <c r="C207" s="14" t="s">
        <v>2125</v>
      </c>
      <c r="D207" s="14" t="s">
        <v>2132</v>
      </c>
      <c r="E207" s="14"/>
      <c r="F207" s="14"/>
      <c r="G207" s="14" t="s">
        <v>65</v>
      </c>
      <c r="H207" s="14" t="s">
        <v>475</v>
      </c>
      <c r="I207" s="14" t="s">
        <v>315</v>
      </c>
      <c r="J207" s="14" t="s">
        <v>475</v>
      </c>
      <c r="K207" s="14" t="s">
        <v>315</v>
      </c>
      <c r="L207" s="3" t="str">
        <f t="shared" si="3"/>
        <v>('APRV_MTHD_GW','002','확인',NULL,NULL,'Y','SYSTEM',NOW(),'SYSTEM',NOW()),</v>
      </c>
    </row>
    <row r="208" spans="1:12" s="75" customFormat="1" x14ac:dyDescent="0.25">
      <c r="A208" s="83">
        <v>21</v>
      </c>
      <c r="B208" s="14" t="s">
        <v>2121</v>
      </c>
      <c r="C208" s="14" t="s">
        <v>2126</v>
      </c>
      <c r="D208" s="14" t="s">
        <v>2133</v>
      </c>
      <c r="E208" s="14"/>
      <c r="F208" s="14"/>
      <c r="G208" s="14" t="s">
        <v>65</v>
      </c>
      <c r="H208" s="14" t="s">
        <v>475</v>
      </c>
      <c r="I208" s="14" t="s">
        <v>315</v>
      </c>
      <c r="J208" s="14" t="s">
        <v>475</v>
      </c>
      <c r="K208" s="14" t="s">
        <v>315</v>
      </c>
      <c r="L208" s="3" t="str">
        <f t="shared" si="3"/>
        <v>('APRV_MTHD_GW','003','전결',NULL,NULL,'Y','SYSTEM',NOW(),'SYSTEM',NOW()),</v>
      </c>
    </row>
    <row r="209" spans="1:12" s="75" customFormat="1" ht="16.5" x14ac:dyDescent="0.25">
      <c r="A209" s="83">
        <v>22</v>
      </c>
      <c r="B209" s="72" t="s">
        <v>128</v>
      </c>
      <c r="C209" s="14" t="s">
        <v>2122</v>
      </c>
      <c r="D209" s="14" t="s">
        <v>2128</v>
      </c>
      <c r="E209" s="14"/>
      <c r="F209" s="14"/>
      <c r="G209" s="14" t="s">
        <v>65</v>
      </c>
      <c r="H209" s="14" t="s">
        <v>475</v>
      </c>
      <c r="I209" s="14" t="s">
        <v>315</v>
      </c>
      <c r="J209" s="14" t="s">
        <v>475</v>
      </c>
      <c r="K209" s="14" t="s">
        <v>315</v>
      </c>
      <c r="L209" s="3" t="str">
        <f t="shared" si="3"/>
        <v>('GROUP_ID','APRV_STAT_GW','골드윙 결재 상태',NULL,NULL,'Y','SYSTEM',NOW(),'SYSTEM',NOW()),</v>
      </c>
    </row>
    <row r="210" spans="1:12" s="75" customFormat="1" x14ac:dyDescent="0.25">
      <c r="A210" s="83">
        <v>23</v>
      </c>
      <c r="B210" s="14" t="s">
        <v>2122</v>
      </c>
      <c r="C210" s="14" t="s">
        <v>2127</v>
      </c>
      <c r="D210" s="14" t="s">
        <v>2134</v>
      </c>
      <c r="E210" s="14"/>
      <c r="F210" s="14"/>
      <c r="G210" s="14" t="s">
        <v>65</v>
      </c>
      <c r="H210" s="14" t="s">
        <v>475</v>
      </c>
      <c r="I210" s="14" t="s">
        <v>315</v>
      </c>
      <c r="J210" s="14" t="s">
        <v>475</v>
      </c>
      <c r="K210" s="14" t="s">
        <v>315</v>
      </c>
      <c r="L210" s="3" t="str">
        <f t="shared" si="3"/>
        <v>('APRV_STAT_GW','000','미결',NULL,NULL,'Y','SYSTEM',NOW(),'SYSTEM',NOW()),</v>
      </c>
    </row>
    <row r="211" spans="1:12" s="75" customFormat="1" x14ac:dyDescent="0.25">
      <c r="A211" s="83">
        <v>24</v>
      </c>
      <c r="B211" s="14" t="s">
        <v>2122</v>
      </c>
      <c r="C211" s="14" t="s">
        <v>2124</v>
      </c>
      <c r="D211" s="14" t="s">
        <v>2130</v>
      </c>
      <c r="E211" s="14"/>
      <c r="F211" s="14"/>
      <c r="G211" s="14" t="s">
        <v>65</v>
      </c>
      <c r="H211" s="14" t="s">
        <v>475</v>
      </c>
      <c r="I211" s="14" t="s">
        <v>315</v>
      </c>
      <c r="J211" s="14" t="s">
        <v>475</v>
      </c>
      <c r="K211" s="14" t="s">
        <v>315</v>
      </c>
      <c r="L211" s="3" t="str">
        <f t="shared" si="3"/>
        <v>('APRV_STAT_GW','001','대기',NULL,NULL,'Y','SYSTEM',NOW(),'SYSTEM',NOW()),</v>
      </c>
    </row>
    <row r="212" spans="1:12" s="75" customFormat="1" x14ac:dyDescent="0.25">
      <c r="A212" s="83">
        <v>25</v>
      </c>
      <c r="B212" s="14" t="s">
        <v>2122</v>
      </c>
      <c r="C212" s="14" t="s">
        <v>2125</v>
      </c>
      <c r="D212" s="14" t="s">
        <v>2135</v>
      </c>
      <c r="E212" s="14"/>
      <c r="F212" s="14"/>
      <c r="G212" s="14" t="s">
        <v>65</v>
      </c>
      <c r="H212" s="14" t="s">
        <v>475</v>
      </c>
      <c r="I212" s="14" t="s">
        <v>315</v>
      </c>
      <c r="J212" s="14" t="s">
        <v>475</v>
      </c>
      <c r="K212" s="14" t="s">
        <v>315</v>
      </c>
      <c r="L212" s="3" t="str">
        <f t="shared" si="3"/>
        <v>('APRV_STAT_GW','002','진행',NULL,NULL,'Y','SYSTEM',NOW(),'SYSTEM',NOW()),</v>
      </c>
    </row>
    <row r="213" spans="1:12" s="75" customFormat="1" x14ac:dyDescent="0.25">
      <c r="A213" s="83">
        <v>26</v>
      </c>
      <c r="B213" s="14" t="s">
        <v>2122</v>
      </c>
      <c r="C213" s="14" t="s">
        <v>2126</v>
      </c>
      <c r="D213" s="14" t="s">
        <v>2136</v>
      </c>
      <c r="E213" s="14"/>
      <c r="F213" s="14"/>
      <c r="G213" s="14" t="s">
        <v>65</v>
      </c>
      <c r="H213" s="14" t="s">
        <v>475</v>
      </c>
      <c r="I213" s="14" t="s">
        <v>315</v>
      </c>
      <c r="J213" s="14" t="s">
        <v>475</v>
      </c>
      <c r="K213" s="14" t="s">
        <v>315</v>
      </c>
      <c r="L213" s="3" t="str">
        <f t="shared" si="3"/>
        <v>('APRV_STAT_GW','003','완료',NULL,NULL,'Y','SYSTEM',NOW(),'SYSTEM',NOW()),</v>
      </c>
    </row>
    <row r="214" spans="1:12" ht="16.5" x14ac:dyDescent="0.25">
      <c r="A214" s="83">
        <v>27</v>
      </c>
      <c r="B214" s="72" t="s">
        <v>128</v>
      </c>
      <c r="C214" s="14" t="s">
        <v>1443</v>
      </c>
      <c r="D214" s="14" t="s">
        <v>1444</v>
      </c>
      <c r="E214" s="14"/>
      <c r="F214" s="14"/>
      <c r="G214" s="14" t="s">
        <v>65</v>
      </c>
      <c r="H214" s="14" t="s">
        <v>475</v>
      </c>
      <c r="I214" s="14" t="s">
        <v>315</v>
      </c>
      <c r="J214" s="14" t="s">
        <v>475</v>
      </c>
      <c r="K214" s="14" t="s">
        <v>315</v>
      </c>
      <c r="L214" s="3" t="str">
        <f t="shared" si="3"/>
        <v>('GROUP_ID','COMPANY_CODE','회사 구분',NULL,NULL,'Y','SYSTEM',NOW(),'SYSTEM',NOW()),</v>
      </c>
    </row>
    <row r="215" spans="1:12" x14ac:dyDescent="0.25">
      <c r="A215" s="83">
        <v>28</v>
      </c>
      <c r="B215" s="14" t="s">
        <v>1443</v>
      </c>
      <c r="C215" s="14" t="s">
        <v>1445</v>
      </c>
      <c r="D215" s="14" t="s">
        <v>1454</v>
      </c>
      <c r="E215" s="14"/>
      <c r="F215" s="14"/>
      <c r="G215" s="14" t="s">
        <v>65</v>
      </c>
      <c r="H215" s="14" t="s">
        <v>475</v>
      </c>
      <c r="I215" s="14" t="s">
        <v>315</v>
      </c>
      <c r="J215" s="14" t="s">
        <v>475</v>
      </c>
      <c r="K215" s="14" t="s">
        <v>315</v>
      </c>
      <c r="L215" s="3" t="str">
        <f t="shared" si="3"/>
        <v>('COMPANY_CODE','BC','BICNS',NULL,NULL,'Y','SYSTEM',NOW(),'SYSTEM',NOW()),</v>
      </c>
    </row>
    <row r="216" spans="1:12" x14ac:dyDescent="0.25">
      <c r="A216" s="83">
        <v>29</v>
      </c>
      <c r="B216" s="14" t="s">
        <v>1443</v>
      </c>
      <c r="C216" s="14" t="s">
        <v>1446</v>
      </c>
      <c r="D216" s="14" t="s">
        <v>1455</v>
      </c>
      <c r="E216" s="14"/>
      <c r="F216" s="14"/>
      <c r="G216" s="14" t="s">
        <v>65</v>
      </c>
      <c r="H216" s="14" t="s">
        <v>475</v>
      </c>
      <c r="I216" s="14" t="s">
        <v>315</v>
      </c>
      <c r="J216" s="14" t="s">
        <v>475</v>
      </c>
      <c r="K216" s="14" t="s">
        <v>315</v>
      </c>
      <c r="L216" s="3" t="str">
        <f t="shared" si="3"/>
        <v>('COMPANY_CODE','BS','베스핀글로벌',NULL,NULL,'Y','SYSTEM',NOW(),'SYSTEM',NOW()),</v>
      </c>
    </row>
    <row r="217" spans="1:12" x14ac:dyDescent="0.25">
      <c r="A217" s="83">
        <v>30</v>
      </c>
      <c r="B217" s="14" t="s">
        <v>1443</v>
      </c>
      <c r="C217" s="14" t="s">
        <v>1447</v>
      </c>
      <c r="D217" s="14" t="s">
        <v>1456</v>
      </c>
      <c r="E217" s="14"/>
      <c r="F217" s="14"/>
      <c r="G217" s="14" t="s">
        <v>65</v>
      </c>
      <c r="H217" s="14" t="s">
        <v>475</v>
      </c>
      <c r="I217" s="14" t="s">
        <v>315</v>
      </c>
      <c r="J217" s="14" t="s">
        <v>475</v>
      </c>
      <c r="K217" s="14" t="s">
        <v>315</v>
      </c>
      <c r="L217" s="3" t="str">
        <f t="shared" si="3"/>
        <v>('COMPANY_CODE','DS','신한DS',NULL,NULL,'Y','SYSTEM',NOW(),'SYSTEM',NOW()),</v>
      </c>
    </row>
    <row r="218" spans="1:12" x14ac:dyDescent="0.25">
      <c r="A218" s="83">
        <v>31</v>
      </c>
      <c r="B218" s="14" t="s">
        <v>1443</v>
      </c>
      <c r="C218" s="14" t="s">
        <v>1448</v>
      </c>
      <c r="D218" s="14" t="s">
        <v>1457</v>
      </c>
      <c r="E218" s="14"/>
      <c r="F218" s="14"/>
      <c r="G218" s="14" t="s">
        <v>65</v>
      </c>
      <c r="H218" s="14" t="s">
        <v>475</v>
      </c>
      <c r="I218" s="14" t="s">
        <v>315</v>
      </c>
      <c r="J218" s="14" t="s">
        <v>475</v>
      </c>
      <c r="K218" s="14" t="s">
        <v>315</v>
      </c>
      <c r="L218" s="3" t="str">
        <f t="shared" si="3"/>
        <v>('COMPANY_CODE','DST','데이터스트림즈',NULL,NULL,'Y','SYSTEM',NOW(),'SYSTEM',NOW()),</v>
      </c>
    </row>
    <row r="219" spans="1:12" x14ac:dyDescent="0.25">
      <c r="A219" s="83">
        <v>32</v>
      </c>
      <c r="B219" s="14" t="s">
        <v>1443</v>
      </c>
      <c r="C219" s="14" t="s">
        <v>1449</v>
      </c>
      <c r="D219" s="14" t="s">
        <v>1458</v>
      </c>
      <c r="E219" s="14"/>
      <c r="F219" s="14"/>
      <c r="G219" s="14" t="s">
        <v>65</v>
      </c>
      <c r="H219" s="14" t="s">
        <v>475</v>
      </c>
      <c r="I219" s="14" t="s">
        <v>315</v>
      </c>
      <c r="J219" s="14" t="s">
        <v>475</v>
      </c>
      <c r="K219" s="14" t="s">
        <v>315</v>
      </c>
      <c r="L219" s="3" t="str">
        <f t="shared" si="3"/>
        <v>('COMPANY_CODE','GS','신한금융투자',NULL,NULL,'Y','SYSTEM',NOW(),'SYSTEM',NOW()),</v>
      </c>
    </row>
    <row r="220" spans="1:12" x14ac:dyDescent="0.25">
      <c r="A220" s="83">
        <v>33</v>
      </c>
      <c r="B220" s="14" t="s">
        <v>1443</v>
      </c>
      <c r="C220" s="14" t="s">
        <v>1450</v>
      </c>
      <c r="D220" s="14" t="s">
        <v>1450</v>
      </c>
      <c r="E220" s="14"/>
      <c r="F220" s="14"/>
      <c r="G220" s="14" t="s">
        <v>65</v>
      </c>
      <c r="H220" s="14" t="s">
        <v>475</v>
      </c>
      <c r="I220" s="14" t="s">
        <v>315</v>
      </c>
      <c r="J220" s="14" t="s">
        <v>475</v>
      </c>
      <c r="K220" s="14" t="s">
        <v>315</v>
      </c>
      <c r="L220" s="3" t="str">
        <f t="shared" si="3"/>
        <v>('COMPANY_CODE','KBSYS','KBSYS',NULL,NULL,'Y','SYSTEM',NOW(),'SYSTEM',NOW()),</v>
      </c>
    </row>
    <row r="221" spans="1:12" x14ac:dyDescent="0.25">
      <c r="A221" s="83">
        <v>34</v>
      </c>
      <c r="B221" s="14" t="s">
        <v>1443</v>
      </c>
      <c r="C221" s="14" t="s">
        <v>1451</v>
      </c>
      <c r="D221" s="14" t="s">
        <v>1459</v>
      </c>
      <c r="E221" s="14"/>
      <c r="F221" s="14"/>
      <c r="G221" s="14" t="s">
        <v>65</v>
      </c>
      <c r="H221" s="14" t="s">
        <v>475</v>
      </c>
      <c r="I221" s="14" t="s">
        <v>315</v>
      </c>
      <c r="J221" s="14" t="s">
        <v>475</v>
      </c>
      <c r="K221" s="14" t="s">
        <v>315</v>
      </c>
      <c r="L221" s="3" t="str">
        <f t="shared" si="3"/>
        <v>('COMPANY_CODE','PST','펜타시스템테크놀러지',NULL,NULL,'Y','SYSTEM',NOW(),'SYSTEM',NOW()),</v>
      </c>
    </row>
    <row r="222" spans="1:12" x14ac:dyDescent="0.25">
      <c r="A222" s="83">
        <v>35</v>
      </c>
      <c r="B222" s="14" t="s">
        <v>1443</v>
      </c>
      <c r="C222" s="14" t="s">
        <v>1452</v>
      </c>
      <c r="D222" s="14" t="s">
        <v>1453</v>
      </c>
      <c r="E222" s="14"/>
      <c r="F222" s="14"/>
      <c r="G222" s="14" t="s">
        <v>65</v>
      </c>
      <c r="H222" s="14" t="s">
        <v>475</v>
      </c>
      <c r="I222" s="14" t="s">
        <v>315</v>
      </c>
      <c r="J222" s="14" t="s">
        <v>475</v>
      </c>
      <c r="K222" s="14" t="s">
        <v>315</v>
      </c>
      <c r="L222" s="3" t="str">
        <f t="shared" si="3"/>
        <v>('COMPANY_CODE','RD','리얼데이터',NULL,NULL,'Y','SYSTEM',NOW(),'SYSTEM',NOW()),</v>
      </c>
    </row>
    <row r="223" spans="1:12" s="75" customFormat="1" ht="16.5" x14ac:dyDescent="0.25">
      <c r="A223" s="83">
        <v>36</v>
      </c>
      <c r="B223" s="72" t="s">
        <v>128</v>
      </c>
      <c r="C223" s="14" t="s">
        <v>2137</v>
      </c>
      <c r="D223" s="14" t="s">
        <v>2138</v>
      </c>
      <c r="E223" s="14" t="s">
        <v>2139</v>
      </c>
      <c r="F223" s="14"/>
      <c r="G223" s="14" t="s">
        <v>65</v>
      </c>
      <c r="H223" s="14" t="s">
        <v>475</v>
      </c>
      <c r="I223" s="14" t="s">
        <v>315</v>
      </c>
      <c r="J223" s="14" t="s">
        <v>475</v>
      </c>
      <c r="K223" s="14" t="s">
        <v>315</v>
      </c>
      <c r="L223" s="3" t="str">
        <f t="shared" si="3"/>
        <v>('GROUP_ID','DATA_TRNS_CYCLE','데이터 전송 주기','외부 데이터',NULL,'Y','SYSTEM',NOW(),'SYSTEM',NOW()),</v>
      </c>
    </row>
    <row r="224" spans="1:12" s="75" customFormat="1" x14ac:dyDescent="0.25">
      <c r="A224" s="83">
        <v>37</v>
      </c>
      <c r="B224" s="14" t="s">
        <v>2137</v>
      </c>
      <c r="C224" s="14" t="s">
        <v>2144</v>
      </c>
      <c r="D224" s="14" t="s">
        <v>2140</v>
      </c>
      <c r="E224" s="14"/>
      <c r="F224" s="14"/>
      <c r="G224" s="14" t="s">
        <v>65</v>
      </c>
      <c r="H224" s="14" t="s">
        <v>475</v>
      </c>
      <c r="I224" s="14" t="s">
        <v>315</v>
      </c>
      <c r="J224" s="14" t="s">
        <v>475</v>
      </c>
      <c r="K224" s="14" t="s">
        <v>315</v>
      </c>
      <c r="L224" s="3" t="str">
        <f t="shared" si="3"/>
        <v>('DATA_TRNS_CYCLE','day','일',NULL,NULL,'Y','SYSTEM',NOW(),'SYSTEM',NOW()),</v>
      </c>
    </row>
    <row r="225" spans="1:12" s="75" customFormat="1" x14ac:dyDescent="0.25">
      <c r="A225" s="83">
        <v>38</v>
      </c>
      <c r="B225" s="14" t="s">
        <v>2137</v>
      </c>
      <c r="C225" s="14" t="s">
        <v>2145</v>
      </c>
      <c r="D225" s="14" t="s">
        <v>2141</v>
      </c>
      <c r="E225" s="14"/>
      <c r="F225" s="14"/>
      <c r="G225" s="14" t="s">
        <v>65</v>
      </c>
      <c r="H225" s="14" t="s">
        <v>475</v>
      </c>
      <c r="I225" s="14" t="s">
        <v>315</v>
      </c>
      <c r="J225" s="14" t="s">
        <v>475</v>
      </c>
      <c r="K225" s="14" t="s">
        <v>315</v>
      </c>
      <c r="L225" s="3" t="str">
        <f t="shared" si="3"/>
        <v>('DATA_TRNS_CYCLE','month','월',NULL,NULL,'Y','SYSTEM',NOW(),'SYSTEM',NOW()),</v>
      </c>
    </row>
    <row r="226" spans="1:12" s="75" customFormat="1" x14ac:dyDescent="0.25">
      <c r="A226" s="83">
        <v>39</v>
      </c>
      <c r="B226" s="14" t="s">
        <v>2137</v>
      </c>
      <c r="C226" s="14" t="s">
        <v>2146</v>
      </c>
      <c r="D226" s="14" t="s">
        <v>2142</v>
      </c>
      <c r="E226" s="14"/>
      <c r="F226" s="14"/>
      <c r="G226" s="14" t="s">
        <v>65</v>
      </c>
      <c r="H226" s="14" t="s">
        <v>475</v>
      </c>
      <c r="I226" s="14" t="s">
        <v>315</v>
      </c>
      <c r="J226" s="14" t="s">
        <v>475</v>
      </c>
      <c r="K226" s="14" t="s">
        <v>315</v>
      </c>
      <c r="L226" s="3" t="str">
        <f t="shared" si="3"/>
        <v>('DATA_TRNS_CYCLE','realtime','실시간',NULL,NULL,'Y','SYSTEM',NOW(),'SYSTEM',NOW()),</v>
      </c>
    </row>
    <row r="227" spans="1:12" s="75" customFormat="1" x14ac:dyDescent="0.25">
      <c r="A227" s="83">
        <v>40</v>
      </c>
      <c r="B227" s="14" t="s">
        <v>2137</v>
      </c>
      <c r="C227" s="14" t="s">
        <v>2147</v>
      </c>
      <c r="D227" s="14" t="s">
        <v>2143</v>
      </c>
      <c r="E227" s="14"/>
      <c r="F227" s="14"/>
      <c r="G227" s="14" t="s">
        <v>65</v>
      </c>
      <c r="H227" s="14" t="s">
        <v>475</v>
      </c>
      <c r="I227" s="14" t="s">
        <v>315</v>
      </c>
      <c r="J227" s="14" t="s">
        <v>475</v>
      </c>
      <c r="K227" s="14" t="s">
        <v>315</v>
      </c>
      <c r="L227" s="3" t="str">
        <f t="shared" si="3"/>
        <v>('DATA_TRNS_CYCLE','week','주',NULL,NULL,'Y','SYSTEM',NOW(),'SYSTEM',NOW()),</v>
      </c>
    </row>
    <row r="228" spans="1:12" s="75" customFormat="1" ht="16.5" x14ac:dyDescent="0.25">
      <c r="A228" s="83">
        <v>41</v>
      </c>
      <c r="B228" s="72" t="s">
        <v>128</v>
      </c>
      <c r="C228" s="14" t="s">
        <v>2149</v>
      </c>
      <c r="D228" s="14" t="s">
        <v>2165</v>
      </c>
      <c r="E228" s="14" t="s">
        <v>2139</v>
      </c>
      <c r="F228" s="14"/>
      <c r="G228" s="14" t="s">
        <v>65</v>
      </c>
      <c r="H228" s="14" t="s">
        <v>475</v>
      </c>
      <c r="I228" s="14" t="s">
        <v>315</v>
      </c>
      <c r="J228" s="14" t="s">
        <v>475</v>
      </c>
      <c r="K228" s="14" t="s">
        <v>315</v>
      </c>
      <c r="L228" s="3" t="str">
        <f t="shared" si="3"/>
        <v>('GROUP_ID','DATA_TRNS_MTHD','데이터 전송 방법','외부 데이터',NULL,'Y','SYSTEM',NOW(),'SYSTEM',NOW()),</v>
      </c>
    </row>
    <row r="229" spans="1:12" s="75" customFormat="1" x14ac:dyDescent="0.25">
      <c r="A229" s="83">
        <v>42</v>
      </c>
      <c r="B229" s="14" t="s">
        <v>2149</v>
      </c>
      <c r="C229" s="14" t="s">
        <v>2150</v>
      </c>
      <c r="D229" s="14" t="s">
        <v>2166</v>
      </c>
      <c r="E229" s="14"/>
      <c r="F229" s="14"/>
      <c r="G229" s="14" t="s">
        <v>65</v>
      </c>
      <c r="H229" s="14" t="s">
        <v>475</v>
      </c>
      <c r="I229" s="14" t="s">
        <v>315</v>
      </c>
      <c r="J229" s="14" t="s">
        <v>475</v>
      </c>
      <c r="K229" s="14" t="s">
        <v>315</v>
      </c>
      <c r="L229" s="3" t="str">
        <f t="shared" si="3"/>
        <v>('DATA_TRNS_MTHD','api','API',NULL,NULL,'Y','SYSTEM',NOW(),'SYSTEM',NOW()),</v>
      </c>
    </row>
    <row r="230" spans="1:12" s="75" customFormat="1" x14ac:dyDescent="0.25">
      <c r="A230" s="83">
        <v>43</v>
      </c>
      <c r="B230" s="14" t="s">
        <v>2149</v>
      </c>
      <c r="C230" s="14" t="s">
        <v>2151</v>
      </c>
      <c r="D230" s="14" t="s">
        <v>2167</v>
      </c>
      <c r="E230" s="14"/>
      <c r="F230" s="14"/>
      <c r="G230" s="14" t="s">
        <v>65</v>
      </c>
      <c r="H230" s="14" t="s">
        <v>475</v>
      </c>
      <c r="I230" s="14" t="s">
        <v>315</v>
      </c>
      <c r="J230" s="14" t="s">
        <v>475</v>
      </c>
      <c r="K230" s="14" t="s">
        <v>315</v>
      </c>
      <c r="L230" s="3" t="str">
        <f t="shared" si="3"/>
        <v>('DATA_TRNS_MTHD','db direct link','DB 직접 연계',NULL,NULL,'Y','SYSTEM',NOW(),'SYSTEM',NOW()),</v>
      </c>
    </row>
    <row r="231" spans="1:12" s="75" customFormat="1" x14ac:dyDescent="0.25">
      <c r="A231" s="83">
        <v>44</v>
      </c>
      <c r="B231" s="14" t="s">
        <v>2149</v>
      </c>
      <c r="C231" s="14" t="s">
        <v>2152</v>
      </c>
      <c r="D231" s="14" t="s">
        <v>2168</v>
      </c>
      <c r="E231" s="14"/>
      <c r="F231" s="14"/>
      <c r="G231" s="14" t="s">
        <v>65</v>
      </c>
      <c r="H231" s="14" t="s">
        <v>475</v>
      </c>
      <c r="I231" s="14" t="s">
        <v>315</v>
      </c>
      <c r="J231" s="14" t="s">
        <v>475</v>
      </c>
      <c r="K231" s="14" t="s">
        <v>315</v>
      </c>
      <c r="L231" s="3" t="str">
        <f t="shared" si="3"/>
        <v>('DATA_TRNS_MTHD','db purchase','DB 구입',NULL,NULL,'Y','SYSTEM',NOW(),'SYSTEM',NOW()),</v>
      </c>
    </row>
    <row r="232" spans="1:12" s="75" customFormat="1" x14ac:dyDescent="0.25">
      <c r="A232" s="83">
        <v>45</v>
      </c>
      <c r="B232" s="14" t="s">
        <v>2149</v>
      </c>
      <c r="C232" s="14" t="s">
        <v>2153</v>
      </c>
      <c r="D232" s="14" t="s">
        <v>2169</v>
      </c>
      <c r="E232" s="14"/>
      <c r="F232" s="14"/>
      <c r="G232" s="14" t="s">
        <v>65</v>
      </c>
      <c r="H232" s="14" t="s">
        <v>475</v>
      </c>
      <c r="I232" s="14" t="s">
        <v>315</v>
      </c>
      <c r="J232" s="14" t="s">
        <v>475</v>
      </c>
      <c r="K232" s="14" t="s">
        <v>315</v>
      </c>
      <c r="L232" s="3" t="str">
        <f t="shared" si="3"/>
        <v>('DATA_TRNS_MTHD','email','E-MAIL',NULL,NULL,'Y','SYSTEM',NOW(),'SYSTEM',NOW()),</v>
      </c>
    </row>
    <row r="233" spans="1:12" s="75" customFormat="1" x14ac:dyDescent="0.25">
      <c r="A233" s="83">
        <v>46</v>
      </c>
      <c r="B233" s="14" t="s">
        <v>2149</v>
      </c>
      <c r="C233" s="14" t="s">
        <v>2154</v>
      </c>
      <c r="D233" s="14" t="s">
        <v>2170</v>
      </c>
      <c r="E233" s="14"/>
      <c r="F233" s="14"/>
      <c r="G233" s="14" t="s">
        <v>65</v>
      </c>
      <c r="H233" s="14" t="s">
        <v>475</v>
      </c>
      <c r="I233" s="14" t="s">
        <v>315</v>
      </c>
      <c r="J233" s="14" t="s">
        <v>475</v>
      </c>
      <c r="K233" s="14" t="s">
        <v>315</v>
      </c>
      <c r="L233" s="3" t="str">
        <f t="shared" si="3"/>
        <v>('DATA_TRNS_MTHD','etc','기타',NULL,NULL,'Y','SYSTEM',NOW(),'SYSTEM',NOW()),</v>
      </c>
    </row>
    <row r="234" spans="1:12" s="75" customFormat="1" x14ac:dyDescent="0.25">
      <c r="A234" s="83">
        <v>47</v>
      </c>
      <c r="B234" s="14" t="s">
        <v>2149</v>
      </c>
      <c r="C234" s="14" t="s">
        <v>2155</v>
      </c>
      <c r="D234" s="14" t="s">
        <v>2171</v>
      </c>
      <c r="E234" s="14"/>
      <c r="F234" s="14"/>
      <c r="G234" s="14" t="s">
        <v>65</v>
      </c>
      <c r="H234" s="14" t="s">
        <v>475</v>
      </c>
      <c r="I234" s="14" t="s">
        <v>315</v>
      </c>
      <c r="J234" s="14" t="s">
        <v>475</v>
      </c>
      <c r="K234" s="14" t="s">
        <v>315</v>
      </c>
      <c r="L234" s="3" t="str">
        <f t="shared" si="3"/>
        <v>('DATA_TRNS_MTHD','internet search','인터넷 조회',NULL,NULL,'Y','SYSTEM',NOW(),'SYSTEM',NOW()),</v>
      </c>
    </row>
    <row r="235" spans="1:12" s="75" customFormat="1" x14ac:dyDescent="0.25">
      <c r="A235" s="83">
        <v>48</v>
      </c>
      <c r="B235" s="14" t="s">
        <v>2149</v>
      </c>
      <c r="C235" s="14" t="s">
        <v>2156</v>
      </c>
      <c r="D235" s="14" t="s">
        <v>2172</v>
      </c>
      <c r="E235" s="14"/>
      <c r="F235" s="14"/>
      <c r="G235" s="14" t="s">
        <v>65</v>
      </c>
      <c r="H235" s="14" t="s">
        <v>475</v>
      </c>
      <c r="I235" s="14" t="s">
        <v>315</v>
      </c>
      <c r="J235" s="14" t="s">
        <v>475</v>
      </c>
      <c r="K235" s="14" t="s">
        <v>315</v>
      </c>
      <c r="L235" s="3" t="str">
        <f t="shared" si="3"/>
        <v>('DATA_TRNS_MTHD','private terminal','전용 단말기',NULL,NULL,'Y','SYSTEM',NOW(),'SYSTEM',NOW()),</v>
      </c>
    </row>
    <row r="236" spans="1:12" s="75" customFormat="1" x14ac:dyDescent="0.25">
      <c r="A236" s="83">
        <v>49</v>
      </c>
      <c r="B236" s="14" t="s">
        <v>2149</v>
      </c>
      <c r="C236" s="14" t="s">
        <v>2157</v>
      </c>
      <c r="D236" s="14" t="s">
        <v>2173</v>
      </c>
      <c r="E236" s="14"/>
      <c r="F236" s="14"/>
      <c r="G236" s="14" t="s">
        <v>65</v>
      </c>
      <c r="H236" s="14" t="s">
        <v>475</v>
      </c>
      <c r="I236" s="14" t="s">
        <v>315</v>
      </c>
      <c r="J236" s="14" t="s">
        <v>475</v>
      </c>
      <c r="K236" s="14" t="s">
        <v>315</v>
      </c>
      <c r="L236" s="3" t="str">
        <f t="shared" si="3"/>
        <v>('DATA_TRNS_MTHD','realtime batch','실시간 배치',NULL,NULL,'Y','SYSTEM',NOW(),'SYSTEM',NOW()),</v>
      </c>
    </row>
    <row r="237" spans="1:12" s="75" customFormat="1" x14ac:dyDescent="0.25">
      <c r="A237" s="83">
        <v>50</v>
      </c>
      <c r="B237" s="14" t="s">
        <v>2149</v>
      </c>
      <c r="C237" s="14" t="s">
        <v>2158</v>
      </c>
      <c r="D237" s="14" t="s">
        <v>2174</v>
      </c>
      <c r="E237" s="14"/>
      <c r="F237" s="14"/>
      <c r="G237" s="14" t="s">
        <v>65</v>
      </c>
      <c r="H237" s="14" t="s">
        <v>475</v>
      </c>
      <c r="I237" s="14" t="s">
        <v>315</v>
      </c>
      <c r="J237" s="14" t="s">
        <v>475</v>
      </c>
      <c r="K237" s="14" t="s">
        <v>315</v>
      </c>
      <c r="L237" s="3" t="str">
        <f t="shared" si="3"/>
        <v>('DATA_TRNS_MTHD','system link','시스템 연계 - 인터넷',NULL,NULL,'Y','SYSTEM',NOW(),'SYSTEM',NOW()),</v>
      </c>
    </row>
    <row r="238" spans="1:12" s="75" customFormat="1" x14ac:dyDescent="0.25">
      <c r="A238" s="83">
        <v>51</v>
      </c>
      <c r="B238" s="14" t="s">
        <v>2149</v>
      </c>
      <c r="C238" s="14" t="s">
        <v>2159</v>
      </c>
      <c r="D238" s="14" t="s">
        <v>2175</v>
      </c>
      <c r="E238" s="14"/>
      <c r="F238" s="14"/>
      <c r="G238" s="14" t="s">
        <v>65</v>
      </c>
      <c r="H238" s="14" t="s">
        <v>475</v>
      </c>
      <c r="I238" s="14" t="s">
        <v>315</v>
      </c>
      <c r="J238" s="14" t="s">
        <v>475</v>
      </c>
      <c r="K238" s="14" t="s">
        <v>315</v>
      </c>
      <c r="L238" s="3" t="str">
        <f t="shared" si="3"/>
        <v>('DATA_TRNS_MTHD','web scrap','웹서버 스크래핑',NULL,NULL,'Y','SYSTEM',NOW(),'SYSTEM',NOW()),</v>
      </c>
    </row>
    <row r="239" spans="1:12" s="75" customFormat="1" ht="16.5" x14ac:dyDescent="0.25">
      <c r="A239" s="83">
        <v>52</v>
      </c>
      <c r="B239" s="72" t="s">
        <v>128</v>
      </c>
      <c r="C239" s="14" t="s">
        <v>2148</v>
      </c>
      <c r="D239" s="14" t="s">
        <v>2163</v>
      </c>
      <c r="E239" s="14" t="s">
        <v>2139</v>
      </c>
      <c r="F239" s="14"/>
      <c r="G239" s="14" t="s">
        <v>65</v>
      </c>
      <c r="H239" s="14" t="s">
        <v>475</v>
      </c>
      <c r="I239" s="14" t="s">
        <v>315</v>
      </c>
      <c r="J239" s="14" t="s">
        <v>475</v>
      </c>
      <c r="K239" s="14" t="s">
        <v>315</v>
      </c>
      <c r="L239" s="3" t="str">
        <f t="shared" si="3"/>
        <v>('GROUP_ID','DATA_TY','데이터 타입','외부 데이터',NULL,'Y','SYSTEM',NOW(),'SYSTEM',NOW()),</v>
      </c>
    </row>
    <row r="240" spans="1:12" s="75" customFormat="1" x14ac:dyDescent="0.25">
      <c r="A240" s="83">
        <v>53</v>
      </c>
      <c r="B240" s="14" t="s">
        <v>2148</v>
      </c>
      <c r="C240" s="14" t="s">
        <v>2160</v>
      </c>
      <c r="D240" s="14" t="s">
        <v>2164</v>
      </c>
      <c r="E240" s="14"/>
      <c r="F240" s="14"/>
      <c r="G240" s="14" t="s">
        <v>65</v>
      </c>
      <c r="H240" s="14" t="s">
        <v>475</v>
      </c>
      <c r="I240" s="14" t="s">
        <v>315</v>
      </c>
      <c r="J240" s="14" t="s">
        <v>475</v>
      </c>
      <c r="K240" s="14" t="s">
        <v>315</v>
      </c>
      <c r="L240" s="3" t="str">
        <f t="shared" si="3"/>
        <v>('DATA_TY','open','Open',NULL,NULL,'Y','SYSTEM',NOW(),'SYSTEM',NOW()),</v>
      </c>
    </row>
    <row r="241" spans="1:12" s="75" customFormat="1" x14ac:dyDescent="0.25">
      <c r="A241" s="83">
        <v>54</v>
      </c>
      <c r="B241" s="14" t="s">
        <v>2148</v>
      </c>
      <c r="C241" s="14" t="s">
        <v>2161</v>
      </c>
      <c r="D241" s="14" t="s">
        <v>2162</v>
      </c>
      <c r="E241" s="14"/>
      <c r="F241" s="14"/>
      <c r="G241" s="14" t="s">
        <v>65</v>
      </c>
      <c r="H241" s="14" t="s">
        <v>475</v>
      </c>
      <c r="I241" s="14" t="s">
        <v>315</v>
      </c>
      <c r="J241" s="14" t="s">
        <v>475</v>
      </c>
      <c r="K241" s="14" t="s">
        <v>315</v>
      </c>
      <c r="L241" s="3" t="str">
        <f t="shared" si="3"/>
        <v>('DATA_TY','purchase','구매',NULL,NULL,'Y','SYSTEM',NOW(),'SYSTEM',NOW()),</v>
      </c>
    </row>
    <row r="242" spans="1:12" ht="16.5" x14ac:dyDescent="0.25">
      <c r="A242" s="83">
        <v>55</v>
      </c>
      <c r="B242" s="72" t="s">
        <v>128</v>
      </c>
      <c r="C242" s="14" t="s">
        <v>1460</v>
      </c>
      <c r="D242" s="14" t="s">
        <v>1461</v>
      </c>
      <c r="E242" s="14"/>
      <c r="F242" s="14"/>
      <c r="G242" s="14" t="s">
        <v>65</v>
      </c>
      <c r="H242" s="14" t="s">
        <v>475</v>
      </c>
      <c r="I242" s="14" t="s">
        <v>315</v>
      </c>
      <c r="J242" s="14" t="s">
        <v>475</v>
      </c>
      <c r="K242" s="14" t="s">
        <v>315</v>
      </c>
      <c r="L242" s="3" t="str">
        <f t="shared" si="3"/>
        <v>('GROUP_ID','DEFAULT_USER_ID','배치 처리시 기본 등록 ID',NULL,NULL,'Y','SYSTEM',NOW(),'SYSTEM',NOW()),</v>
      </c>
    </row>
    <row r="243" spans="1:12" x14ac:dyDescent="0.25">
      <c r="A243" s="83">
        <v>56</v>
      </c>
      <c r="B243" s="14" t="s">
        <v>1460</v>
      </c>
      <c r="C243" s="14" t="s">
        <v>1462</v>
      </c>
      <c r="D243" s="14" t="s">
        <v>1465</v>
      </c>
      <c r="E243" s="14"/>
      <c r="F243" s="14"/>
      <c r="G243" s="14" t="s">
        <v>65</v>
      </c>
      <c r="H243" s="14" t="s">
        <v>475</v>
      </c>
      <c r="I243" s="14" t="s">
        <v>315</v>
      </c>
      <c r="J243" s="14" t="s">
        <v>475</v>
      </c>
      <c r="K243" s="14" t="s">
        <v>315</v>
      </c>
      <c r="L243" s="3" t="str">
        <f t="shared" si="3"/>
        <v>('DEFAULT_USER_ID','PROJECT','admin',NULL,NULL,'Y','SYSTEM',NOW(),'SYSTEM',NOW()),</v>
      </c>
    </row>
    <row r="244" spans="1:12" x14ac:dyDescent="0.25">
      <c r="A244" s="83">
        <v>57</v>
      </c>
      <c r="B244" s="14" t="s">
        <v>1460</v>
      </c>
      <c r="C244" s="14" t="s">
        <v>1463</v>
      </c>
      <c r="D244" s="14" t="s">
        <v>1465</v>
      </c>
      <c r="E244" s="14"/>
      <c r="F244" s="14"/>
      <c r="G244" s="14" t="s">
        <v>65</v>
      </c>
      <c r="H244" s="14" t="s">
        <v>475</v>
      </c>
      <c r="I244" s="14" t="s">
        <v>315</v>
      </c>
      <c r="J244" s="14" t="s">
        <v>475</v>
      </c>
      <c r="K244" s="14" t="s">
        <v>315</v>
      </c>
      <c r="L244" s="3" t="str">
        <f t="shared" si="3"/>
        <v>('DEFAULT_USER_ID','REPORT','admin',NULL,NULL,'Y','SYSTEM',NOW(),'SYSTEM',NOW()),</v>
      </c>
    </row>
    <row r="245" spans="1:12" x14ac:dyDescent="0.25">
      <c r="A245" s="83">
        <v>58</v>
      </c>
      <c r="B245" s="14" t="s">
        <v>1460</v>
      </c>
      <c r="C245" s="14" t="s">
        <v>1464</v>
      </c>
      <c r="D245" s="14" t="s">
        <v>1465</v>
      </c>
      <c r="E245" s="14"/>
      <c r="F245" s="14"/>
      <c r="G245" s="14" t="s">
        <v>65</v>
      </c>
      <c r="H245" s="14" t="s">
        <v>475</v>
      </c>
      <c r="I245" s="14" t="s">
        <v>315</v>
      </c>
      <c r="J245" s="14" t="s">
        <v>475</v>
      </c>
      <c r="K245" s="14" t="s">
        <v>315</v>
      </c>
      <c r="L245" s="3" t="str">
        <f t="shared" si="3"/>
        <v>('DEFAULT_USER_ID','LICENSE','admin',NULL,NULL,'Y','SYSTEM',NOW(),'SYSTEM',NOW()),</v>
      </c>
    </row>
    <row r="246" spans="1:12" ht="16.5" x14ac:dyDescent="0.25">
      <c r="A246" s="83">
        <v>59</v>
      </c>
      <c r="B246" s="68" t="s">
        <v>128</v>
      </c>
      <c r="C246" s="14" t="s">
        <v>1466</v>
      </c>
      <c r="D246" s="14" t="s">
        <v>1467</v>
      </c>
      <c r="E246" s="14"/>
      <c r="F246" s="14"/>
      <c r="G246" s="14" t="s">
        <v>65</v>
      </c>
      <c r="H246" s="14" t="s">
        <v>475</v>
      </c>
      <c r="I246" s="14" t="s">
        <v>315</v>
      </c>
      <c r="J246" s="14" t="s">
        <v>475</v>
      </c>
      <c r="K246" s="14" t="s">
        <v>315</v>
      </c>
      <c r="L246" s="3" t="str">
        <f t="shared" si="3"/>
        <v>('GROUP_ID','FAQ_CAT','FAQ 카테고리',NULL,NULL,'Y','SYSTEM',NOW(),'SYSTEM',NOW()),</v>
      </c>
    </row>
    <row r="247" spans="1:12" x14ac:dyDescent="0.25">
      <c r="A247" s="83">
        <v>60</v>
      </c>
      <c r="B247" s="14" t="s">
        <v>1466</v>
      </c>
      <c r="C247" s="14" t="s">
        <v>1468</v>
      </c>
      <c r="D247" s="14" t="s">
        <v>1471</v>
      </c>
      <c r="E247" s="14"/>
      <c r="F247" s="14"/>
      <c r="G247" s="14" t="s">
        <v>65</v>
      </c>
      <c r="H247" s="14" t="s">
        <v>475</v>
      </c>
      <c r="I247" s="14" t="s">
        <v>315</v>
      </c>
      <c r="J247" s="14" t="s">
        <v>475</v>
      </c>
      <c r="K247" s="14" t="s">
        <v>315</v>
      </c>
      <c r="L247" s="3" t="str">
        <f t="shared" si="3"/>
        <v>('FAQ_CAT','ETC','기타',NULL,NULL,'Y','SYSTEM',NOW(),'SYSTEM',NOW()),</v>
      </c>
    </row>
    <row r="248" spans="1:12" x14ac:dyDescent="0.25">
      <c r="A248" s="83">
        <v>61</v>
      </c>
      <c r="B248" s="14" t="s">
        <v>1466</v>
      </c>
      <c r="C248" s="14" t="s">
        <v>1469</v>
      </c>
      <c r="D248" s="14" t="s">
        <v>1472</v>
      </c>
      <c r="E248" s="14"/>
      <c r="F248" s="14"/>
      <c r="G248" s="14" t="s">
        <v>65</v>
      </c>
      <c r="H248" s="14" t="s">
        <v>475</v>
      </c>
      <c r="I248" s="14" t="s">
        <v>315</v>
      </c>
      <c r="J248" s="14" t="s">
        <v>475</v>
      </c>
      <c r="K248" s="14" t="s">
        <v>315</v>
      </c>
      <c r="L248" s="3" t="str">
        <f t="shared" si="3"/>
        <v>('FAQ_CAT','LOGIN','로그인',NULL,NULL,'Y','SYSTEM',NOW(),'SYSTEM',NOW()),</v>
      </c>
    </row>
    <row r="249" spans="1:12" x14ac:dyDescent="0.25">
      <c r="A249" s="83">
        <v>62</v>
      </c>
      <c r="B249" s="14" t="s">
        <v>1466</v>
      </c>
      <c r="C249" s="14" t="s">
        <v>1470</v>
      </c>
      <c r="D249" s="14" t="s">
        <v>1473</v>
      </c>
      <c r="E249" s="14"/>
      <c r="F249" s="14"/>
      <c r="G249" s="14" t="s">
        <v>65</v>
      </c>
      <c r="H249" s="14" t="s">
        <v>475</v>
      </c>
      <c r="I249" s="14" t="s">
        <v>315</v>
      </c>
      <c r="J249" s="14" t="s">
        <v>475</v>
      </c>
      <c r="K249" s="14" t="s">
        <v>315</v>
      </c>
      <c r="L249" s="3" t="str">
        <f t="shared" si="3"/>
        <v>('FAQ_CAT','MANUAL','사용문의',NULL,NULL,'Y','SYSTEM',NOW(),'SYSTEM',NOW()),</v>
      </c>
    </row>
    <row r="250" spans="1:12" x14ac:dyDescent="0.25">
      <c r="A250" s="83">
        <v>63</v>
      </c>
      <c r="B250" s="14" t="s">
        <v>1466</v>
      </c>
      <c r="C250" s="14" t="s">
        <v>1462</v>
      </c>
      <c r="D250" s="14" t="s">
        <v>1474</v>
      </c>
      <c r="E250" s="14"/>
      <c r="F250" s="14"/>
      <c r="G250" s="14" t="s">
        <v>65</v>
      </c>
      <c r="H250" s="14" t="s">
        <v>475</v>
      </c>
      <c r="I250" s="14" t="s">
        <v>315</v>
      </c>
      <c r="J250" s="14" t="s">
        <v>475</v>
      </c>
      <c r="K250" s="14" t="s">
        <v>315</v>
      </c>
      <c r="L250" s="3" t="str">
        <f t="shared" si="3"/>
        <v>('FAQ_CAT','PROJECT','프로젝트',NULL,NULL,'Y','SYSTEM',NOW(),'SYSTEM',NOW()),</v>
      </c>
    </row>
    <row r="251" spans="1:12" x14ac:dyDescent="0.25">
      <c r="A251" s="83">
        <v>64</v>
      </c>
      <c r="B251" s="14" t="s">
        <v>1466</v>
      </c>
      <c r="C251" s="14" t="s">
        <v>1423</v>
      </c>
      <c r="D251" s="14" t="s">
        <v>1424</v>
      </c>
      <c r="E251" s="14"/>
      <c r="F251" s="14"/>
      <c r="G251" s="14" t="s">
        <v>65</v>
      </c>
      <c r="H251" s="14" t="s">
        <v>475</v>
      </c>
      <c r="I251" s="14" t="s">
        <v>315</v>
      </c>
      <c r="J251" s="14" t="s">
        <v>475</v>
      </c>
      <c r="K251" s="14" t="s">
        <v>315</v>
      </c>
      <c r="L251" s="3" t="str">
        <f t="shared" si="3"/>
        <v>('FAQ_CAT','SYSTEM','시스템',NULL,NULL,'Y','SYSTEM',NOW(),'SYSTEM',NOW()),</v>
      </c>
    </row>
    <row r="252" spans="1:12" s="75" customFormat="1" ht="16.5" x14ac:dyDescent="0.25">
      <c r="A252" s="83">
        <v>65</v>
      </c>
      <c r="B252" s="68" t="s">
        <v>128</v>
      </c>
      <c r="C252" s="14" t="s">
        <v>2176</v>
      </c>
      <c r="D252" s="14" t="s">
        <v>2179</v>
      </c>
      <c r="E252" s="14" t="s">
        <v>2180</v>
      </c>
      <c r="F252" s="14"/>
      <c r="G252" s="14" t="s">
        <v>65</v>
      </c>
      <c r="H252" s="14" t="s">
        <v>475</v>
      </c>
      <c r="I252" s="14" t="s">
        <v>315</v>
      </c>
      <c r="J252" s="14" t="s">
        <v>475</v>
      </c>
      <c r="K252" s="14" t="s">
        <v>315</v>
      </c>
      <c r="L252" s="3" t="str">
        <f t="shared" si="3"/>
        <v>('GROUP_ID','FILE','대용량 파일 설정','배치에서 사용',NULL,'Y','SYSTEM',NOW(),'SYSTEM',NOW()),</v>
      </c>
    </row>
    <row r="253" spans="1:12" s="75" customFormat="1" x14ac:dyDescent="0.25">
      <c r="A253" s="83">
        <v>66</v>
      </c>
      <c r="B253" s="14" t="s">
        <v>2176</v>
      </c>
      <c r="C253" s="14" t="s">
        <v>2177</v>
      </c>
      <c r="D253" s="3" t="s">
        <v>1430</v>
      </c>
      <c r="E253" s="25" t="s">
        <v>2038</v>
      </c>
      <c r="F253" s="14"/>
      <c r="G253" s="14" t="s">
        <v>65</v>
      </c>
      <c r="H253" s="14" t="s">
        <v>475</v>
      </c>
      <c r="I253" s="14" t="s">
        <v>315</v>
      </c>
      <c r="J253" s="14" t="s">
        <v>475</v>
      </c>
      <c r="K253" s="14" t="s">
        <v>315</v>
      </c>
      <c r="L253" s="3" t="str">
        <f t="shared" ref="L253:L316" si="4">"('"&amp;B253&amp;"','"&amp;C253&amp;"','"&amp;D253&amp;"',"&amp;IF(E253="","NULL","'"&amp;E253&amp;"'")&amp;","&amp;IF(F253="","NULL",F253)&amp;",'"&amp;G253&amp;"','"&amp;H253&amp;"',"&amp;I253&amp;",'"&amp;J253&amp;"',"&amp;K253&amp;IF(A254="",");","),")</f>
        <v>('FILE','PD','180 days','대용량 파일 유지 기간 / 단위 일(INTERVAL)',NULL,'Y','SYSTEM',NOW(),'SYSTEM',NOW()),</v>
      </c>
    </row>
    <row r="254" spans="1:12" s="75" customFormat="1" x14ac:dyDescent="0.25">
      <c r="A254" s="83">
        <v>67</v>
      </c>
      <c r="B254" s="14" t="s">
        <v>2176</v>
      </c>
      <c r="C254" s="14" t="s">
        <v>2178</v>
      </c>
      <c r="D254" s="3">
        <v>10485760</v>
      </c>
      <c r="E254" s="25" t="s">
        <v>2037</v>
      </c>
      <c r="F254" s="14"/>
      <c r="G254" s="14" t="s">
        <v>65</v>
      </c>
      <c r="H254" s="14" t="s">
        <v>475</v>
      </c>
      <c r="I254" s="14" t="s">
        <v>315</v>
      </c>
      <c r="J254" s="14" t="s">
        <v>475</v>
      </c>
      <c r="K254" s="14" t="s">
        <v>315</v>
      </c>
      <c r="L254" s="3" t="str">
        <f t="shared" si="4"/>
        <v>('FILE','LIMIT','10485760','대용량 파일 사이즈 / 단위 byte',NULL,'Y','SYSTEM',NOW(),'SYSTEM',NOW()),</v>
      </c>
    </row>
    <row r="255" spans="1:12" ht="16.5" x14ac:dyDescent="0.25">
      <c r="A255" s="83">
        <v>68</v>
      </c>
      <c r="B255" s="68" t="s">
        <v>128</v>
      </c>
      <c r="C255" s="14" t="s">
        <v>1475</v>
      </c>
      <c r="D255" s="14" t="s">
        <v>1476</v>
      </c>
      <c r="E255" s="14"/>
      <c r="F255" s="14"/>
      <c r="G255" s="14" t="s">
        <v>65</v>
      </c>
      <c r="H255" s="14" t="s">
        <v>475</v>
      </c>
      <c r="I255" s="14" t="s">
        <v>315</v>
      </c>
      <c r="J255" s="14" t="s">
        <v>475</v>
      </c>
      <c r="K255" s="14" t="s">
        <v>315</v>
      </c>
      <c r="L255" s="3" t="str">
        <f t="shared" si="4"/>
        <v>('GROUP_ID','IMPORTANT_YN','중요 여부',NULL,NULL,'Y','SYSTEM',NOW(),'SYSTEM',NOW()),</v>
      </c>
    </row>
    <row r="256" spans="1:12" x14ac:dyDescent="0.25">
      <c r="A256" s="83">
        <v>69</v>
      </c>
      <c r="B256" s="14" t="s">
        <v>1475</v>
      </c>
      <c r="C256" s="14" t="s">
        <v>1438</v>
      </c>
      <c r="D256" s="14" t="s">
        <v>1477</v>
      </c>
      <c r="E256" s="14"/>
      <c r="F256" s="14"/>
      <c r="G256" s="14" t="s">
        <v>65</v>
      </c>
      <c r="H256" s="14" t="s">
        <v>475</v>
      </c>
      <c r="I256" s="14" t="s">
        <v>315</v>
      </c>
      <c r="J256" s="14" t="s">
        <v>475</v>
      </c>
      <c r="K256" s="14" t="s">
        <v>315</v>
      </c>
      <c r="L256" s="3" t="str">
        <f t="shared" si="4"/>
        <v>('IMPORTANT_YN','N','일반',NULL,NULL,'Y','SYSTEM',NOW(),'SYSTEM',NOW()),</v>
      </c>
    </row>
    <row r="257" spans="1:12" x14ac:dyDescent="0.25">
      <c r="A257" s="83">
        <v>70</v>
      </c>
      <c r="B257" s="14" t="s">
        <v>1475</v>
      </c>
      <c r="C257" s="14" t="s">
        <v>1437</v>
      </c>
      <c r="D257" s="14" t="s">
        <v>1478</v>
      </c>
      <c r="E257" s="14"/>
      <c r="F257" s="14"/>
      <c r="G257" s="14" t="s">
        <v>65</v>
      </c>
      <c r="H257" s="14" t="s">
        <v>475</v>
      </c>
      <c r="I257" s="14" t="s">
        <v>315</v>
      </c>
      <c r="J257" s="14" t="s">
        <v>475</v>
      </c>
      <c r="K257" s="14" t="s">
        <v>315</v>
      </c>
      <c r="L257" s="3" t="str">
        <f t="shared" si="4"/>
        <v>('IMPORTANT_YN','Y','중요',NULL,NULL,'Y','SYSTEM',NOW(),'SYSTEM',NOW()),</v>
      </c>
    </row>
    <row r="258" spans="1:12" s="75" customFormat="1" ht="16.5" x14ac:dyDescent="0.25">
      <c r="A258" s="83">
        <v>71</v>
      </c>
      <c r="B258" s="68" t="s">
        <v>128</v>
      </c>
      <c r="C258" s="14" t="s">
        <v>2181</v>
      </c>
      <c r="D258" s="14" t="s">
        <v>2182</v>
      </c>
      <c r="E258" s="14"/>
      <c r="F258" s="14"/>
      <c r="G258" s="14" t="s">
        <v>65</v>
      </c>
      <c r="H258" s="14" t="s">
        <v>475</v>
      </c>
      <c r="I258" s="14" t="s">
        <v>315</v>
      </c>
      <c r="J258" s="14" t="s">
        <v>475</v>
      </c>
      <c r="K258" s="14" t="s">
        <v>315</v>
      </c>
      <c r="L258" s="3" t="str">
        <f t="shared" si="4"/>
        <v>('GROUP_ID','LANG','언어',NULL,NULL,'Y','SYSTEM',NOW(),'SYSTEM',NOW()),</v>
      </c>
    </row>
    <row r="259" spans="1:12" s="75" customFormat="1" x14ac:dyDescent="0.25">
      <c r="A259" s="83">
        <v>72</v>
      </c>
      <c r="B259" s="14" t="s">
        <v>2181</v>
      </c>
      <c r="C259" s="14" t="s">
        <v>2183</v>
      </c>
      <c r="D259" s="14" t="s">
        <v>2187</v>
      </c>
      <c r="E259" s="14"/>
      <c r="F259" s="14"/>
      <c r="G259" s="14" t="s">
        <v>65</v>
      </c>
      <c r="H259" s="14" t="s">
        <v>475</v>
      </c>
      <c r="I259" s="14" t="s">
        <v>315</v>
      </c>
      <c r="J259" s="14" t="s">
        <v>475</v>
      </c>
      <c r="K259" s="14" t="s">
        <v>315</v>
      </c>
      <c r="L259" s="3" t="str">
        <f t="shared" si="4"/>
        <v>('LANG','chn','중국어',NULL,NULL,'Y','SYSTEM',NOW(),'SYSTEM',NOW()),</v>
      </c>
    </row>
    <row r="260" spans="1:12" s="75" customFormat="1" x14ac:dyDescent="0.25">
      <c r="A260" s="83">
        <v>73</v>
      </c>
      <c r="B260" s="14" t="s">
        <v>2181</v>
      </c>
      <c r="C260" s="14" t="s">
        <v>2184</v>
      </c>
      <c r="D260" s="14" t="s">
        <v>2188</v>
      </c>
      <c r="E260" s="14"/>
      <c r="F260" s="14"/>
      <c r="G260" s="14" t="s">
        <v>65</v>
      </c>
      <c r="H260" s="14" t="s">
        <v>475</v>
      </c>
      <c r="I260" s="14" t="s">
        <v>315</v>
      </c>
      <c r="J260" s="14" t="s">
        <v>475</v>
      </c>
      <c r="K260" s="14" t="s">
        <v>315</v>
      </c>
      <c r="L260" s="3" t="str">
        <f t="shared" si="4"/>
        <v>('LANG','eng','영어',NULL,NULL,'Y','SYSTEM',NOW(),'SYSTEM',NOW()),</v>
      </c>
    </row>
    <row r="261" spans="1:12" s="75" customFormat="1" x14ac:dyDescent="0.25">
      <c r="A261" s="83">
        <v>74</v>
      </c>
      <c r="B261" s="14" t="s">
        <v>2181</v>
      </c>
      <c r="C261" s="14" t="s">
        <v>2185</v>
      </c>
      <c r="D261" s="14" t="s">
        <v>2189</v>
      </c>
      <c r="E261" s="14"/>
      <c r="F261" s="14"/>
      <c r="G261" s="14" t="s">
        <v>65</v>
      </c>
      <c r="H261" s="14" t="s">
        <v>475</v>
      </c>
      <c r="I261" s="14" t="s">
        <v>315</v>
      </c>
      <c r="J261" s="14" t="s">
        <v>475</v>
      </c>
      <c r="K261" s="14" t="s">
        <v>315</v>
      </c>
      <c r="L261" s="3" t="str">
        <f t="shared" si="4"/>
        <v>('LANG','jpn','일본어',NULL,NULL,'Y','SYSTEM',NOW(),'SYSTEM',NOW()),</v>
      </c>
    </row>
    <row r="262" spans="1:12" s="75" customFormat="1" x14ac:dyDescent="0.25">
      <c r="A262" s="83">
        <v>75</v>
      </c>
      <c r="B262" s="14" t="s">
        <v>2181</v>
      </c>
      <c r="C262" s="14" t="s">
        <v>2186</v>
      </c>
      <c r="D262" s="14" t="s">
        <v>2190</v>
      </c>
      <c r="E262" s="14"/>
      <c r="F262" s="14"/>
      <c r="G262" s="14" t="s">
        <v>65</v>
      </c>
      <c r="H262" s="14" t="s">
        <v>475</v>
      </c>
      <c r="I262" s="14" t="s">
        <v>315</v>
      </c>
      <c r="J262" s="14" t="s">
        <v>475</v>
      </c>
      <c r="K262" s="14" t="s">
        <v>315</v>
      </c>
      <c r="L262" s="3" t="str">
        <f t="shared" si="4"/>
        <v>('LANG','kor','한국어',NULL,NULL,'Y','SYSTEM',NOW(),'SYSTEM',NOW()),</v>
      </c>
    </row>
    <row r="263" spans="1:12" ht="16.5" x14ac:dyDescent="0.25">
      <c r="A263" s="83">
        <v>76</v>
      </c>
      <c r="B263" s="68" t="s">
        <v>128</v>
      </c>
      <c r="C263" s="14" t="s">
        <v>1479</v>
      </c>
      <c r="D263" s="14" t="s">
        <v>1480</v>
      </c>
      <c r="E263" s="14"/>
      <c r="F263" s="14"/>
      <c r="G263" s="14" t="s">
        <v>65</v>
      </c>
      <c r="H263" s="14" t="s">
        <v>475</v>
      </c>
      <c r="I263" s="14" t="s">
        <v>315</v>
      </c>
      <c r="J263" s="14" t="s">
        <v>475</v>
      </c>
      <c r="K263" s="14" t="s">
        <v>315</v>
      </c>
      <c r="L263" s="3" t="str">
        <f t="shared" si="4"/>
        <v>('GROUP_ID','LOGIN_MESSAGE','로그인 실패 메시지',NULL,NULL,'Y','SYSTEM',NOW(),'SYSTEM',NOW()),</v>
      </c>
    </row>
    <row r="264" spans="1:12" x14ac:dyDescent="0.25">
      <c r="A264" s="83">
        <v>77</v>
      </c>
      <c r="B264" s="14" t="s">
        <v>1479</v>
      </c>
      <c r="C264" s="14" t="s">
        <v>1481</v>
      </c>
      <c r="D264" s="14" t="s">
        <v>1491</v>
      </c>
      <c r="E264" s="14" t="s">
        <v>1501</v>
      </c>
      <c r="F264" s="14"/>
      <c r="G264" s="14" t="s">
        <v>65</v>
      </c>
      <c r="H264" s="14" t="s">
        <v>475</v>
      </c>
      <c r="I264" s="14" t="s">
        <v>315</v>
      </c>
      <c r="J264" s="14" t="s">
        <v>475</v>
      </c>
      <c r="K264" s="14" t="s">
        <v>315</v>
      </c>
      <c r="L264" s="3" t="str">
        <f t="shared" si="4"/>
        <v>('LOGIN_MESSAGE','ACCOUNT_DISABLE','계정 미사용','사용자 계정으로 로그인 할 수 없습니다.',NULL,'Y','SYSTEM',NOW(),'SYSTEM',NOW()),</v>
      </c>
    </row>
    <row r="265" spans="1:12" x14ac:dyDescent="0.25">
      <c r="A265" s="83">
        <v>78</v>
      </c>
      <c r="B265" s="14" t="s">
        <v>1479</v>
      </c>
      <c r="C265" s="14" t="s">
        <v>1482</v>
      </c>
      <c r="D265" s="14" t="s">
        <v>1492</v>
      </c>
      <c r="E265" s="14" t="s">
        <v>1502</v>
      </c>
      <c r="F265" s="14"/>
      <c r="G265" s="14" t="s">
        <v>65</v>
      </c>
      <c r="H265" s="14" t="s">
        <v>475</v>
      </c>
      <c r="I265" s="14" t="s">
        <v>315</v>
      </c>
      <c r="J265" s="14" t="s">
        <v>475</v>
      </c>
      <c r="K265" s="14" t="s">
        <v>315</v>
      </c>
      <c r="L265" s="3" t="str">
        <f t="shared" si="4"/>
        <v>('LOGIN_MESSAGE','ACCOUNT_EXPIRE','계정 만료','사용자 계정이 만료되었습니다.',NULL,'Y','SYSTEM',NOW(),'SYSTEM',NOW()),</v>
      </c>
    </row>
    <row r="266" spans="1:12" x14ac:dyDescent="0.25">
      <c r="A266" s="83">
        <v>79</v>
      </c>
      <c r="B266" s="14" t="s">
        <v>1479</v>
      </c>
      <c r="C266" s="14" t="s">
        <v>1483</v>
      </c>
      <c r="D266" s="14" t="s">
        <v>1493</v>
      </c>
      <c r="E266" s="14" t="s">
        <v>1503</v>
      </c>
      <c r="F266" s="14"/>
      <c r="G266" s="14" t="s">
        <v>65</v>
      </c>
      <c r="H266" s="14" t="s">
        <v>475</v>
      </c>
      <c r="I266" s="14" t="s">
        <v>315</v>
      </c>
      <c r="J266" s="14" t="s">
        <v>475</v>
      </c>
      <c r="K266" s="14" t="s">
        <v>315</v>
      </c>
      <c r="L266" s="3" t="str">
        <f t="shared" si="4"/>
        <v>('LOGIN_MESSAGE','ACCOUNT_LOCK','계정 잠김','사용자 계정이 잠겨있습니다.',NULL,'Y','SYSTEM',NOW(),'SYSTEM',NOW()),</v>
      </c>
    </row>
    <row r="267" spans="1:12" x14ac:dyDescent="0.25">
      <c r="A267" s="83">
        <v>80</v>
      </c>
      <c r="B267" s="14" t="s">
        <v>1479</v>
      </c>
      <c r="C267" s="14" t="s">
        <v>1484</v>
      </c>
      <c r="D267" s="14" t="s">
        <v>1494</v>
      </c>
      <c r="E267" s="14" t="s">
        <v>1504</v>
      </c>
      <c r="F267" s="14"/>
      <c r="G267" s="14" t="s">
        <v>65</v>
      </c>
      <c r="H267" s="14" t="s">
        <v>475</v>
      </c>
      <c r="I267" s="14" t="s">
        <v>315</v>
      </c>
      <c r="J267" s="14" t="s">
        <v>475</v>
      </c>
      <c r="K267" s="14" t="s">
        <v>315</v>
      </c>
      <c r="L267" s="3" t="str">
        <f t="shared" si="4"/>
        <v>('LOGIN_MESSAGE','AUTH_FAIL','계정 권한 없음','사용자 계정의 권한이 없습니다.',NULL,'Y','SYSTEM',NOW(),'SYSTEM',NOW()),</v>
      </c>
    </row>
    <row r="268" spans="1:12" x14ac:dyDescent="0.25">
      <c r="A268" s="83">
        <v>81</v>
      </c>
      <c r="B268" s="14" t="s">
        <v>1479</v>
      </c>
      <c r="C268" s="14" t="s">
        <v>1485</v>
      </c>
      <c r="D268" s="14" t="s">
        <v>1495</v>
      </c>
      <c r="E268" s="14" t="s">
        <v>1505</v>
      </c>
      <c r="F268" s="14"/>
      <c r="G268" s="14" t="s">
        <v>65</v>
      </c>
      <c r="H268" s="14" t="s">
        <v>475</v>
      </c>
      <c r="I268" s="14" t="s">
        <v>315</v>
      </c>
      <c r="J268" s="14" t="s">
        <v>475</v>
      </c>
      <c r="K268" s="14" t="s">
        <v>315</v>
      </c>
      <c r="L268" s="3" t="str">
        <f t="shared" si="4"/>
        <v>('LOGIN_MESSAGE','LOGIN_FAIL','기본 실패 메시지','로그인을 하지 못하였습니다.',NULL,'Y','SYSTEM',NOW(),'SYSTEM',NOW()),</v>
      </c>
    </row>
    <row r="269" spans="1:12" x14ac:dyDescent="0.25">
      <c r="A269" s="83">
        <v>82</v>
      </c>
      <c r="B269" s="14" t="s">
        <v>1479</v>
      </c>
      <c r="C269" s="14" t="s">
        <v>1486</v>
      </c>
      <c r="D269" s="14" t="s">
        <v>1496</v>
      </c>
      <c r="E269" s="14" t="s">
        <v>1506</v>
      </c>
      <c r="F269" s="14"/>
      <c r="G269" s="14" t="s">
        <v>65</v>
      </c>
      <c r="H269" s="14" t="s">
        <v>475</v>
      </c>
      <c r="I269" s="14" t="s">
        <v>315</v>
      </c>
      <c r="J269" s="14" t="s">
        <v>475</v>
      </c>
      <c r="K269" s="14" t="s">
        <v>315</v>
      </c>
      <c r="L269" s="3" t="str">
        <f t="shared" si="4"/>
        <v>('LOGIN_MESSAGE','SSO_CONNECT_FAIL','SSO 연결 실패','SSO 인증 서버와 연결이 원활하지 않습니다.',NULL,'Y','SYSTEM',NOW(),'SYSTEM',NOW()),</v>
      </c>
    </row>
    <row r="270" spans="1:12" x14ac:dyDescent="0.25">
      <c r="A270" s="83">
        <v>83</v>
      </c>
      <c r="B270" s="14" t="s">
        <v>1479</v>
      </c>
      <c r="C270" s="14" t="s">
        <v>1487</v>
      </c>
      <c r="D270" s="14" t="s">
        <v>1497</v>
      </c>
      <c r="E270" s="14" t="s">
        <v>1507</v>
      </c>
      <c r="F270" s="14"/>
      <c r="G270" s="14" t="s">
        <v>65</v>
      </c>
      <c r="H270" s="14" t="s">
        <v>475</v>
      </c>
      <c r="I270" s="14" t="s">
        <v>315</v>
      </c>
      <c r="J270" s="14" t="s">
        <v>475</v>
      </c>
      <c r="K270" s="14" t="s">
        <v>315</v>
      </c>
      <c r="L270" s="3" t="str">
        <f t="shared" si="4"/>
        <v>('LOGIN_MESSAGE','SSO_LOGIN_FAIL','SSO 인증 실패','SSO 인증을 실패하였습니다.',NULL,'Y','SYSTEM',NOW(),'SYSTEM',NOW()),</v>
      </c>
    </row>
    <row r="271" spans="1:12" x14ac:dyDescent="0.25">
      <c r="A271" s="83">
        <v>84</v>
      </c>
      <c r="B271" s="14" t="s">
        <v>1479</v>
      </c>
      <c r="C271" s="14" t="s">
        <v>1488</v>
      </c>
      <c r="D271" s="14" t="s">
        <v>1498</v>
      </c>
      <c r="E271" s="14" t="s">
        <v>1508</v>
      </c>
      <c r="F271" s="14"/>
      <c r="G271" s="14" t="s">
        <v>65</v>
      </c>
      <c r="H271" s="14" t="s">
        <v>475</v>
      </c>
      <c r="I271" s="14" t="s">
        <v>315</v>
      </c>
      <c r="J271" s="14" t="s">
        <v>475</v>
      </c>
      <c r="K271" s="14" t="s">
        <v>315</v>
      </c>
      <c r="L271" s="3" t="str">
        <f t="shared" si="4"/>
        <v>('LOGIN_MESSAGE','UDB_CONNECT_FAIL','UDB 연결 실패','UDB 인증 서버와 연결이 원활하지 않습니다.',NULL,'Y','SYSTEM',NOW(),'SYSTEM',NOW()),</v>
      </c>
    </row>
    <row r="272" spans="1:12" x14ac:dyDescent="0.25">
      <c r="A272" s="83">
        <v>85</v>
      </c>
      <c r="B272" s="14" t="s">
        <v>1479</v>
      </c>
      <c r="C272" s="14" t="s">
        <v>1489</v>
      </c>
      <c r="D272" s="14" t="s">
        <v>1499</v>
      </c>
      <c r="E272" s="14" t="s">
        <v>1509</v>
      </c>
      <c r="F272" s="14"/>
      <c r="G272" s="14" t="s">
        <v>65</v>
      </c>
      <c r="H272" s="14" t="s">
        <v>475</v>
      </c>
      <c r="I272" s="14" t="s">
        <v>315</v>
      </c>
      <c r="J272" s="14" t="s">
        <v>475</v>
      </c>
      <c r="K272" s="14" t="s">
        <v>315</v>
      </c>
      <c r="L272" s="3" t="str">
        <f t="shared" si="4"/>
        <v>('LOGIN_MESSAGE','UDB_LOGIN_FAIL','UDB 인증 실패','UDB 인증을 실패하였습니다.',NULL,'Y','SYSTEM',NOW(),'SYSTEM',NOW()),</v>
      </c>
    </row>
    <row r="273" spans="1:12" x14ac:dyDescent="0.25">
      <c r="A273" s="83">
        <v>86</v>
      </c>
      <c r="B273" s="14" t="s">
        <v>1479</v>
      </c>
      <c r="C273" s="14" t="s">
        <v>1490</v>
      </c>
      <c r="D273" s="14" t="s">
        <v>1500</v>
      </c>
      <c r="E273" s="14" t="s">
        <v>1510</v>
      </c>
      <c r="F273" s="14"/>
      <c r="G273" s="14" t="s">
        <v>65</v>
      </c>
      <c r="H273" s="14" t="s">
        <v>475</v>
      </c>
      <c r="I273" s="14" t="s">
        <v>315</v>
      </c>
      <c r="J273" s="14" t="s">
        <v>475</v>
      </c>
      <c r="K273" s="14" t="s">
        <v>315</v>
      </c>
      <c r="L273" s="3" t="str">
        <f t="shared" si="4"/>
        <v>('LOGIN_MESSAGE','USER_NOT_FOUND','사용자 조회 불가','사용자 정보를 조회하지 못하였습니다.',NULL,'Y','SYSTEM',NOW(),'SYSTEM',NOW()),</v>
      </c>
    </row>
    <row r="274" spans="1:12" ht="16.5" x14ac:dyDescent="0.25">
      <c r="A274" s="83">
        <v>87</v>
      </c>
      <c r="B274" s="68" t="s">
        <v>128</v>
      </c>
      <c r="C274" s="14" t="s">
        <v>1511</v>
      </c>
      <c r="D274" s="14" t="s">
        <v>1512</v>
      </c>
      <c r="E274" s="14"/>
      <c r="F274" s="14"/>
      <c r="G274" s="14" t="s">
        <v>65</v>
      </c>
      <c r="H274" s="14" t="s">
        <v>475</v>
      </c>
      <c r="I274" s="14" t="s">
        <v>315</v>
      </c>
      <c r="J274" s="14" t="s">
        <v>475</v>
      </c>
      <c r="K274" s="14" t="s">
        <v>315</v>
      </c>
      <c r="L274" s="3" t="str">
        <f t="shared" si="4"/>
        <v>('GROUP_ID','MENU_SE','메뉴 구분',NULL,NULL,'Y','SYSTEM',NOW(),'SYSTEM',NOW()),</v>
      </c>
    </row>
    <row r="275" spans="1:12" x14ac:dyDescent="0.25">
      <c r="A275" s="83">
        <v>88</v>
      </c>
      <c r="B275" s="14" t="s">
        <v>1511</v>
      </c>
      <c r="C275" s="14" t="s">
        <v>1514</v>
      </c>
      <c r="D275" s="14" t="s">
        <v>1515</v>
      </c>
      <c r="E275" s="14"/>
      <c r="F275" s="14"/>
      <c r="G275" s="14" t="s">
        <v>65</v>
      </c>
      <c r="H275" s="14" t="s">
        <v>475</v>
      </c>
      <c r="I275" s="14" t="s">
        <v>315</v>
      </c>
      <c r="J275" s="14" t="s">
        <v>475</v>
      </c>
      <c r="K275" s="14" t="s">
        <v>315</v>
      </c>
      <c r="L275" s="3" t="str">
        <f t="shared" si="4"/>
        <v>('MENU_SE','F','기능',NULL,NULL,'Y','SYSTEM',NOW(),'SYSTEM',NOW()),</v>
      </c>
    </row>
    <row r="276" spans="1:12" x14ac:dyDescent="0.25">
      <c r="A276" s="83">
        <v>89</v>
      </c>
      <c r="B276" s="14" t="s">
        <v>1511</v>
      </c>
      <c r="C276" s="14" t="s">
        <v>1513</v>
      </c>
      <c r="D276" s="14" t="s">
        <v>1512</v>
      </c>
      <c r="E276" s="14"/>
      <c r="F276" s="14"/>
      <c r="G276" s="14" t="s">
        <v>65</v>
      </c>
      <c r="H276" s="14" t="s">
        <v>475</v>
      </c>
      <c r="I276" s="14" t="s">
        <v>315</v>
      </c>
      <c r="J276" s="14" t="s">
        <v>475</v>
      </c>
      <c r="K276" s="14" t="s">
        <v>315</v>
      </c>
      <c r="L276" s="3" t="str">
        <f t="shared" si="4"/>
        <v>('MENU_SE','M','메뉴 구분',NULL,NULL,'Y','SYSTEM',NOW(),'SYSTEM',NOW()),</v>
      </c>
    </row>
    <row r="277" spans="1:12" ht="16.5" x14ac:dyDescent="0.25">
      <c r="A277" s="83">
        <v>90</v>
      </c>
      <c r="B277" s="68" t="s">
        <v>128</v>
      </c>
      <c r="C277" s="14" t="s">
        <v>1516</v>
      </c>
      <c r="D277" s="14" t="s">
        <v>1517</v>
      </c>
      <c r="E277" s="14"/>
      <c r="F277" s="14"/>
      <c r="G277" s="14" t="s">
        <v>65</v>
      </c>
      <c r="H277" s="14" t="s">
        <v>475</v>
      </c>
      <c r="I277" s="14" t="s">
        <v>315</v>
      </c>
      <c r="J277" s="14" t="s">
        <v>475</v>
      </c>
      <c r="K277" s="14" t="s">
        <v>315</v>
      </c>
      <c r="L277" s="3" t="str">
        <f t="shared" si="4"/>
        <v>('GROUP_ID','OPEN_YN','공개 여부',NULL,NULL,'Y','SYSTEM',NOW(),'SYSTEM',NOW()),</v>
      </c>
    </row>
    <row r="278" spans="1:12" x14ac:dyDescent="0.25">
      <c r="A278" s="83">
        <v>91</v>
      </c>
      <c r="B278" s="14" t="s">
        <v>1516</v>
      </c>
      <c r="C278" s="14" t="s">
        <v>1438</v>
      </c>
      <c r="D278" s="14" t="s">
        <v>1518</v>
      </c>
      <c r="E278" s="14"/>
      <c r="F278" s="14"/>
      <c r="G278" s="14" t="s">
        <v>65</v>
      </c>
      <c r="H278" s="14" t="s">
        <v>475</v>
      </c>
      <c r="I278" s="14" t="s">
        <v>315</v>
      </c>
      <c r="J278" s="14" t="s">
        <v>475</v>
      </c>
      <c r="K278" s="14" t="s">
        <v>315</v>
      </c>
      <c r="L278" s="3" t="str">
        <f t="shared" si="4"/>
        <v>('OPEN_YN','N','비공개',NULL,NULL,'Y','SYSTEM',NOW(),'SYSTEM',NOW()),</v>
      </c>
    </row>
    <row r="279" spans="1:12" x14ac:dyDescent="0.25">
      <c r="A279" s="83">
        <v>92</v>
      </c>
      <c r="B279" s="14" t="s">
        <v>1516</v>
      </c>
      <c r="C279" s="14" t="s">
        <v>1437</v>
      </c>
      <c r="D279" s="14" t="s">
        <v>1519</v>
      </c>
      <c r="E279" s="14"/>
      <c r="F279" s="14"/>
      <c r="G279" s="14" t="s">
        <v>65</v>
      </c>
      <c r="H279" s="14" t="s">
        <v>475</v>
      </c>
      <c r="I279" s="14" t="s">
        <v>315</v>
      </c>
      <c r="J279" s="14" t="s">
        <v>475</v>
      </c>
      <c r="K279" s="14" t="s">
        <v>315</v>
      </c>
      <c r="L279" s="3" t="str">
        <f t="shared" si="4"/>
        <v>('OPEN_YN','Y','공개',NULL,NULL,'Y','SYSTEM',NOW(),'SYSTEM',NOW()),</v>
      </c>
    </row>
    <row r="280" spans="1:12" s="75" customFormat="1" ht="16.5" x14ac:dyDescent="0.25">
      <c r="A280" s="83">
        <v>93</v>
      </c>
      <c r="B280" s="68" t="s">
        <v>128</v>
      </c>
      <c r="C280" s="14" t="s">
        <v>2191</v>
      </c>
      <c r="D280" s="14" t="s">
        <v>2192</v>
      </c>
      <c r="E280" s="14" t="s">
        <v>2195</v>
      </c>
      <c r="F280" s="14"/>
      <c r="G280" s="14" t="s">
        <v>65</v>
      </c>
      <c r="H280" s="14" t="s">
        <v>475</v>
      </c>
      <c r="I280" s="14" t="s">
        <v>315</v>
      </c>
      <c r="J280" s="14" t="s">
        <v>475</v>
      </c>
      <c r="K280" s="14" t="s">
        <v>315</v>
      </c>
      <c r="L280" s="3" t="str">
        <f t="shared" si="4"/>
        <v>('GROUP_ID','POPUP_YN','팝업 사용 여부','공지사항 팝업 설정',NULL,'Y','SYSTEM',NOW(),'SYSTEM',NOW()),</v>
      </c>
    </row>
    <row r="281" spans="1:12" s="75" customFormat="1" x14ac:dyDescent="0.25">
      <c r="A281" s="83">
        <v>94</v>
      </c>
      <c r="B281" s="14" t="s">
        <v>2191</v>
      </c>
      <c r="C281" s="14" t="s">
        <v>2196</v>
      </c>
      <c r="D281" s="14" t="s">
        <v>2193</v>
      </c>
      <c r="E281" s="14"/>
      <c r="F281" s="14"/>
      <c r="G281" s="14" t="s">
        <v>65</v>
      </c>
      <c r="H281" s="14" t="s">
        <v>475</v>
      </c>
      <c r="I281" s="14" t="s">
        <v>315</v>
      </c>
      <c r="J281" s="14" t="s">
        <v>475</v>
      </c>
      <c r="K281" s="14" t="s">
        <v>315</v>
      </c>
      <c r="L281" s="3" t="str">
        <f t="shared" si="4"/>
        <v>('POPUP_YN','N','팝업 미사용',NULL,NULL,'Y','SYSTEM',NOW(),'SYSTEM',NOW()),</v>
      </c>
    </row>
    <row r="282" spans="1:12" s="75" customFormat="1" x14ac:dyDescent="0.25">
      <c r="A282" s="83">
        <v>95</v>
      </c>
      <c r="B282" s="14" t="s">
        <v>2191</v>
      </c>
      <c r="C282" s="14" t="s">
        <v>2197</v>
      </c>
      <c r="D282" s="14" t="s">
        <v>2194</v>
      </c>
      <c r="E282" s="14"/>
      <c r="F282" s="14"/>
      <c r="G282" s="14" t="s">
        <v>65</v>
      </c>
      <c r="H282" s="14" t="s">
        <v>475</v>
      </c>
      <c r="I282" s="14" t="s">
        <v>315</v>
      </c>
      <c r="J282" s="14" t="s">
        <v>475</v>
      </c>
      <c r="K282" s="14" t="s">
        <v>315</v>
      </c>
      <c r="L282" s="3" t="str">
        <f t="shared" si="4"/>
        <v>('POPUP_YN','Y','팝업 사용',NULL,NULL,'Y','SYSTEM',NOW(),'SYSTEM',NOW()),</v>
      </c>
    </row>
    <row r="283" spans="1:12" ht="16.5" x14ac:dyDescent="0.25">
      <c r="A283" s="83">
        <v>96</v>
      </c>
      <c r="B283" s="68" t="s">
        <v>128</v>
      </c>
      <c r="C283" s="14" t="s">
        <v>1520</v>
      </c>
      <c r="D283" s="14" t="s">
        <v>1521</v>
      </c>
      <c r="E283" s="14"/>
      <c r="F283" s="14"/>
      <c r="G283" s="14" t="s">
        <v>65</v>
      </c>
      <c r="H283" s="14" t="s">
        <v>475</v>
      </c>
      <c r="I283" s="14" t="s">
        <v>315</v>
      </c>
      <c r="J283" s="14" t="s">
        <v>475</v>
      </c>
      <c r="K283" s="14" t="s">
        <v>315</v>
      </c>
      <c r="L283" s="3" t="str">
        <f t="shared" si="4"/>
        <v>('GROUP_ID','PRJ_SE_CODE','프로젝트 구분',NULL,NULL,'Y','SYSTEM',NOW(),'SYSTEM',NOW()),</v>
      </c>
    </row>
    <row r="284" spans="1:12" x14ac:dyDescent="0.25">
      <c r="A284" s="83">
        <v>97</v>
      </c>
      <c r="B284" s="14" t="s">
        <v>1520</v>
      </c>
      <c r="C284" s="14" t="s">
        <v>1522</v>
      </c>
      <c r="D284" s="14" t="s">
        <v>1524</v>
      </c>
      <c r="E284" s="14"/>
      <c r="F284" s="14"/>
      <c r="G284" s="14" t="s">
        <v>65</v>
      </c>
      <c r="H284" s="14" t="s">
        <v>475</v>
      </c>
      <c r="I284" s="14" t="s">
        <v>315</v>
      </c>
      <c r="J284" s="14" t="s">
        <v>475</v>
      </c>
      <c r="K284" s="14" t="s">
        <v>315</v>
      </c>
      <c r="L284" s="3" t="str">
        <f t="shared" si="4"/>
        <v>('PRJ_SE_CODE','ALL','전체 공유',NULL,NULL,'Y','SYSTEM',NOW(),'SYSTEM',NOW()),</v>
      </c>
    </row>
    <row r="285" spans="1:12" x14ac:dyDescent="0.25">
      <c r="A285" s="83">
        <v>98</v>
      </c>
      <c r="B285" s="14" t="s">
        <v>1520</v>
      </c>
      <c r="C285" s="14" t="s">
        <v>1523</v>
      </c>
      <c r="D285" s="14" t="s">
        <v>1477</v>
      </c>
      <c r="E285" s="14"/>
      <c r="F285" s="14"/>
      <c r="G285" s="14" t="s">
        <v>65</v>
      </c>
      <c r="H285" s="14" t="s">
        <v>475</v>
      </c>
      <c r="I285" s="14" t="s">
        <v>315</v>
      </c>
      <c r="J285" s="14" t="s">
        <v>475</v>
      </c>
      <c r="K285" s="14" t="s">
        <v>315</v>
      </c>
      <c r="L285" s="3" t="str">
        <f t="shared" si="4"/>
        <v>('PRJ_SE_CODE','COM','일반',NULL,NULL,'Y','SYSTEM',NOW(),'SYSTEM',NOW()),</v>
      </c>
    </row>
    <row r="286" spans="1:12" ht="16.5" x14ac:dyDescent="0.25">
      <c r="A286" s="83">
        <v>99</v>
      </c>
      <c r="B286" s="68" t="s">
        <v>128</v>
      </c>
      <c r="C286" s="14" t="s">
        <v>1525</v>
      </c>
      <c r="D286" s="14" t="s">
        <v>1526</v>
      </c>
      <c r="E286" s="14"/>
      <c r="F286" s="14"/>
      <c r="G286" s="14" t="s">
        <v>65</v>
      </c>
      <c r="H286" s="14" t="s">
        <v>475</v>
      </c>
      <c r="I286" s="14" t="s">
        <v>315</v>
      </c>
      <c r="J286" s="14" t="s">
        <v>475</v>
      </c>
      <c r="K286" s="14" t="s">
        <v>315</v>
      </c>
      <c r="L286" s="3" t="str">
        <f t="shared" si="4"/>
        <v>('GROUP_ID','PRJ_STAT_CODE','프로젝트 승인 상태',NULL,NULL,'Y','SYSTEM',NOW(),'SYSTEM',NOW()),</v>
      </c>
    </row>
    <row r="287" spans="1:12" x14ac:dyDescent="0.25">
      <c r="A287" s="83">
        <v>100</v>
      </c>
      <c r="B287" s="14" t="s">
        <v>1525</v>
      </c>
      <c r="C287" s="14" t="s">
        <v>1527</v>
      </c>
      <c r="D287" s="14" t="s">
        <v>1530</v>
      </c>
      <c r="E287" s="14"/>
      <c r="F287" s="14"/>
      <c r="G287" s="14" t="s">
        <v>65</v>
      </c>
      <c r="H287" s="14" t="s">
        <v>475</v>
      </c>
      <c r="I287" s="14" t="s">
        <v>315</v>
      </c>
      <c r="J287" s="14" t="s">
        <v>475</v>
      </c>
      <c r="K287" s="14" t="s">
        <v>315</v>
      </c>
      <c r="L287" s="3" t="str">
        <f t="shared" si="4"/>
        <v>('PRJ_STAT_CODE','A','신청중',NULL,NULL,'Y','SYSTEM',NOW(),'SYSTEM',NOW()),</v>
      </c>
    </row>
    <row r="288" spans="1:12" x14ac:dyDescent="0.25">
      <c r="A288" s="83">
        <v>101</v>
      </c>
      <c r="B288" s="14" t="s">
        <v>1525</v>
      </c>
      <c r="C288" s="14" t="s">
        <v>1528</v>
      </c>
      <c r="D288" s="14" t="s">
        <v>1531</v>
      </c>
      <c r="E288" s="14"/>
      <c r="F288" s="14"/>
      <c r="G288" s="14" t="s">
        <v>65</v>
      </c>
      <c r="H288" s="14" t="s">
        <v>475</v>
      </c>
      <c r="I288" s="14" t="s">
        <v>315</v>
      </c>
      <c r="J288" s="14" t="s">
        <v>475</v>
      </c>
      <c r="K288" s="14" t="s">
        <v>315</v>
      </c>
      <c r="L288" s="3" t="str">
        <f t="shared" si="4"/>
        <v>('PRJ_STAT_CODE','C','승인완료',NULL,NULL,'Y','SYSTEM',NOW(),'SYSTEM',NOW()),</v>
      </c>
    </row>
    <row r="289" spans="1:12" x14ac:dyDescent="0.25">
      <c r="A289" s="83">
        <v>102</v>
      </c>
      <c r="B289" s="14" t="s">
        <v>1525</v>
      </c>
      <c r="C289" s="14" t="s">
        <v>1529</v>
      </c>
      <c r="D289" s="14" t="s">
        <v>1441</v>
      </c>
      <c r="E289" s="14"/>
      <c r="F289" s="14"/>
      <c r="G289" s="14" t="s">
        <v>65</v>
      </c>
      <c r="H289" s="14" t="s">
        <v>475</v>
      </c>
      <c r="I289" s="14" t="s">
        <v>315</v>
      </c>
      <c r="J289" s="14" t="s">
        <v>475</v>
      </c>
      <c r="K289" s="14" t="s">
        <v>315</v>
      </c>
      <c r="L289" s="3" t="str">
        <f t="shared" si="4"/>
        <v>('PRJ_STAT_CODE','R','반려',NULL,NULL,'Y','SYSTEM',NOW(),'SYSTEM',NOW()),</v>
      </c>
    </row>
    <row r="290" spans="1:12" ht="16.5" x14ac:dyDescent="0.25">
      <c r="A290" s="83">
        <v>103</v>
      </c>
      <c r="B290" s="68" t="s">
        <v>128</v>
      </c>
      <c r="C290" s="14" t="s">
        <v>1532</v>
      </c>
      <c r="D290" s="14" t="s">
        <v>1533</v>
      </c>
      <c r="E290" s="14"/>
      <c r="F290" s="14"/>
      <c r="G290" s="14" t="s">
        <v>65</v>
      </c>
      <c r="H290" s="14" t="s">
        <v>475</v>
      </c>
      <c r="I290" s="14" t="s">
        <v>315</v>
      </c>
      <c r="J290" s="14" t="s">
        <v>475</v>
      </c>
      <c r="K290" s="14" t="s">
        <v>315</v>
      </c>
      <c r="L290" s="3" t="str">
        <f t="shared" si="4"/>
        <v>('GROUP_ID','PRJ_TYPE_CODE','프로젝트 타입',NULL,NULL,'Y','SYSTEM',NOW(),'SYSTEM',NOW()),</v>
      </c>
    </row>
    <row r="291" spans="1:12" x14ac:dyDescent="0.25">
      <c r="A291" s="83">
        <v>104</v>
      </c>
      <c r="B291" s="14" t="s">
        <v>1532</v>
      </c>
      <c r="C291" s="14" t="s">
        <v>1534</v>
      </c>
      <c r="D291" s="14" t="s">
        <v>1691</v>
      </c>
      <c r="E291" s="14"/>
      <c r="F291" s="14"/>
      <c r="G291" s="14" t="s">
        <v>65</v>
      </c>
      <c r="H291" s="14" t="s">
        <v>475</v>
      </c>
      <c r="I291" s="14" t="s">
        <v>315</v>
      </c>
      <c r="J291" s="14" t="s">
        <v>475</v>
      </c>
      <c r="K291" s="14" t="s">
        <v>315</v>
      </c>
      <c r="L291" s="3" t="str">
        <f t="shared" si="4"/>
        <v>('PRJ_TYPE_CODE','AI','머신러닝',NULL,NULL,'Y','SYSTEM',NOW(),'SYSTEM',NOW()),</v>
      </c>
    </row>
    <row r="292" spans="1:12" x14ac:dyDescent="0.25">
      <c r="A292" s="83">
        <v>105</v>
      </c>
      <c r="B292" s="14" t="s">
        <v>1532</v>
      </c>
      <c r="C292" s="25" t="s">
        <v>1535</v>
      </c>
      <c r="D292" s="25" t="s">
        <v>1536</v>
      </c>
      <c r="E292" s="25"/>
      <c r="F292" s="14"/>
      <c r="G292" s="14" t="s">
        <v>65</v>
      </c>
      <c r="H292" s="14" t="s">
        <v>475</v>
      </c>
      <c r="I292" s="14" t="s">
        <v>315</v>
      </c>
      <c r="J292" s="14" t="s">
        <v>475</v>
      </c>
      <c r="K292" s="14" t="s">
        <v>315</v>
      </c>
      <c r="L292" s="3" t="str">
        <f t="shared" si="4"/>
        <v>('PRJ_TYPE_CODE','VW','시각화',NULL,NULL,'Y','SYSTEM',NOW(),'SYSTEM',NOW()),</v>
      </c>
    </row>
    <row r="293" spans="1:12" ht="16.5" x14ac:dyDescent="0.25">
      <c r="A293" s="83">
        <v>106</v>
      </c>
      <c r="B293" s="68" t="s">
        <v>128</v>
      </c>
      <c r="C293" s="25" t="s">
        <v>1537</v>
      </c>
      <c r="D293" s="25" t="s">
        <v>1538</v>
      </c>
      <c r="E293" s="25"/>
      <c r="F293" s="14"/>
      <c r="G293" s="14" t="s">
        <v>65</v>
      </c>
      <c r="H293" s="14" t="s">
        <v>475</v>
      </c>
      <c r="I293" s="14" t="s">
        <v>315</v>
      </c>
      <c r="J293" s="14" t="s">
        <v>475</v>
      </c>
      <c r="K293" s="14" t="s">
        <v>315</v>
      </c>
      <c r="L293" s="3" t="str">
        <f t="shared" si="4"/>
        <v>('GROUP_ID','QNA_CAT','QNA 카테고리',NULL,NULL,'Y','SYSTEM',NOW(),'SYSTEM',NOW()),</v>
      </c>
    </row>
    <row r="294" spans="1:12" x14ac:dyDescent="0.25">
      <c r="A294" s="83">
        <v>107</v>
      </c>
      <c r="B294" s="25" t="s">
        <v>1537</v>
      </c>
      <c r="C294" s="14" t="s">
        <v>1468</v>
      </c>
      <c r="D294" s="14" t="s">
        <v>1471</v>
      </c>
      <c r="E294" s="25"/>
      <c r="F294" s="14"/>
      <c r="G294" s="14" t="s">
        <v>65</v>
      </c>
      <c r="H294" s="14" t="s">
        <v>475</v>
      </c>
      <c r="I294" s="14" t="s">
        <v>315</v>
      </c>
      <c r="J294" s="14" t="s">
        <v>475</v>
      </c>
      <c r="K294" s="14" t="s">
        <v>315</v>
      </c>
      <c r="L294" s="3" t="str">
        <f t="shared" si="4"/>
        <v>('QNA_CAT','ETC','기타',NULL,NULL,'Y','SYSTEM',NOW(),'SYSTEM',NOW()),</v>
      </c>
    </row>
    <row r="295" spans="1:12" x14ac:dyDescent="0.25">
      <c r="A295" s="83">
        <v>108</v>
      </c>
      <c r="B295" s="25" t="s">
        <v>1537</v>
      </c>
      <c r="C295" s="14" t="s">
        <v>1469</v>
      </c>
      <c r="D295" s="14" t="s">
        <v>1472</v>
      </c>
      <c r="E295" s="25"/>
      <c r="F295" s="14"/>
      <c r="G295" s="14" t="s">
        <v>65</v>
      </c>
      <c r="H295" s="14" t="s">
        <v>475</v>
      </c>
      <c r="I295" s="14" t="s">
        <v>315</v>
      </c>
      <c r="J295" s="14" t="s">
        <v>475</v>
      </c>
      <c r="K295" s="14" t="s">
        <v>315</v>
      </c>
      <c r="L295" s="3" t="str">
        <f t="shared" si="4"/>
        <v>('QNA_CAT','LOGIN','로그인',NULL,NULL,'Y','SYSTEM',NOW(),'SYSTEM',NOW()),</v>
      </c>
    </row>
    <row r="296" spans="1:12" x14ac:dyDescent="0.25">
      <c r="A296" s="83">
        <v>109</v>
      </c>
      <c r="B296" s="25" t="s">
        <v>1537</v>
      </c>
      <c r="C296" s="14" t="s">
        <v>1470</v>
      </c>
      <c r="D296" s="14" t="s">
        <v>1473</v>
      </c>
      <c r="E296" s="25"/>
      <c r="F296" s="14"/>
      <c r="G296" s="14" t="s">
        <v>65</v>
      </c>
      <c r="H296" s="14" t="s">
        <v>475</v>
      </c>
      <c r="I296" s="14" t="s">
        <v>315</v>
      </c>
      <c r="J296" s="14" t="s">
        <v>475</v>
      </c>
      <c r="K296" s="14" t="s">
        <v>315</v>
      </c>
      <c r="L296" s="3" t="str">
        <f t="shared" si="4"/>
        <v>('QNA_CAT','MANUAL','사용문의',NULL,NULL,'Y','SYSTEM',NOW(),'SYSTEM',NOW()),</v>
      </c>
    </row>
    <row r="297" spans="1:12" x14ac:dyDescent="0.25">
      <c r="A297" s="83">
        <v>110</v>
      </c>
      <c r="B297" s="25" t="s">
        <v>1537</v>
      </c>
      <c r="C297" s="14" t="s">
        <v>1462</v>
      </c>
      <c r="D297" s="14" t="s">
        <v>1474</v>
      </c>
      <c r="E297" s="25"/>
      <c r="F297" s="14"/>
      <c r="G297" s="14" t="s">
        <v>65</v>
      </c>
      <c r="H297" s="14" t="s">
        <v>475</v>
      </c>
      <c r="I297" s="14" t="s">
        <v>315</v>
      </c>
      <c r="J297" s="14" t="s">
        <v>475</v>
      </c>
      <c r="K297" s="14" t="s">
        <v>315</v>
      </c>
      <c r="L297" s="3" t="str">
        <f t="shared" si="4"/>
        <v>('QNA_CAT','PROJECT','프로젝트',NULL,NULL,'Y','SYSTEM',NOW(),'SYSTEM',NOW()),</v>
      </c>
    </row>
    <row r="298" spans="1:12" x14ac:dyDescent="0.25">
      <c r="A298" s="83">
        <v>111</v>
      </c>
      <c r="B298" s="25" t="s">
        <v>1537</v>
      </c>
      <c r="C298" s="14" t="s">
        <v>1423</v>
      </c>
      <c r="D298" s="14" t="s">
        <v>1424</v>
      </c>
      <c r="E298" s="25"/>
      <c r="F298" s="14"/>
      <c r="G298" s="14" t="s">
        <v>65</v>
      </c>
      <c r="H298" s="14" t="s">
        <v>475</v>
      </c>
      <c r="I298" s="14" t="s">
        <v>315</v>
      </c>
      <c r="J298" s="14" t="s">
        <v>475</v>
      </c>
      <c r="K298" s="14" t="s">
        <v>315</v>
      </c>
      <c r="L298" s="3" t="str">
        <f t="shared" si="4"/>
        <v>('QNA_CAT','SYSTEM','시스템',NULL,NULL,'Y','SYSTEM',NOW(),'SYSTEM',NOW()),</v>
      </c>
    </row>
    <row r="299" spans="1:12" ht="16.5" x14ac:dyDescent="0.25">
      <c r="A299" s="83">
        <v>112</v>
      </c>
      <c r="B299" s="68" t="s">
        <v>128</v>
      </c>
      <c r="C299" s="25" t="s">
        <v>1539</v>
      </c>
      <c r="D299" s="25" t="s">
        <v>1540</v>
      </c>
      <c r="E299" s="25"/>
      <c r="F299" s="14"/>
      <c r="G299" s="14" t="s">
        <v>65</v>
      </c>
      <c r="H299" s="14" t="s">
        <v>475</v>
      </c>
      <c r="I299" s="14" t="s">
        <v>315</v>
      </c>
      <c r="J299" s="14" t="s">
        <v>475</v>
      </c>
      <c r="K299" s="14" t="s">
        <v>315</v>
      </c>
      <c r="L299" s="3" t="str">
        <f t="shared" si="4"/>
        <v>('GROUP_ID','QNA_STAT_CODE','QNA 답변 상태',NULL,NULL,'Y','SYSTEM',NOW(),'SYSTEM',NOW()),</v>
      </c>
    </row>
    <row r="300" spans="1:12" x14ac:dyDescent="0.25">
      <c r="A300" s="83">
        <v>113</v>
      </c>
      <c r="B300" s="25" t="s">
        <v>1539</v>
      </c>
      <c r="C300" s="25" t="s">
        <v>1541</v>
      </c>
      <c r="D300" s="25" t="s">
        <v>1545</v>
      </c>
      <c r="E300" s="25"/>
      <c r="F300" s="14"/>
      <c r="G300" s="14" t="s">
        <v>65</v>
      </c>
      <c r="H300" s="14" t="s">
        <v>475</v>
      </c>
      <c r="I300" s="14" t="s">
        <v>315</v>
      </c>
      <c r="J300" s="14" t="s">
        <v>475</v>
      </c>
      <c r="K300" s="14" t="s">
        <v>315</v>
      </c>
      <c r="L300" s="3" t="str">
        <f t="shared" si="4"/>
        <v>('QNA_STAT_CODE','ANSWERED','답변 완료',NULL,NULL,'Y','SYSTEM',NOW(),'SYSTEM',NOW()),</v>
      </c>
    </row>
    <row r="301" spans="1:12" x14ac:dyDescent="0.25">
      <c r="A301" s="83">
        <v>114</v>
      </c>
      <c r="B301" s="25" t="s">
        <v>1539</v>
      </c>
      <c r="C301" s="25" t="s">
        <v>1542</v>
      </c>
      <c r="D301" s="25" t="s">
        <v>1546</v>
      </c>
      <c r="E301" s="25"/>
      <c r="F301" s="14"/>
      <c r="G301" s="14" t="s">
        <v>65</v>
      </c>
      <c r="H301" s="14" t="s">
        <v>475</v>
      </c>
      <c r="I301" s="14" t="s">
        <v>315</v>
      </c>
      <c r="J301" s="14" t="s">
        <v>475</v>
      </c>
      <c r="K301" s="14" t="s">
        <v>315</v>
      </c>
      <c r="L301" s="3" t="str">
        <f t="shared" si="4"/>
        <v>('QNA_STAT_CODE','READED','확인중',NULL,NULL,'Y','SYSTEM',NOW(),'SYSTEM',NOW()),</v>
      </c>
    </row>
    <row r="302" spans="1:12" x14ac:dyDescent="0.25">
      <c r="A302" s="83">
        <v>115</v>
      </c>
      <c r="B302" s="25" t="s">
        <v>1539</v>
      </c>
      <c r="C302" s="25" t="s">
        <v>1543</v>
      </c>
      <c r="D302" s="25" t="s">
        <v>1544</v>
      </c>
      <c r="E302" s="25"/>
      <c r="F302" s="14"/>
      <c r="G302" s="14" t="s">
        <v>65</v>
      </c>
      <c r="H302" s="14" t="s">
        <v>475</v>
      </c>
      <c r="I302" s="14" t="s">
        <v>315</v>
      </c>
      <c r="J302" s="14" t="s">
        <v>475</v>
      </c>
      <c r="K302" s="14" t="s">
        <v>315</v>
      </c>
      <c r="L302" s="3" t="str">
        <f t="shared" si="4"/>
        <v>('QNA_STAT_CODE','UNREAD','미확인',NULL,NULL,'Y','SYSTEM',NOW(),'SYSTEM',NOW()),</v>
      </c>
    </row>
    <row r="303" spans="1:12" ht="16.5" x14ac:dyDescent="0.25">
      <c r="A303" s="83">
        <v>116</v>
      </c>
      <c r="B303" s="68" t="s">
        <v>128</v>
      </c>
      <c r="C303" s="25" t="s">
        <v>1547</v>
      </c>
      <c r="D303" s="25" t="s">
        <v>1548</v>
      </c>
      <c r="E303" s="25"/>
      <c r="F303" s="14"/>
      <c r="G303" s="14" t="s">
        <v>65</v>
      </c>
      <c r="H303" s="14" t="s">
        <v>475</v>
      </c>
      <c r="I303" s="14" t="s">
        <v>315</v>
      </c>
      <c r="J303" s="14" t="s">
        <v>475</v>
      </c>
      <c r="K303" s="14" t="s">
        <v>315</v>
      </c>
      <c r="L303" s="3" t="str">
        <f t="shared" si="4"/>
        <v>('GROUP_ID','RPT_ATMC_APRV_YN','보고서 자동 승인',NULL,NULL,'Y','SYSTEM',NOW(),'SYSTEM',NOW()),</v>
      </c>
    </row>
    <row r="304" spans="1:12" x14ac:dyDescent="0.25">
      <c r="A304" s="83">
        <v>117</v>
      </c>
      <c r="B304" s="25" t="s">
        <v>1547</v>
      </c>
      <c r="C304" s="14" t="s">
        <v>1438</v>
      </c>
      <c r="D304" s="25" t="s">
        <v>1549</v>
      </c>
      <c r="E304" s="25"/>
      <c r="F304" s="14"/>
      <c r="G304" s="14" t="s">
        <v>65</v>
      </c>
      <c r="H304" s="14" t="s">
        <v>475</v>
      </c>
      <c r="I304" s="14" t="s">
        <v>315</v>
      </c>
      <c r="J304" s="14" t="s">
        <v>475</v>
      </c>
      <c r="K304" s="14" t="s">
        <v>315</v>
      </c>
      <c r="L304" s="3" t="str">
        <f t="shared" si="4"/>
        <v>('RPT_ATMC_APRV_YN','N','결재 승인',NULL,NULL,'Y','SYSTEM',NOW(),'SYSTEM',NOW()),</v>
      </c>
    </row>
    <row r="305" spans="1:12" x14ac:dyDescent="0.25">
      <c r="A305" s="83">
        <v>118</v>
      </c>
      <c r="B305" s="25" t="s">
        <v>1547</v>
      </c>
      <c r="C305" s="14" t="s">
        <v>1437</v>
      </c>
      <c r="D305" s="25" t="s">
        <v>1550</v>
      </c>
      <c r="E305" s="25"/>
      <c r="F305" s="14"/>
      <c r="G305" s="14" t="s">
        <v>65</v>
      </c>
      <c r="H305" s="14" t="s">
        <v>475</v>
      </c>
      <c r="I305" s="14" t="s">
        <v>315</v>
      </c>
      <c r="J305" s="14" t="s">
        <v>475</v>
      </c>
      <c r="K305" s="14" t="s">
        <v>315</v>
      </c>
      <c r="L305" s="3" t="str">
        <f t="shared" si="4"/>
        <v>('RPT_ATMC_APRV_YN','Y','자동 승인',NULL,NULL,'Y','SYSTEM',NOW(),'SYSTEM',NOW()),</v>
      </c>
    </row>
    <row r="306" spans="1:12" ht="16.5" x14ac:dyDescent="0.25">
      <c r="A306" s="83">
        <v>119</v>
      </c>
      <c r="B306" s="68" t="s">
        <v>128</v>
      </c>
      <c r="C306" s="25" t="s">
        <v>1551</v>
      </c>
      <c r="D306" s="25" t="s">
        <v>1552</v>
      </c>
      <c r="E306" s="25"/>
      <c r="F306" s="14"/>
      <c r="G306" s="14" t="s">
        <v>65</v>
      </c>
      <c r="H306" s="14" t="s">
        <v>475</v>
      </c>
      <c r="I306" s="14" t="s">
        <v>315</v>
      </c>
      <c r="J306" s="14" t="s">
        <v>475</v>
      </c>
      <c r="K306" s="14" t="s">
        <v>315</v>
      </c>
      <c r="L306" s="3" t="str">
        <f t="shared" si="4"/>
        <v>('GROUP_ID','RPT_STAT_CODE','보고서 승인 상태',NULL,NULL,'Y','SYSTEM',NOW(),'SYSTEM',NOW()),</v>
      </c>
    </row>
    <row r="307" spans="1:12" x14ac:dyDescent="0.25">
      <c r="A307" s="83">
        <v>120</v>
      </c>
      <c r="B307" s="25" t="s">
        <v>1551</v>
      </c>
      <c r="C307" s="14" t="s">
        <v>1527</v>
      </c>
      <c r="D307" s="14" t="s">
        <v>1530</v>
      </c>
      <c r="E307" s="25"/>
      <c r="F307" s="14"/>
      <c r="G307" s="14" t="s">
        <v>65</v>
      </c>
      <c r="H307" s="14" t="s">
        <v>475</v>
      </c>
      <c r="I307" s="14" t="s">
        <v>315</v>
      </c>
      <c r="J307" s="14" t="s">
        <v>475</v>
      </c>
      <c r="K307" s="14" t="s">
        <v>315</v>
      </c>
      <c r="L307" s="3" t="str">
        <f t="shared" si="4"/>
        <v>('RPT_STAT_CODE','A','신청중',NULL,NULL,'Y','SYSTEM',NOW(),'SYSTEM',NOW()),</v>
      </c>
    </row>
    <row r="308" spans="1:12" x14ac:dyDescent="0.25">
      <c r="A308" s="83">
        <v>121</v>
      </c>
      <c r="B308" s="25" t="s">
        <v>1551</v>
      </c>
      <c r="C308" s="14" t="s">
        <v>1528</v>
      </c>
      <c r="D308" s="14" t="s">
        <v>1531</v>
      </c>
      <c r="E308" s="25"/>
      <c r="F308" s="14"/>
      <c r="G308" s="14" t="s">
        <v>65</v>
      </c>
      <c r="H308" s="14" t="s">
        <v>475</v>
      </c>
      <c r="I308" s="14" t="s">
        <v>315</v>
      </c>
      <c r="J308" s="14" t="s">
        <v>475</v>
      </c>
      <c r="K308" s="14" t="s">
        <v>315</v>
      </c>
      <c r="L308" s="3" t="str">
        <f t="shared" si="4"/>
        <v>('RPT_STAT_CODE','C','승인완료',NULL,NULL,'Y','SYSTEM',NOW(),'SYSTEM',NOW()),</v>
      </c>
    </row>
    <row r="309" spans="1:12" x14ac:dyDescent="0.25">
      <c r="A309" s="83">
        <v>122</v>
      </c>
      <c r="B309" s="25" t="s">
        <v>1551</v>
      </c>
      <c r="C309" s="14" t="s">
        <v>1529</v>
      </c>
      <c r="D309" s="14" t="s">
        <v>1441</v>
      </c>
      <c r="E309" s="25"/>
      <c r="F309" s="14"/>
      <c r="G309" s="14" t="s">
        <v>65</v>
      </c>
      <c r="H309" s="14" t="s">
        <v>475</v>
      </c>
      <c r="I309" s="14" t="s">
        <v>315</v>
      </c>
      <c r="J309" s="14" t="s">
        <v>475</v>
      </c>
      <c r="K309" s="14" t="s">
        <v>315</v>
      </c>
      <c r="L309" s="3" t="str">
        <f t="shared" si="4"/>
        <v>('RPT_STAT_CODE','R','반려',NULL,NULL,'Y','SYSTEM',NOW(),'SYSTEM',NOW()),</v>
      </c>
    </row>
    <row r="310" spans="1:12" ht="16.5" x14ac:dyDescent="0.25">
      <c r="A310" s="83">
        <v>123</v>
      </c>
      <c r="B310" s="68" t="s">
        <v>128</v>
      </c>
      <c r="C310" s="25" t="s">
        <v>1553</v>
      </c>
      <c r="D310" s="25" t="s">
        <v>1554</v>
      </c>
      <c r="E310" s="25"/>
      <c r="F310" s="14"/>
      <c r="G310" s="14" t="s">
        <v>65</v>
      </c>
      <c r="H310" s="14" t="s">
        <v>475</v>
      </c>
      <c r="I310" s="14" t="s">
        <v>315</v>
      </c>
      <c r="J310" s="14" t="s">
        <v>475</v>
      </c>
      <c r="K310" s="14" t="s">
        <v>315</v>
      </c>
      <c r="L310" s="3" t="str">
        <f t="shared" si="4"/>
        <v>('GROUP_ID','RPT_TY','보고서 유형',NULL,NULL,'Y','SYSTEM',NOW(),'SYSTEM',NOW()),</v>
      </c>
    </row>
    <row r="311" spans="1:12" x14ac:dyDescent="0.25">
      <c r="A311" s="83">
        <v>124</v>
      </c>
      <c r="B311" s="25" t="s">
        <v>1553</v>
      </c>
      <c r="C311" s="25" t="s">
        <v>1534</v>
      </c>
      <c r="D311" s="25" t="s">
        <v>1691</v>
      </c>
      <c r="E311" s="25"/>
      <c r="F311" s="14"/>
      <c r="G311" s="14" t="s">
        <v>65</v>
      </c>
      <c r="H311" s="14" t="s">
        <v>475</v>
      </c>
      <c r="I311" s="14" t="s">
        <v>315</v>
      </c>
      <c r="J311" s="14" t="s">
        <v>475</v>
      </c>
      <c r="K311" s="14" t="s">
        <v>315</v>
      </c>
      <c r="L311" s="3" t="str">
        <f t="shared" si="4"/>
        <v>('RPT_TY','AI','머신러닝',NULL,NULL,'Y','SYSTEM',NOW(),'SYSTEM',NOW()),</v>
      </c>
    </row>
    <row r="312" spans="1:12" x14ac:dyDescent="0.25">
      <c r="A312" s="83">
        <v>125</v>
      </c>
      <c r="B312" s="25" t="s">
        <v>1553</v>
      </c>
      <c r="C312" s="25" t="s">
        <v>1555</v>
      </c>
      <c r="D312" s="25" t="s">
        <v>1559</v>
      </c>
      <c r="E312" s="25"/>
      <c r="F312" s="14"/>
      <c r="G312" s="14" t="s">
        <v>65</v>
      </c>
      <c r="H312" s="14" t="s">
        <v>475</v>
      </c>
      <c r="I312" s="14" t="s">
        <v>315</v>
      </c>
      <c r="J312" s="14" t="s">
        <v>475</v>
      </c>
      <c r="K312" s="14" t="s">
        <v>315</v>
      </c>
      <c r="L312" s="3" t="str">
        <f t="shared" si="4"/>
        <v>('RPT_TY','DEPT','부서',NULL,NULL,'Y','SYSTEM',NOW(),'SYSTEM',NOW()),</v>
      </c>
    </row>
    <row r="313" spans="1:12" x14ac:dyDescent="0.25">
      <c r="A313" s="83">
        <v>126</v>
      </c>
      <c r="B313" s="25" t="s">
        <v>1553</v>
      </c>
      <c r="C313" s="25" t="s">
        <v>1556</v>
      </c>
      <c r="D313" s="25" t="s">
        <v>1560</v>
      </c>
      <c r="E313" s="25"/>
      <c r="F313" s="14"/>
      <c r="G313" s="14" t="s">
        <v>65</v>
      </c>
      <c r="H313" s="14" t="s">
        <v>475</v>
      </c>
      <c r="I313" s="14" t="s">
        <v>315</v>
      </c>
      <c r="J313" s="14" t="s">
        <v>475</v>
      </c>
      <c r="K313" s="14" t="s">
        <v>315</v>
      </c>
      <c r="L313" s="3" t="str">
        <f t="shared" si="4"/>
        <v>('RPT_TY','ENTERPRISE','전사',NULL,NULL,'Y','SYSTEM',NOW(),'SYSTEM',NOW()),</v>
      </c>
    </row>
    <row r="314" spans="1:12" x14ac:dyDescent="0.25">
      <c r="A314" s="83">
        <v>127</v>
      </c>
      <c r="B314" s="25" t="s">
        <v>1553</v>
      </c>
      <c r="C314" s="25" t="s">
        <v>1557</v>
      </c>
      <c r="D314" s="25" t="s">
        <v>1561</v>
      </c>
      <c r="E314" s="25"/>
      <c r="F314" s="14"/>
      <c r="G314" s="14" t="s">
        <v>65</v>
      </c>
      <c r="H314" s="14" t="s">
        <v>475</v>
      </c>
      <c r="I314" s="14" t="s">
        <v>315</v>
      </c>
      <c r="J314" s="14" t="s">
        <v>475</v>
      </c>
      <c r="K314" s="14" t="s">
        <v>315</v>
      </c>
      <c r="L314" s="3" t="str">
        <f t="shared" si="4"/>
        <v>('RPT_TY','GROUP','그룹',NULL,NULL,'Y','SYSTEM',NOW(),'SYSTEM',NOW()),</v>
      </c>
    </row>
    <row r="315" spans="1:12" x14ac:dyDescent="0.25">
      <c r="A315" s="83">
        <v>128</v>
      </c>
      <c r="B315" s="25" t="s">
        <v>1553</v>
      </c>
      <c r="C315" s="25" t="s">
        <v>1558</v>
      </c>
      <c r="D315" s="25" t="s">
        <v>1562</v>
      </c>
      <c r="E315" s="25"/>
      <c r="F315" s="14"/>
      <c r="G315" s="14" t="s">
        <v>65</v>
      </c>
      <c r="H315" s="14" t="s">
        <v>475</v>
      </c>
      <c r="I315" s="14" t="s">
        <v>315</v>
      </c>
      <c r="J315" s="14" t="s">
        <v>475</v>
      </c>
      <c r="K315" s="14" t="s">
        <v>315</v>
      </c>
      <c r="L315" s="3" t="str">
        <f t="shared" si="4"/>
        <v>('RPT_TY','PERSON','개인',NULL,NULL,'Y','SYSTEM',NOW(),'SYSTEM',NOW()),</v>
      </c>
    </row>
    <row r="316" spans="1:12" s="75" customFormat="1" ht="16.5" x14ac:dyDescent="0.25">
      <c r="A316" s="83">
        <v>129</v>
      </c>
      <c r="B316" s="68" t="s">
        <v>128</v>
      </c>
      <c r="C316" s="25" t="s">
        <v>2259</v>
      </c>
      <c r="D316" s="25" t="s">
        <v>2269</v>
      </c>
      <c r="E316" s="25"/>
      <c r="F316" s="14"/>
      <c r="G316" s="14" t="s">
        <v>65</v>
      </c>
      <c r="H316" s="14" t="s">
        <v>475</v>
      </c>
      <c r="I316" s="14" t="s">
        <v>315</v>
      </c>
      <c r="J316" s="14" t="s">
        <v>475</v>
      </c>
      <c r="K316" s="14" t="s">
        <v>315</v>
      </c>
      <c r="L316" s="3" t="str">
        <f t="shared" si="4"/>
        <v>('GROUP_ID','SCHEDULE_CL','배치 구분',NULL,NULL,'Y','SYSTEM',NOW(),'SYSTEM',NOW()),</v>
      </c>
    </row>
    <row r="317" spans="1:12" s="75" customFormat="1" x14ac:dyDescent="0.25">
      <c r="A317" s="83">
        <v>130</v>
      </c>
      <c r="B317" s="25" t="s">
        <v>2259</v>
      </c>
      <c r="C317" s="14" t="s">
        <v>734</v>
      </c>
      <c r="D317" s="25" t="s">
        <v>2262</v>
      </c>
      <c r="E317" s="25"/>
      <c r="F317" s="14"/>
      <c r="G317" s="14" t="s">
        <v>65</v>
      </c>
      <c r="H317" s="14" t="s">
        <v>475</v>
      </c>
      <c r="I317" s="14" t="s">
        <v>315</v>
      </c>
      <c r="J317" s="14" t="s">
        <v>475</v>
      </c>
      <c r="K317" s="14" t="s">
        <v>315</v>
      </c>
      <c r="L317" s="3" t="str">
        <f t="shared" ref="L317:L367" si="5">"('"&amp;B317&amp;"','"&amp;C317&amp;"','"&amp;D317&amp;"',"&amp;IF(E317="","NULL","'"&amp;E317&amp;"'")&amp;","&amp;IF(F317="","NULL",F317)&amp;",'"&amp;G317&amp;"','"&amp;H317&amp;"',"&amp;I317&amp;",'"&amp;J317&amp;"',"&amp;K317&amp;IF(A318="",");","),")</f>
        <v>('SCHEDULE_CL','HR','HR 연동 배치',NULL,NULL,'Y','SYSTEM',NOW(),'SYSTEM',NOW()),</v>
      </c>
    </row>
    <row r="318" spans="1:12" s="75" customFormat="1" x14ac:dyDescent="0.25">
      <c r="A318" s="83">
        <v>131</v>
      </c>
      <c r="B318" s="25" t="s">
        <v>2259</v>
      </c>
      <c r="C318" s="14" t="s">
        <v>767</v>
      </c>
      <c r="D318" s="25" t="s">
        <v>2263</v>
      </c>
      <c r="E318" s="25"/>
      <c r="F318" s="14"/>
      <c r="G318" s="14" t="s">
        <v>65</v>
      </c>
      <c r="H318" s="14" t="s">
        <v>475</v>
      </c>
      <c r="I318" s="14" t="s">
        <v>315</v>
      </c>
      <c r="J318" s="14" t="s">
        <v>475</v>
      </c>
      <c r="K318" s="14" t="s">
        <v>315</v>
      </c>
      <c r="L318" s="3" t="str">
        <f t="shared" si="5"/>
        <v>('SCHEDULE_CL','TABLEAU','태블로 연동 배치',NULL,NULL,'Y','SYSTEM',NOW(),'SYSTEM',NOW()),</v>
      </c>
    </row>
    <row r="319" spans="1:12" s="75" customFormat="1" x14ac:dyDescent="0.25">
      <c r="A319" s="83">
        <v>132</v>
      </c>
      <c r="B319" s="25" t="s">
        <v>2259</v>
      </c>
      <c r="C319" s="14" t="s">
        <v>1779</v>
      </c>
      <c r="D319" s="25" t="s">
        <v>2264</v>
      </c>
      <c r="E319" s="25"/>
      <c r="F319" s="14"/>
      <c r="G319" s="14" t="s">
        <v>65</v>
      </c>
      <c r="H319" s="14" t="s">
        <v>475</v>
      </c>
      <c r="I319" s="14" t="s">
        <v>315</v>
      </c>
      <c r="J319" s="14" t="s">
        <v>475</v>
      </c>
      <c r="K319" s="14" t="s">
        <v>315</v>
      </c>
      <c r="L319" s="3" t="str">
        <f t="shared" si="5"/>
        <v>('SCHEDULE_CL','NEWS','외부 자료 연동 배치',NULL,NULL,'Y','SYSTEM',NOW(),'SYSTEM',NOW()),</v>
      </c>
    </row>
    <row r="320" spans="1:12" s="75" customFormat="1" x14ac:dyDescent="0.25">
      <c r="A320" s="83">
        <v>133</v>
      </c>
      <c r="B320" s="25" t="s">
        <v>2259</v>
      </c>
      <c r="C320" s="14" t="s">
        <v>1785</v>
      </c>
      <c r="D320" s="25" t="s">
        <v>2265</v>
      </c>
      <c r="E320" s="25"/>
      <c r="F320" s="14"/>
      <c r="G320" s="14" t="s">
        <v>65</v>
      </c>
      <c r="H320" s="14" t="s">
        <v>475</v>
      </c>
      <c r="I320" s="14" t="s">
        <v>315</v>
      </c>
      <c r="J320" s="14" t="s">
        <v>475</v>
      </c>
      <c r="K320" s="14" t="s">
        <v>315</v>
      </c>
      <c r="L320" s="3" t="str">
        <f t="shared" si="5"/>
        <v>('SCHEDULE_CL','KWD','검색 키워드 배치',NULL,NULL,'Y','SYSTEM',NOW(),'SYSTEM',NOW()),</v>
      </c>
    </row>
    <row r="321" spans="1:12" s="75" customFormat="1" x14ac:dyDescent="0.25">
      <c r="A321" s="83">
        <v>134</v>
      </c>
      <c r="B321" s="25" t="s">
        <v>2259</v>
      </c>
      <c r="C321" s="14" t="s">
        <v>1784</v>
      </c>
      <c r="D321" s="25" t="s">
        <v>2266</v>
      </c>
      <c r="E321" s="25"/>
      <c r="F321" s="14"/>
      <c r="G321" s="14" t="s">
        <v>65</v>
      </c>
      <c r="H321" s="14" t="s">
        <v>475</v>
      </c>
      <c r="I321" s="14" t="s">
        <v>315</v>
      </c>
      <c r="J321" s="14" t="s">
        <v>475</v>
      </c>
      <c r="K321" s="14" t="s">
        <v>315</v>
      </c>
      <c r="L321" s="3" t="str">
        <f t="shared" si="5"/>
        <v>('SCHEDULE_CL','LOG','로그 배치',NULL,NULL,'Y','SYSTEM',NOW(),'SYSTEM',NOW()),</v>
      </c>
    </row>
    <row r="322" spans="1:12" s="75" customFormat="1" x14ac:dyDescent="0.25">
      <c r="A322" s="83">
        <v>135</v>
      </c>
      <c r="B322" s="25" t="s">
        <v>2259</v>
      </c>
      <c r="C322" s="25" t="s">
        <v>2260</v>
      </c>
      <c r="D322" s="25" t="s">
        <v>2267</v>
      </c>
      <c r="E322" s="25"/>
      <c r="F322" s="14"/>
      <c r="G322" s="14" t="s">
        <v>65</v>
      </c>
      <c r="H322" s="14" t="s">
        <v>475</v>
      </c>
      <c r="I322" s="14" t="s">
        <v>315</v>
      </c>
      <c r="J322" s="14" t="s">
        <v>475</v>
      </c>
      <c r="K322" s="14" t="s">
        <v>315</v>
      </c>
      <c r="L322" s="3" t="str">
        <f t="shared" si="5"/>
        <v>('SCHEDULE_CL','FILE','파일 배치',NULL,NULL,'Y','SYSTEM',NOW(),'SYSTEM',NOW()),</v>
      </c>
    </row>
    <row r="323" spans="1:12" s="75" customFormat="1" x14ac:dyDescent="0.25">
      <c r="A323" s="83">
        <v>136</v>
      </c>
      <c r="B323" s="25" t="s">
        <v>2259</v>
      </c>
      <c r="C323" s="25" t="s">
        <v>2261</v>
      </c>
      <c r="D323" s="25" t="s">
        <v>2268</v>
      </c>
      <c r="E323" s="25"/>
      <c r="F323" s="14"/>
      <c r="G323" s="14" t="s">
        <v>65</v>
      </c>
      <c r="H323" s="14" t="s">
        <v>475</v>
      </c>
      <c r="I323" s="14" t="s">
        <v>315</v>
      </c>
      <c r="J323" s="14" t="s">
        <v>475</v>
      </c>
      <c r="K323" s="14" t="s">
        <v>315</v>
      </c>
      <c r="L323" s="3" t="str">
        <f t="shared" si="5"/>
        <v>('SCHEDULE_CL','AWS','AWS 배치',NULL,NULL,'Y','SYSTEM',NOW(),'SYSTEM',NOW()),</v>
      </c>
    </row>
    <row r="324" spans="1:12" s="75" customFormat="1" ht="16.5" x14ac:dyDescent="0.25">
      <c r="A324" s="83">
        <v>137</v>
      </c>
      <c r="B324" s="68" t="s">
        <v>128</v>
      </c>
      <c r="C324" s="25" t="s">
        <v>2198</v>
      </c>
      <c r="D324" s="25" t="s">
        <v>2199</v>
      </c>
      <c r="E324" s="25" t="s">
        <v>2139</v>
      </c>
      <c r="F324" s="14"/>
      <c r="G324" s="14" t="s">
        <v>65</v>
      </c>
      <c r="H324" s="14" t="s">
        <v>475</v>
      </c>
      <c r="I324" s="14" t="s">
        <v>315</v>
      </c>
      <c r="J324" s="14" t="s">
        <v>475</v>
      </c>
      <c r="K324" s="14" t="s">
        <v>315</v>
      </c>
      <c r="L324" s="3" t="str">
        <f t="shared" si="5"/>
        <v>('GROUP_ID','SRC_SYS_CODE','소스 시스템 코드','외부 데이터',NULL,'Y','SYSTEM',NOW(),'SYSTEM',NOW()),</v>
      </c>
    </row>
    <row r="325" spans="1:12" s="75" customFormat="1" x14ac:dyDescent="0.25">
      <c r="A325" s="83">
        <v>138</v>
      </c>
      <c r="B325" s="25" t="s">
        <v>2198</v>
      </c>
      <c r="C325" s="25" t="s">
        <v>2200</v>
      </c>
      <c r="D325" s="25" t="s">
        <v>2203</v>
      </c>
      <c r="E325" s="25"/>
      <c r="F325" s="14"/>
      <c r="G325" s="14" t="s">
        <v>65</v>
      </c>
      <c r="H325" s="14" t="s">
        <v>475</v>
      </c>
      <c r="I325" s="14" t="s">
        <v>315</v>
      </c>
      <c r="J325" s="14" t="s">
        <v>475</v>
      </c>
      <c r="K325" s="14" t="s">
        <v>315</v>
      </c>
      <c r="L325" s="3" t="str">
        <f t="shared" si="5"/>
        <v>('SRC_SYS_CODE','system1','시스템1',NULL,NULL,'Y','SYSTEM',NOW(),'SYSTEM',NOW()),</v>
      </c>
    </row>
    <row r="326" spans="1:12" s="75" customFormat="1" x14ac:dyDescent="0.25">
      <c r="A326" s="83">
        <v>139</v>
      </c>
      <c r="B326" s="25" t="s">
        <v>2198</v>
      </c>
      <c r="C326" s="25" t="s">
        <v>2201</v>
      </c>
      <c r="D326" s="25" t="s">
        <v>2204</v>
      </c>
      <c r="E326" s="25"/>
      <c r="F326" s="14"/>
      <c r="G326" s="14" t="s">
        <v>65</v>
      </c>
      <c r="H326" s="14" t="s">
        <v>475</v>
      </c>
      <c r="I326" s="14" t="s">
        <v>315</v>
      </c>
      <c r="J326" s="14" t="s">
        <v>475</v>
      </c>
      <c r="K326" s="14" t="s">
        <v>315</v>
      </c>
      <c r="L326" s="3" t="str">
        <f t="shared" si="5"/>
        <v>('SRC_SYS_CODE','system2','시스템2',NULL,NULL,'Y','SYSTEM',NOW(),'SYSTEM',NOW()),</v>
      </c>
    </row>
    <row r="327" spans="1:12" s="75" customFormat="1" x14ac:dyDescent="0.25">
      <c r="A327" s="83">
        <v>140</v>
      </c>
      <c r="B327" s="25" t="s">
        <v>2198</v>
      </c>
      <c r="C327" s="25" t="s">
        <v>2202</v>
      </c>
      <c r="D327" s="25" t="s">
        <v>2205</v>
      </c>
      <c r="E327" s="25"/>
      <c r="F327" s="14"/>
      <c r="G327" s="14" t="s">
        <v>65</v>
      </c>
      <c r="H327" s="14" t="s">
        <v>475</v>
      </c>
      <c r="I327" s="14" t="s">
        <v>315</v>
      </c>
      <c r="J327" s="14" t="s">
        <v>475</v>
      </c>
      <c r="K327" s="14" t="s">
        <v>315</v>
      </c>
      <c r="L327" s="3" t="str">
        <f t="shared" si="5"/>
        <v>('SRC_SYS_CODE','system3','시스템3',NULL,NULL,'Y','SYSTEM',NOW(),'SYSTEM',NOW()),</v>
      </c>
    </row>
    <row r="328" spans="1:12" ht="16.5" x14ac:dyDescent="0.25">
      <c r="A328" s="83">
        <v>141</v>
      </c>
      <c r="B328" s="68" t="s">
        <v>128</v>
      </c>
      <c r="C328" s="25" t="s">
        <v>1563</v>
      </c>
      <c r="D328" s="25" t="s">
        <v>1564</v>
      </c>
      <c r="E328" s="25"/>
      <c r="F328" s="14"/>
      <c r="G328" s="14" t="s">
        <v>65</v>
      </c>
      <c r="H328" s="14" t="s">
        <v>475</v>
      </c>
      <c r="I328" s="14" t="s">
        <v>315</v>
      </c>
      <c r="J328" s="14" t="s">
        <v>475</v>
      </c>
      <c r="K328" s="14" t="s">
        <v>315</v>
      </c>
      <c r="L328" s="3" t="str">
        <f t="shared" si="5"/>
        <v>('GROUP_ID','USER_SEARCH_CODE','사용자 검색 구분',NULL,NULL,'Y','SYSTEM',NOW(),'SYSTEM',NOW()),</v>
      </c>
    </row>
    <row r="329" spans="1:12" x14ac:dyDescent="0.25">
      <c r="A329" s="83">
        <v>142</v>
      </c>
      <c r="B329" s="25" t="s">
        <v>1563</v>
      </c>
      <c r="C329" s="25" t="s">
        <v>1570</v>
      </c>
      <c r="D329" s="25" t="s">
        <v>1574</v>
      </c>
      <c r="E329" s="25"/>
      <c r="F329" s="14"/>
      <c r="G329" s="14" t="s">
        <v>65</v>
      </c>
      <c r="H329" s="14" t="s">
        <v>475</v>
      </c>
      <c r="I329" s="14" t="s">
        <v>315</v>
      </c>
      <c r="J329" s="14" t="s">
        <v>475</v>
      </c>
      <c r="K329" s="14" t="s">
        <v>315</v>
      </c>
      <c r="L329" s="3" t="str">
        <f t="shared" si="5"/>
        <v>('USER_SEARCH_CODE','deptNm','부서명',NULL,NULL,'Y','SYSTEM',NOW(),'SYSTEM',NOW()),</v>
      </c>
    </row>
    <row r="330" spans="1:12" x14ac:dyDescent="0.25">
      <c r="A330" s="83">
        <v>143</v>
      </c>
      <c r="B330" s="25" t="s">
        <v>1563</v>
      </c>
      <c r="C330" s="25" t="s">
        <v>1569</v>
      </c>
      <c r="D330" s="25" t="s">
        <v>1573</v>
      </c>
      <c r="E330" s="25"/>
      <c r="F330" s="14"/>
      <c r="G330" s="14" t="s">
        <v>65</v>
      </c>
      <c r="H330" s="14" t="s">
        <v>475</v>
      </c>
      <c r="I330" s="14" t="s">
        <v>315</v>
      </c>
      <c r="J330" s="14" t="s">
        <v>475</v>
      </c>
      <c r="K330" s="14" t="s">
        <v>315</v>
      </c>
      <c r="L330" s="3" t="str">
        <f t="shared" si="5"/>
        <v>('USER_SEARCH_CODE','userId','사번',NULL,NULL,'Y','SYSTEM',NOW(),'SYSTEM',NOW()),</v>
      </c>
    </row>
    <row r="331" spans="1:12" x14ac:dyDescent="0.25">
      <c r="A331" s="83">
        <v>144</v>
      </c>
      <c r="B331" s="25" t="s">
        <v>1563</v>
      </c>
      <c r="C331" s="25" t="s">
        <v>1571</v>
      </c>
      <c r="D331" s="25" t="s">
        <v>1572</v>
      </c>
      <c r="E331" s="25"/>
      <c r="F331" s="14"/>
      <c r="G331" s="14" t="s">
        <v>65</v>
      </c>
      <c r="H331" s="14" t="s">
        <v>475</v>
      </c>
      <c r="I331" s="14" t="s">
        <v>315</v>
      </c>
      <c r="J331" s="14" t="s">
        <v>475</v>
      </c>
      <c r="K331" s="14" t="s">
        <v>315</v>
      </c>
      <c r="L331" s="3" t="str">
        <f t="shared" si="5"/>
        <v>('USER_SEARCH_CODE','userNm','성명',NULL,NULL,'Y','SYSTEM',NOW(),'SYSTEM',NOW()),</v>
      </c>
    </row>
    <row r="332" spans="1:12" ht="16.5" x14ac:dyDescent="0.25">
      <c r="A332" s="83">
        <v>145</v>
      </c>
      <c r="B332" s="72" t="s">
        <v>128</v>
      </c>
      <c r="C332" s="25" t="s">
        <v>1565</v>
      </c>
      <c r="D332" s="25" t="s">
        <v>1568</v>
      </c>
      <c r="E332" s="25"/>
      <c r="F332" s="14"/>
      <c r="G332" s="14" t="s">
        <v>65</v>
      </c>
      <c r="H332" s="14" t="s">
        <v>475</v>
      </c>
      <c r="I332" s="14" t="s">
        <v>315</v>
      </c>
      <c r="J332" s="14" t="s">
        <v>475</v>
      </c>
      <c r="K332" s="14" t="s">
        <v>315</v>
      </c>
      <c r="L332" s="3" t="str">
        <f t="shared" si="5"/>
        <v>('GROUP_ID','USE_YN','사용 여부',NULL,NULL,'Y','SYSTEM',NOW(),'SYSTEM',NOW()),</v>
      </c>
    </row>
    <row r="333" spans="1:12" x14ac:dyDescent="0.25">
      <c r="A333" s="83">
        <v>146</v>
      </c>
      <c r="B333" s="25" t="s">
        <v>1565</v>
      </c>
      <c r="C333" s="14" t="s">
        <v>1438</v>
      </c>
      <c r="D333" s="25" t="s">
        <v>1567</v>
      </c>
      <c r="E333" s="25"/>
      <c r="F333" s="14"/>
      <c r="G333" s="14" t="s">
        <v>65</v>
      </c>
      <c r="H333" s="14" t="s">
        <v>475</v>
      </c>
      <c r="I333" s="14" t="s">
        <v>315</v>
      </c>
      <c r="J333" s="14" t="s">
        <v>475</v>
      </c>
      <c r="K333" s="14" t="s">
        <v>315</v>
      </c>
      <c r="L333" s="3" t="str">
        <f t="shared" si="5"/>
        <v>('USE_YN','N','미사용',NULL,NULL,'Y','SYSTEM',NOW(),'SYSTEM',NOW()),</v>
      </c>
    </row>
    <row r="334" spans="1:12" x14ac:dyDescent="0.25">
      <c r="A334" s="83">
        <v>147</v>
      </c>
      <c r="B334" s="25" t="s">
        <v>1565</v>
      </c>
      <c r="C334" s="14" t="s">
        <v>1437</v>
      </c>
      <c r="D334" s="25" t="s">
        <v>1566</v>
      </c>
      <c r="E334" s="25"/>
      <c r="F334" s="14"/>
      <c r="G334" s="14" t="s">
        <v>65</v>
      </c>
      <c r="H334" s="14" t="s">
        <v>475</v>
      </c>
      <c r="I334" s="14" t="s">
        <v>315</v>
      </c>
      <c r="J334" s="14" t="s">
        <v>475</v>
      </c>
      <c r="K334" s="14" t="s">
        <v>315</v>
      </c>
      <c r="L334" s="3" t="str">
        <f t="shared" si="5"/>
        <v>('USE_YN','Y','사용',NULL,NULL,'Y','SYSTEM',NOW(),'SYSTEM',NOW()),</v>
      </c>
    </row>
    <row r="335" spans="1:12" s="75" customFormat="1" ht="16.5" x14ac:dyDescent="0.25">
      <c r="A335" s="83">
        <v>148</v>
      </c>
      <c r="B335" s="72" t="s">
        <v>128</v>
      </c>
      <c r="C335" s="14" t="s">
        <v>2107</v>
      </c>
      <c r="D335" s="3" t="s">
        <v>2115</v>
      </c>
      <c r="E335" s="25"/>
      <c r="F335" s="14"/>
      <c r="G335" s="14" t="s">
        <v>65</v>
      </c>
      <c r="H335" s="14" t="s">
        <v>475</v>
      </c>
      <c r="I335" s="14" t="s">
        <v>315</v>
      </c>
      <c r="J335" s="14" t="s">
        <v>475</v>
      </c>
      <c r="K335" s="14" t="s">
        <v>315</v>
      </c>
      <c r="L335" s="3" t="str">
        <f t="shared" si="5"/>
        <v>('GROUP_ID','aprvReportOpen','보고서 게시',NULL,NULL,'Y','SYSTEM',NOW(),'SYSTEM',NOW()),</v>
      </c>
    </row>
    <row r="336" spans="1:12" s="75" customFormat="1" x14ac:dyDescent="0.25">
      <c r="A336" s="83">
        <v>149</v>
      </c>
      <c r="B336" s="14" t="s">
        <v>2107</v>
      </c>
      <c r="C336" s="14" t="s">
        <v>2206</v>
      </c>
      <c r="D336" s="3" t="s">
        <v>2217</v>
      </c>
      <c r="E336" s="25" t="s">
        <v>2210</v>
      </c>
      <c r="F336" s="14"/>
      <c r="G336" s="14" t="s">
        <v>65</v>
      </c>
      <c r="H336" s="14" t="s">
        <v>475</v>
      </c>
      <c r="I336" s="14" t="s">
        <v>315</v>
      </c>
      <c r="J336" s="14" t="s">
        <v>475</v>
      </c>
      <c r="K336" s="14" t="s">
        <v>315</v>
      </c>
      <c r="L336" s="3" t="str">
        <f t="shared" si="5"/>
        <v>('aprvReportOpen','recvDeptCode','GS713','수신처 부서 코두',NULL,'Y','SYSTEM',NOW(),'SYSTEM',NOW()),</v>
      </c>
    </row>
    <row r="337" spans="1:12" s="75" customFormat="1" x14ac:dyDescent="0.25">
      <c r="A337" s="83">
        <v>150</v>
      </c>
      <c r="B337" s="14" t="s">
        <v>2107</v>
      </c>
      <c r="C337" s="14" t="s">
        <v>2207</v>
      </c>
      <c r="D337" s="3" t="s">
        <v>2216</v>
      </c>
      <c r="E337" s="25" t="s">
        <v>2211</v>
      </c>
      <c r="F337" s="14"/>
      <c r="G337" s="14" t="s">
        <v>65</v>
      </c>
      <c r="H337" s="14" t="s">
        <v>475</v>
      </c>
      <c r="I337" s="14" t="s">
        <v>315</v>
      </c>
      <c r="J337" s="14" t="s">
        <v>475</v>
      </c>
      <c r="K337" s="14" t="s">
        <v>315</v>
      </c>
      <c r="L337" s="3" t="str">
        <f t="shared" si="5"/>
        <v>('aprvReportOpen','recvDetpNm','데이터사이언스팀','수신처 부서 명',NULL,'Y','SYSTEM',NOW(),'SYSTEM',NOW()),</v>
      </c>
    </row>
    <row r="338" spans="1:12" s="75" customFormat="1" x14ac:dyDescent="0.25">
      <c r="A338" s="83">
        <v>151</v>
      </c>
      <c r="B338" s="14" t="s">
        <v>2107</v>
      </c>
      <c r="C338" s="14" t="s">
        <v>2208</v>
      </c>
      <c r="D338" s="3" t="s">
        <v>2115</v>
      </c>
      <c r="E338" s="25" t="s">
        <v>2212</v>
      </c>
      <c r="F338" s="14"/>
      <c r="G338" s="14" t="s">
        <v>65</v>
      </c>
      <c r="H338" s="14" t="s">
        <v>475</v>
      </c>
      <c r="I338" s="14" t="s">
        <v>315</v>
      </c>
      <c r="J338" s="14" t="s">
        <v>475</v>
      </c>
      <c r="K338" s="14" t="s">
        <v>315</v>
      </c>
      <c r="L338" s="3" t="str">
        <f t="shared" si="5"/>
        <v>('aprvReportOpen','subject','보고서 게시','기안 제목',NULL,'Y','SYSTEM',NOW(),'SYSTEM',NOW()),</v>
      </c>
    </row>
    <row r="339" spans="1:12" s="75" customFormat="1" x14ac:dyDescent="0.25">
      <c r="A339" s="83">
        <v>152</v>
      </c>
      <c r="B339" s="14" t="s">
        <v>2107</v>
      </c>
      <c r="C339" s="14" t="s">
        <v>2209</v>
      </c>
      <c r="D339" s="3" t="s">
        <v>2115</v>
      </c>
      <c r="E339" s="25" t="s">
        <v>2213</v>
      </c>
      <c r="F339" s="14"/>
      <c r="G339" s="14" t="s">
        <v>65</v>
      </c>
      <c r="H339" s="14" t="s">
        <v>475</v>
      </c>
      <c r="I339" s="14" t="s">
        <v>315</v>
      </c>
      <c r="J339" s="14" t="s">
        <v>475</v>
      </c>
      <c r="K339" s="14" t="s">
        <v>315</v>
      </c>
      <c r="L339" s="3" t="str">
        <f t="shared" si="5"/>
        <v>('aprvReportOpen','subjectSub','보고서 게시','기안 부제목',NULL,'Y','SYSTEM',NOW(),'SYSTEM',NOW()),</v>
      </c>
    </row>
    <row r="340" spans="1:12" s="75" customFormat="1" ht="16.5" x14ac:dyDescent="0.25">
      <c r="A340" s="83">
        <v>153</v>
      </c>
      <c r="B340" s="72" t="s">
        <v>128</v>
      </c>
      <c r="C340" s="14" t="s">
        <v>2108</v>
      </c>
      <c r="D340" s="3" t="s">
        <v>2214</v>
      </c>
      <c r="E340" s="25"/>
      <c r="F340" s="14"/>
      <c r="G340" s="14" t="s">
        <v>65</v>
      </c>
      <c r="H340" s="14" t="s">
        <v>475</v>
      </c>
      <c r="I340" s="14" t="s">
        <v>315</v>
      </c>
      <c r="J340" s="14" t="s">
        <v>475</v>
      </c>
      <c r="K340" s="14" t="s">
        <v>315</v>
      </c>
      <c r="L340" s="3" t="str">
        <f t="shared" si="5"/>
        <v>('GROUP_ID','aprvReportRole','보고서 역할',NULL,NULL,'Y','SYSTEM',NOW(),'SYSTEM',NOW()),</v>
      </c>
    </row>
    <row r="341" spans="1:12" s="75" customFormat="1" x14ac:dyDescent="0.25">
      <c r="A341" s="83">
        <v>154</v>
      </c>
      <c r="B341" s="14" t="s">
        <v>2108</v>
      </c>
      <c r="C341" s="14" t="s">
        <v>2206</v>
      </c>
      <c r="D341" s="3" t="s">
        <v>2217</v>
      </c>
      <c r="E341" s="25" t="s">
        <v>2210</v>
      </c>
      <c r="F341" s="14"/>
      <c r="G341" s="14" t="s">
        <v>65</v>
      </c>
      <c r="H341" s="14" t="s">
        <v>475</v>
      </c>
      <c r="I341" s="14" t="s">
        <v>315</v>
      </c>
      <c r="J341" s="14" t="s">
        <v>475</v>
      </c>
      <c r="K341" s="14" t="s">
        <v>315</v>
      </c>
      <c r="L341" s="3" t="str">
        <f t="shared" si="5"/>
        <v>('aprvReportRole','recvDeptCode','GS713','수신처 부서 코두',NULL,'Y','SYSTEM',NOW(),'SYSTEM',NOW()),</v>
      </c>
    </row>
    <row r="342" spans="1:12" s="75" customFormat="1" x14ac:dyDescent="0.25">
      <c r="A342" s="83">
        <v>155</v>
      </c>
      <c r="B342" s="14" t="s">
        <v>2108</v>
      </c>
      <c r="C342" s="14" t="s">
        <v>2207</v>
      </c>
      <c r="D342" s="3" t="s">
        <v>2216</v>
      </c>
      <c r="E342" s="25" t="s">
        <v>2211</v>
      </c>
      <c r="F342" s="14"/>
      <c r="G342" s="14" t="s">
        <v>65</v>
      </c>
      <c r="H342" s="14" t="s">
        <v>475</v>
      </c>
      <c r="I342" s="14" t="s">
        <v>315</v>
      </c>
      <c r="J342" s="14" t="s">
        <v>475</v>
      </c>
      <c r="K342" s="14" t="s">
        <v>315</v>
      </c>
      <c r="L342" s="3" t="str">
        <f t="shared" si="5"/>
        <v>('aprvReportRole','recvDetpNm','데이터사이언스팀','수신처 부서 명',NULL,'Y','SYSTEM',NOW(),'SYSTEM',NOW()),</v>
      </c>
    </row>
    <row r="343" spans="1:12" s="75" customFormat="1" x14ac:dyDescent="0.25">
      <c r="A343" s="83">
        <v>156</v>
      </c>
      <c r="B343" s="14" t="s">
        <v>2108</v>
      </c>
      <c r="C343" s="14" t="s">
        <v>2208</v>
      </c>
      <c r="D343" s="3" t="s">
        <v>2214</v>
      </c>
      <c r="E343" s="25" t="s">
        <v>2212</v>
      </c>
      <c r="F343" s="14"/>
      <c r="G343" s="14" t="s">
        <v>65</v>
      </c>
      <c r="H343" s="14" t="s">
        <v>475</v>
      </c>
      <c r="I343" s="14" t="s">
        <v>315</v>
      </c>
      <c r="J343" s="14" t="s">
        <v>475</v>
      </c>
      <c r="K343" s="14" t="s">
        <v>315</v>
      </c>
      <c r="L343" s="3" t="str">
        <f t="shared" si="5"/>
        <v>('aprvReportRole','subject','보고서 역할','기안 제목',NULL,'Y','SYSTEM',NOW(),'SYSTEM',NOW()),</v>
      </c>
    </row>
    <row r="344" spans="1:12" s="75" customFormat="1" x14ac:dyDescent="0.25">
      <c r="A344" s="83">
        <v>157</v>
      </c>
      <c r="B344" s="14" t="s">
        <v>2108</v>
      </c>
      <c r="C344" s="14" t="s">
        <v>2209</v>
      </c>
      <c r="D344" s="3" t="s">
        <v>2214</v>
      </c>
      <c r="E344" s="25" t="s">
        <v>2213</v>
      </c>
      <c r="F344" s="14"/>
      <c r="G344" s="14" t="s">
        <v>65</v>
      </c>
      <c r="H344" s="14" t="s">
        <v>475</v>
      </c>
      <c r="I344" s="14" t="s">
        <v>315</v>
      </c>
      <c r="J344" s="14" t="s">
        <v>475</v>
      </c>
      <c r="K344" s="14" t="s">
        <v>315</v>
      </c>
      <c r="L344" s="3" t="str">
        <f t="shared" si="5"/>
        <v>('aprvReportRole','subjectSub','보고서 역할','기안 부제목',NULL,'Y','SYSTEM',NOW(),'SYSTEM',NOW()),</v>
      </c>
    </row>
    <row r="345" spans="1:12" s="75" customFormat="1" ht="16.5" x14ac:dyDescent="0.25">
      <c r="A345" s="83">
        <v>158</v>
      </c>
      <c r="B345" s="72" t="s">
        <v>128</v>
      </c>
      <c r="C345" s="14" t="s">
        <v>2109</v>
      </c>
      <c r="D345" s="3" t="s">
        <v>2117</v>
      </c>
      <c r="E345" s="25"/>
      <c r="F345" s="14"/>
      <c r="G345" s="14" t="s">
        <v>65</v>
      </c>
      <c r="H345" s="14" t="s">
        <v>475</v>
      </c>
      <c r="I345" s="14" t="s">
        <v>315</v>
      </c>
      <c r="J345" s="14" t="s">
        <v>475</v>
      </c>
      <c r="K345" s="14" t="s">
        <v>315</v>
      </c>
      <c r="L345" s="3" t="str">
        <f t="shared" si="5"/>
        <v>('GROUP_ID','aprvProject','프로젝트',NULL,NULL,'Y','SYSTEM',NOW(),'SYSTEM',NOW()),</v>
      </c>
    </row>
    <row r="346" spans="1:12" s="75" customFormat="1" x14ac:dyDescent="0.25">
      <c r="A346" s="83">
        <v>159</v>
      </c>
      <c r="B346" s="14" t="s">
        <v>2109</v>
      </c>
      <c r="C346" s="14" t="s">
        <v>2206</v>
      </c>
      <c r="D346" s="3" t="s">
        <v>2217</v>
      </c>
      <c r="E346" s="25" t="s">
        <v>2210</v>
      </c>
      <c r="F346" s="14"/>
      <c r="G346" s="14" t="s">
        <v>65</v>
      </c>
      <c r="H346" s="14" t="s">
        <v>475</v>
      </c>
      <c r="I346" s="14" t="s">
        <v>315</v>
      </c>
      <c r="J346" s="14" t="s">
        <v>475</v>
      </c>
      <c r="K346" s="14" t="s">
        <v>315</v>
      </c>
      <c r="L346" s="3" t="str">
        <f t="shared" si="5"/>
        <v>('aprvProject','recvDeptCode','GS713','수신처 부서 코두',NULL,'Y','SYSTEM',NOW(),'SYSTEM',NOW()),</v>
      </c>
    </row>
    <row r="347" spans="1:12" s="75" customFormat="1" x14ac:dyDescent="0.25">
      <c r="A347" s="83">
        <v>160</v>
      </c>
      <c r="B347" s="14" t="s">
        <v>2109</v>
      </c>
      <c r="C347" s="14" t="s">
        <v>2207</v>
      </c>
      <c r="D347" s="3" t="s">
        <v>2216</v>
      </c>
      <c r="E347" s="25" t="s">
        <v>2211</v>
      </c>
      <c r="F347" s="14"/>
      <c r="G347" s="14" t="s">
        <v>65</v>
      </c>
      <c r="H347" s="14" t="s">
        <v>475</v>
      </c>
      <c r="I347" s="14" t="s">
        <v>315</v>
      </c>
      <c r="J347" s="14" t="s">
        <v>475</v>
      </c>
      <c r="K347" s="14" t="s">
        <v>315</v>
      </c>
      <c r="L347" s="3" t="str">
        <f t="shared" si="5"/>
        <v>('aprvProject','recvDetpNm','데이터사이언스팀','수신처 부서 명',NULL,'Y','SYSTEM',NOW(),'SYSTEM',NOW()),</v>
      </c>
    </row>
    <row r="348" spans="1:12" s="75" customFormat="1" x14ac:dyDescent="0.25">
      <c r="A348" s="83">
        <v>161</v>
      </c>
      <c r="B348" s="14" t="s">
        <v>2109</v>
      </c>
      <c r="C348" s="14" t="s">
        <v>2208</v>
      </c>
      <c r="D348" s="3" t="s">
        <v>2117</v>
      </c>
      <c r="E348" s="25" t="s">
        <v>2212</v>
      </c>
      <c r="F348" s="14"/>
      <c r="G348" s="14" t="s">
        <v>65</v>
      </c>
      <c r="H348" s="14" t="s">
        <v>475</v>
      </c>
      <c r="I348" s="14" t="s">
        <v>315</v>
      </c>
      <c r="J348" s="14" t="s">
        <v>475</v>
      </c>
      <c r="K348" s="14" t="s">
        <v>315</v>
      </c>
      <c r="L348" s="3" t="str">
        <f t="shared" si="5"/>
        <v>('aprvProject','subject','프로젝트','기안 제목',NULL,'Y','SYSTEM',NOW(),'SYSTEM',NOW()),</v>
      </c>
    </row>
    <row r="349" spans="1:12" s="75" customFormat="1" x14ac:dyDescent="0.25">
      <c r="A349" s="83">
        <v>162</v>
      </c>
      <c r="B349" s="14" t="s">
        <v>2109</v>
      </c>
      <c r="C349" s="14" t="s">
        <v>2209</v>
      </c>
      <c r="D349" s="3" t="s">
        <v>2117</v>
      </c>
      <c r="E349" s="25" t="s">
        <v>2213</v>
      </c>
      <c r="F349" s="14"/>
      <c r="G349" s="14" t="s">
        <v>65</v>
      </c>
      <c r="H349" s="14" t="s">
        <v>475</v>
      </c>
      <c r="I349" s="14" t="s">
        <v>315</v>
      </c>
      <c r="J349" s="14" t="s">
        <v>475</v>
      </c>
      <c r="K349" s="14" t="s">
        <v>315</v>
      </c>
      <c r="L349" s="3" t="str">
        <f t="shared" si="5"/>
        <v>('aprvProject','subjectSub','프로젝트','기안 부제목',NULL,'Y','SYSTEM',NOW(),'SYSTEM',NOW()),</v>
      </c>
    </row>
    <row r="350" spans="1:12" s="75" customFormat="1" ht="16.5" x14ac:dyDescent="0.25">
      <c r="A350" s="83">
        <v>163</v>
      </c>
      <c r="B350" s="72" t="s">
        <v>128</v>
      </c>
      <c r="C350" s="14" t="s">
        <v>2110</v>
      </c>
      <c r="D350" s="3" t="s">
        <v>2118</v>
      </c>
      <c r="E350" s="25"/>
      <c r="F350" s="14"/>
      <c r="G350" s="14" t="s">
        <v>65</v>
      </c>
      <c r="H350" s="14" t="s">
        <v>475</v>
      </c>
      <c r="I350" s="14" t="s">
        <v>315</v>
      </c>
      <c r="J350" s="14" t="s">
        <v>475</v>
      </c>
      <c r="K350" s="14" t="s">
        <v>315</v>
      </c>
      <c r="L350" s="3" t="str">
        <f t="shared" si="5"/>
        <v>('GROUP_ID','aprvProjectNight','프로젝트 야간 사용',NULL,NULL,'Y','SYSTEM',NOW(),'SYSTEM',NOW()),</v>
      </c>
    </row>
    <row r="351" spans="1:12" s="75" customFormat="1" x14ac:dyDescent="0.25">
      <c r="A351" s="83">
        <v>164</v>
      </c>
      <c r="B351" s="14" t="s">
        <v>2110</v>
      </c>
      <c r="C351" s="14" t="s">
        <v>2208</v>
      </c>
      <c r="D351" s="3" t="s">
        <v>2118</v>
      </c>
      <c r="E351" s="25" t="s">
        <v>2212</v>
      </c>
      <c r="F351" s="14"/>
      <c r="G351" s="14" t="s">
        <v>65</v>
      </c>
      <c r="H351" s="14" t="s">
        <v>475</v>
      </c>
      <c r="I351" s="14" t="s">
        <v>315</v>
      </c>
      <c r="J351" s="14" t="s">
        <v>475</v>
      </c>
      <c r="K351" s="14" t="s">
        <v>315</v>
      </c>
      <c r="L351" s="3" t="str">
        <f t="shared" si="5"/>
        <v>('aprvProjectNight','subject','프로젝트 야간 사용','기안 제목',NULL,'Y','SYSTEM',NOW(),'SYSTEM',NOW()),</v>
      </c>
    </row>
    <row r="352" spans="1:12" s="75" customFormat="1" x14ac:dyDescent="0.25">
      <c r="A352" s="83">
        <v>165</v>
      </c>
      <c r="B352" s="14" t="s">
        <v>2110</v>
      </c>
      <c r="C352" s="14" t="s">
        <v>2209</v>
      </c>
      <c r="D352" s="3" t="s">
        <v>2118</v>
      </c>
      <c r="E352" s="25" t="s">
        <v>2213</v>
      </c>
      <c r="F352" s="14"/>
      <c r="G352" s="14" t="s">
        <v>65</v>
      </c>
      <c r="H352" s="14" t="s">
        <v>475</v>
      </c>
      <c r="I352" s="14" t="s">
        <v>315</v>
      </c>
      <c r="J352" s="14" t="s">
        <v>475</v>
      </c>
      <c r="K352" s="14" t="s">
        <v>315</v>
      </c>
      <c r="L352" s="3" t="str">
        <f t="shared" si="5"/>
        <v>('aprvProjectNight','subjectSub','프로젝트 야간 사용','기안 부제목',NULL,'Y','SYSTEM',NOW(),'SYSTEM',NOW()),</v>
      </c>
    </row>
    <row r="353" spans="1:12" s="75" customFormat="1" ht="16.5" x14ac:dyDescent="0.25">
      <c r="A353" s="83">
        <v>166</v>
      </c>
      <c r="B353" s="72" t="s">
        <v>128</v>
      </c>
      <c r="C353" s="14" t="s">
        <v>2111</v>
      </c>
      <c r="D353" s="3" t="s">
        <v>2215</v>
      </c>
      <c r="E353" s="25"/>
      <c r="F353" s="14"/>
      <c r="G353" s="14" t="s">
        <v>65</v>
      </c>
      <c r="H353" s="14" t="s">
        <v>475</v>
      </c>
      <c r="I353" s="14" t="s">
        <v>315</v>
      </c>
      <c r="J353" s="14" t="s">
        <v>475</v>
      </c>
      <c r="K353" s="14" t="s">
        <v>315</v>
      </c>
      <c r="L353" s="3" t="str">
        <f t="shared" si="5"/>
        <v>('GROUP_ID','aprvAuthChange','시스템 권한',NULL,NULL,'Y','SYSTEM',NOW(),'SYSTEM',NOW()),</v>
      </c>
    </row>
    <row r="354" spans="1:12" s="75" customFormat="1" x14ac:dyDescent="0.25">
      <c r="A354" s="83">
        <v>167</v>
      </c>
      <c r="B354" s="14" t="s">
        <v>2111</v>
      </c>
      <c r="C354" s="14" t="s">
        <v>2206</v>
      </c>
      <c r="D354" s="3" t="s">
        <v>2217</v>
      </c>
      <c r="E354" s="25" t="s">
        <v>2210</v>
      </c>
      <c r="F354" s="14"/>
      <c r="G354" s="14" t="s">
        <v>65</v>
      </c>
      <c r="H354" s="14" t="s">
        <v>475</v>
      </c>
      <c r="I354" s="14" t="s">
        <v>315</v>
      </c>
      <c r="J354" s="14" t="s">
        <v>475</v>
      </c>
      <c r="K354" s="14" t="s">
        <v>315</v>
      </c>
      <c r="L354" s="3" t="str">
        <f t="shared" si="5"/>
        <v>('aprvAuthChange','recvDeptCode','GS713','수신처 부서 코두',NULL,'Y','SYSTEM',NOW(),'SYSTEM',NOW()),</v>
      </c>
    </row>
    <row r="355" spans="1:12" s="75" customFormat="1" x14ac:dyDescent="0.25">
      <c r="A355" s="83">
        <v>168</v>
      </c>
      <c r="B355" s="14" t="s">
        <v>2111</v>
      </c>
      <c r="C355" s="14" t="s">
        <v>2207</v>
      </c>
      <c r="D355" s="3" t="s">
        <v>2216</v>
      </c>
      <c r="E355" s="25" t="s">
        <v>2211</v>
      </c>
      <c r="F355" s="14"/>
      <c r="G355" s="14" t="s">
        <v>65</v>
      </c>
      <c r="H355" s="14" t="s">
        <v>475</v>
      </c>
      <c r="I355" s="14" t="s">
        <v>315</v>
      </c>
      <c r="J355" s="14" t="s">
        <v>475</v>
      </c>
      <c r="K355" s="14" t="s">
        <v>315</v>
      </c>
      <c r="L355" s="3" t="str">
        <f t="shared" si="5"/>
        <v>('aprvAuthChange','recvDetpNm','데이터사이언스팀','수신처 부서 명',NULL,'Y','SYSTEM',NOW(),'SYSTEM',NOW()),</v>
      </c>
    </row>
    <row r="356" spans="1:12" s="75" customFormat="1" x14ac:dyDescent="0.25">
      <c r="A356" s="83">
        <v>169</v>
      </c>
      <c r="B356" s="14" t="s">
        <v>2111</v>
      </c>
      <c r="C356" s="14" t="s">
        <v>2208</v>
      </c>
      <c r="D356" s="3" t="s">
        <v>2215</v>
      </c>
      <c r="E356" s="25" t="s">
        <v>2212</v>
      </c>
      <c r="F356" s="14"/>
      <c r="G356" s="14" t="s">
        <v>65</v>
      </c>
      <c r="H356" s="14" t="s">
        <v>475</v>
      </c>
      <c r="I356" s="14" t="s">
        <v>315</v>
      </c>
      <c r="J356" s="14" t="s">
        <v>475</v>
      </c>
      <c r="K356" s="14" t="s">
        <v>315</v>
      </c>
      <c r="L356" s="3" t="str">
        <f t="shared" si="5"/>
        <v>('aprvAuthChange','subject','시스템 권한','기안 제목',NULL,'Y','SYSTEM',NOW(),'SYSTEM',NOW()),</v>
      </c>
    </row>
    <row r="357" spans="1:12" s="75" customFormat="1" x14ac:dyDescent="0.25">
      <c r="A357" s="83">
        <v>170</v>
      </c>
      <c r="B357" s="14" t="s">
        <v>2111</v>
      </c>
      <c r="C357" s="14" t="s">
        <v>2209</v>
      </c>
      <c r="D357" s="3" t="s">
        <v>2215</v>
      </c>
      <c r="E357" s="25" t="s">
        <v>2213</v>
      </c>
      <c r="F357" s="14"/>
      <c r="G357" s="14" t="s">
        <v>65</v>
      </c>
      <c r="H357" s="14" t="s">
        <v>475</v>
      </c>
      <c r="I357" s="14" t="s">
        <v>315</v>
      </c>
      <c r="J357" s="14" t="s">
        <v>475</v>
      </c>
      <c r="K357" s="14" t="s">
        <v>315</v>
      </c>
      <c r="L357" s="3" t="str">
        <f t="shared" si="5"/>
        <v>('aprvAuthChange','subjectSub','시스템 권한','기안 부제목',NULL,'Y','SYSTEM',NOW(),'SYSTEM',NOW()),</v>
      </c>
    </row>
    <row r="358" spans="1:12" s="75" customFormat="1" ht="16.5" x14ac:dyDescent="0.25">
      <c r="A358" s="83">
        <v>171</v>
      </c>
      <c r="B358" s="72" t="s">
        <v>128</v>
      </c>
      <c r="C358" s="14" t="s">
        <v>2112</v>
      </c>
      <c r="D358" s="3" t="s">
        <v>2120</v>
      </c>
      <c r="E358" s="25"/>
      <c r="F358" s="14"/>
      <c r="G358" s="14" t="s">
        <v>65</v>
      </c>
      <c r="H358" s="14" t="s">
        <v>475</v>
      </c>
      <c r="I358" s="14" t="s">
        <v>315</v>
      </c>
      <c r="J358" s="14" t="s">
        <v>475</v>
      </c>
      <c r="K358" s="14" t="s">
        <v>315</v>
      </c>
      <c r="L358" s="3" t="str">
        <f t="shared" si="5"/>
        <v>('GROUP_ID','aprvDataResource','데이터 권한',NULL,NULL,'Y','SYSTEM',NOW(),'SYSTEM',NOW()),</v>
      </c>
    </row>
    <row r="359" spans="1:12" s="75" customFormat="1" x14ac:dyDescent="0.25">
      <c r="A359" s="83">
        <v>172</v>
      </c>
      <c r="B359" s="14" t="s">
        <v>2112</v>
      </c>
      <c r="C359" s="14" t="s">
        <v>2206</v>
      </c>
      <c r="D359" s="3" t="s">
        <v>2217</v>
      </c>
      <c r="E359" s="25" t="s">
        <v>2210</v>
      </c>
      <c r="F359" s="14"/>
      <c r="G359" s="14" t="s">
        <v>65</v>
      </c>
      <c r="H359" s="14" t="s">
        <v>475</v>
      </c>
      <c r="I359" s="14" t="s">
        <v>315</v>
      </c>
      <c r="J359" s="14" t="s">
        <v>475</v>
      </c>
      <c r="K359" s="14" t="s">
        <v>315</v>
      </c>
      <c r="L359" s="3" t="str">
        <f t="shared" si="5"/>
        <v>('aprvDataResource','recvDeptCode','GS713','수신처 부서 코두',NULL,'Y','SYSTEM',NOW(),'SYSTEM',NOW()),</v>
      </c>
    </row>
    <row r="360" spans="1:12" s="75" customFormat="1" x14ac:dyDescent="0.25">
      <c r="A360" s="83">
        <v>173</v>
      </c>
      <c r="B360" s="14" t="s">
        <v>2112</v>
      </c>
      <c r="C360" s="14" t="s">
        <v>2207</v>
      </c>
      <c r="D360" s="3" t="s">
        <v>2216</v>
      </c>
      <c r="E360" s="25" t="s">
        <v>2211</v>
      </c>
      <c r="F360" s="14"/>
      <c r="G360" s="14" t="s">
        <v>65</v>
      </c>
      <c r="H360" s="14" t="s">
        <v>475</v>
      </c>
      <c r="I360" s="14" t="s">
        <v>315</v>
      </c>
      <c r="J360" s="14" t="s">
        <v>475</v>
      </c>
      <c r="K360" s="14" t="s">
        <v>315</v>
      </c>
      <c r="L360" s="3" t="str">
        <f t="shared" si="5"/>
        <v>('aprvDataResource','recvDetpNm','데이터사이언스팀','수신처 부서 명',NULL,'Y','SYSTEM',NOW(),'SYSTEM',NOW()),</v>
      </c>
    </row>
    <row r="361" spans="1:12" s="75" customFormat="1" x14ac:dyDescent="0.25">
      <c r="A361" s="83">
        <v>174</v>
      </c>
      <c r="B361" s="14" t="s">
        <v>2112</v>
      </c>
      <c r="C361" s="14" t="s">
        <v>2208</v>
      </c>
      <c r="D361" s="3" t="s">
        <v>2120</v>
      </c>
      <c r="E361" s="25" t="s">
        <v>2212</v>
      </c>
      <c r="F361" s="14"/>
      <c r="G361" s="14" t="s">
        <v>65</v>
      </c>
      <c r="H361" s="14" t="s">
        <v>475</v>
      </c>
      <c r="I361" s="14" t="s">
        <v>315</v>
      </c>
      <c r="J361" s="14" t="s">
        <v>475</v>
      </c>
      <c r="K361" s="14" t="s">
        <v>315</v>
      </c>
      <c r="L361" s="3" t="str">
        <f t="shared" si="5"/>
        <v>('aprvDataResource','subject','데이터 권한','기안 제목',NULL,'Y','SYSTEM',NOW(),'SYSTEM',NOW()),</v>
      </c>
    </row>
    <row r="362" spans="1:12" s="75" customFormat="1" x14ac:dyDescent="0.25">
      <c r="A362" s="83">
        <v>175</v>
      </c>
      <c r="B362" s="14" t="s">
        <v>2112</v>
      </c>
      <c r="C362" s="14" t="s">
        <v>2209</v>
      </c>
      <c r="D362" s="3" t="s">
        <v>2120</v>
      </c>
      <c r="E362" s="25" t="s">
        <v>2213</v>
      </c>
      <c r="F362" s="14"/>
      <c r="G362" s="14" t="s">
        <v>65</v>
      </c>
      <c r="H362" s="14" t="s">
        <v>475</v>
      </c>
      <c r="I362" s="14" t="s">
        <v>315</v>
      </c>
      <c r="J362" s="14" t="s">
        <v>475</v>
      </c>
      <c r="K362" s="14" t="s">
        <v>315</v>
      </c>
      <c r="L362" s="3" t="str">
        <f t="shared" si="5"/>
        <v>('aprvDataResource','subjectSub','데이터 권한','기안 부제목',NULL,'Y','SYSTEM',NOW(),'SYSTEM',NOW()),</v>
      </c>
    </row>
    <row r="363" spans="1:12" s="75" customFormat="1" ht="16.5" x14ac:dyDescent="0.25">
      <c r="A363" s="83">
        <v>176</v>
      </c>
      <c r="B363" s="72" t="s">
        <v>128</v>
      </c>
      <c r="C363" s="14" t="s">
        <v>2113</v>
      </c>
      <c r="D363" s="3" t="s">
        <v>2114</v>
      </c>
      <c r="E363" s="25"/>
      <c r="F363" s="14"/>
      <c r="G363" s="14" t="s">
        <v>65</v>
      </c>
      <c r="H363" s="14" t="s">
        <v>475</v>
      </c>
      <c r="I363" s="14" t="s">
        <v>315</v>
      </c>
      <c r="J363" s="14" t="s">
        <v>475</v>
      </c>
      <c r="K363" s="14" t="s">
        <v>315</v>
      </c>
      <c r="L363" s="3" t="str">
        <f t="shared" si="5"/>
        <v>('GROUP_ID','aprvModelDeploy','모델 배포',NULL,NULL,'Y','SYSTEM',NOW(),'SYSTEM',NOW()),</v>
      </c>
    </row>
    <row r="364" spans="1:12" s="75" customFormat="1" x14ac:dyDescent="0.25">
      <c r="A364" s="83">
        <v>177</v>
      </c>
      <c r="B364" s="14" t="s">
        <v>2113</v>
      </c>
      <c r="C364" s="14" t="s">
        <v>2206</v>
      </c>
      <c r="D364" s="3" t="s">
        <v>2217</v>
      </c>
      <c r="E364" s="25" t="s">
        <v>2210</v>
      </c>
      <c r="F364" s="14"/>
      <c r="G364" s="14" t="s">
        <v>65</v>
      </c>
      <c r="H364" s="14" t="s">
        <v>475</v>
      </c>
      <c r="I364" s="14" t="s">
        <v>315</v>
      </c>
      <c r="J364" s="14" t="s">
        <v>475</v>
      </c>
      <c r="K364" s="14" t="s">
        <v>315</v>
      </c>
      <c r="L364" s="3" t="str">
        <f t="shared" si="5"/>
        <v>('aprvModelDeploy','recvDeptCode','GS713','수신처 부서 코두',NULL,'Y','SYSTEM',NOW(),'SYSTEM',NOW()),</v>
      </c>
    </row>
    <row r="365" spans="1:12" s="75" customFormat="1" x14ac:dyDescent="0.25">
      <c r="A365" s="83">
        <v>178</v>
      </c>
      <c r="B365" s="14" t="s">
        <v>2113</v>
      </c>
      <c r="C365" s="14" t="s">
        <v>2207</v>
      </c>
      <c r="D365" s="3" t="s">
        <v>2216</v>
      </c>
      <c r="E365" s="25" t="s">
        <v>2211</v>
      </c>
      <c r="F365" s="14"/>
      <c r="G365" s="14" t="s">
        <v>65</v>
      </c>
      <c r="H365" s="14" t="s">
        <v>475</v>
      </c>
      <c r="I365" s="14" t="s">
        <v>315</v>
      </c>
      <c r="J365" s="14" t="s">
        <v>475</v>
      </c>
      <c r="K365" s="14" t="s">
        <v>315</v>
      </c>
      <c r="L365" s="3" t="str">
        <f t="shared" si="5"/>
        <v>('aprvModelDeploy','recvDetpNm','데이터사이언스팀','수신처 부서 명',NULL,'Y','SYSTEM',NOW(),'SYSTEM',NOW()),</v>
      </c>
    </row>
    <row r="366" spans="1:12" s="75" customFormat="1" x14ac:dyDescent="0.25">
      <c r="A366" s="83">
        <v>179</v>
      </c>
      <c r="B366" s="14" t="s">
        <v>2113</v>
      </c>
      <c r="C366" s="14" t="s">
        <v>2208</v>
      </c>
      <c r="D366" s="3" t="s">
        <v>2114</v>
      </c>
      <c r="E366" s="25" t="s">
        <v>2212</v>
      </c>
      <c r="F366" s="14"/>
      <c r="G366" s="14" t="s">
        <v>65</v>
      </c>
      <c r="H366" s="14" t="s">
        <v>475</v>
      </c>
      <c r="I366" s="14" t="s">
        <v>315</v>
      </c>
      <c r="J366" s="14" t="s">
        <v>475</v>
      </c>
      <c r="K366" s="14" t="s">
        <v>315</v>
      </c>
      <c r="L366" s="3" t="str">
        <f t="shared" si="5"/>
        <v>('aprvModelDeploy','subject','모델 배포','기안 제목',NULL,'Y','SYSTEM',NOW(),'SYSTEM',NOW()),</v>
      </c>
    </row>
    <row r="367" spans="1:12" s="75" customFormat="1" x14ac:dyDescent="0.25">
      <c r="A367" s="83">
        <v>180</v>
      </c>
      <c r="B367" s="14" t="s">
        <v>2113</v>
      </c>
      <c r="C367" s="14" t="s">
        <v>2209</v>
      </c>
      <c r="D367" s="3" t="s">
        <v>2114</v>
      </c>
      <c r="E367" s="25" t="s">
        <v>2213</v>
      </c>
      <c r="F367" s="14"/>
      <c r="G367" s="14" t="s">
        <v>65</v>
      </c>
      <c r="H367" s="14" t="s">
        <v>475</v>
      </c>
      <c r="I367" s="14" t="s">
        <v>315</v>
      </c>
      <c r="J367" s="14" t="s">
        <v>475</v>
      </c>
      <c r="K367" s="14" t="s">
        <v>315</v>
      </c>
      <c r="L367" s="3" t="str">
        <f t="shared" si="5"/>
        <v>('aprvModelDeploy','subjectSub','모델 배포','기안 부제목',NULL,'Y','SYSTEM',NOW(),'SYSTEM',NOW());</v>
      </c>
    </row>
    <row r="368" spans="1:12" s="75" customFormat="1" x14ac:dyDescent="0.25">
      <c r="E368" s="24"/>
      <c r="F368" s="17"/>
      <c r="G368" s="17"/>
      <c r="H368" s="17"/>
      <c r="I368" s="17"/>
      <c r="J368" s="17"/>
    </row>
    <row r="369" spans="1:11" x14ac:dyDescent="0.25">
      <c r="E369" s="24"/>
      <c r="F369" s="17"/>
      <c r="G369" s="17"/>
      <c r="H369" s="17"/>
      <c r="I369" s="17"/>
      <c r="J369" s="17"/>
    </row>
    <row r="370" spans="1:11" x14ac:dyDescent="0.25">
      <c r="E370" s="24"/>
      <c r="F370" s="17"/>
      <c r="G370" s="17"/>
      <c r="H370" s="17"/>
      <c r="I370" s="17"/>
      <c r="J370" s="17"/>
    </row>
    <row r="371" spans="1:11" x14ac:dyDescent="0.25">
      <c r="A371" s="96" t="str">
        <f>VLOOKUP(C371,table!B:D,3,FALSE)</f>
        <v>공통</v>
      </c>
      <c r="B371" s="96"/>
      <c r="C371" s="100" t="s">
        <v>51</v>
      </c>
      <c r="D371" s="100"/>
      <c r="E371" s="100"/>
      <c r="F371" s="100"/>
      <c r="G371" s="100"/>
      <c r="H371" s="100"/>
      <c r="I371" s="100"/>
      <c r="J371" s="100"/>
      <c r="K371" s="96" t="s">
        <v>311</v>
      </c>
    </row>
    <row r="372" spans="1:11" x14ac:dyDescent="0.25">
      <c r="A372" s="96"/>
      <c r="B372" s="96"/>
      <c r="C372" s="100" t="str">
        <f>VLOOKUP(C371,table!B:D,2,FALSE)</f>
        <v>T_DEPT</v>
      </c>
      <c r="D372" s="100"/>
      <c r="E372" s="100"/>
      <c r="F372" s="100"/>
      <c r="G372" s="100"/>
      <c r="H372" s="100"/>
      <c r="I372" s="100"/>
      <c r="J372" s="100"/>
      <c r="K372" s="96"/>
    </row>
    <row r="373" spans="1:11" x14ac:dyDescent="0.25">
      <c r="A373" s="96" t="s">
        <v>312</v>
      </c>
      <c r="B373" s="13" t="s">
        <v>158</v>
      </c>
      <c r="C373" s="13" t="s">
        <v>156</v>
      </c>
      <c r="D373" s="13" t="s">
        <v>154</v>
      </c>
      <c r="E373" s="13" t="s">
        <v>160</v>
      </c>
      <c r="F373" s="13" t="s">
        <v>171</v>
      </c>
      <c r="G373" s="13" t="s">
        <v>132</v>
      </c>
      <c r="H373" s="13" t="s">
        <v>129</v>
      </c>
      <c r="I373" s="13" t="s">
        <v>169</v>
      </c>
      <c r="J373" s="13" t="s">
        <v>173</v>
      </c>
      <c r="K373" s="3" t="str">
        <f>"TRUNCATE FROM "&amp;$C372&amp;";"</f>
        <v>TRUNCATE FROM T_DEPT;</v>
      </c>
    </row>
    <row r="374" spans="1:11" x14ac:dyDescent="0.25">
      <c r="A374" s="96"/>
      <c r="B374" s="13" t="s">
        <v>159</v>
      </c>
      <c r="C374" s="13" t="s">
        <v>157</v>
      </c>
      <c r="D374" s="13" t="s">
        <v>155</v>
      </c>
      <c r="E374" s="13" t="s">
        <v>161</v>
      </c>
      <c r="F374" s="13" t="s">
        <v>172</v>
      </c>
      <c r="G374" s="13" t="s">
        <v>133</v>
      </c>
      <c r="H374" s="13" t="s">
        <v>130</v>
      </c>
      <c r="I374" s="13" t="s">
        <v>170</v>
      </c>
      <c r="J374" s="13" t="s">
        <v>174</v>
      </c>
      <c r="K374" s="3" t="str">
        <f>"INSERT INTO "&amp;C372&amp;" ("&amp;B374&amp;","&amp;C374&amp;","&amp;D374&amp;","&amp;E374&amp;","&amp;F374&amp;","&amp;G374&amp;","&amp;H374&amp;","&amp;I374&amp;","&amp;J374&amp;") VALUES"</f>
        <v>INSERT INTO T_DEPT (DEPT_CODE,DEPT_NM,HDEPT_CODE,USE_YN,MODI_SE,RGST_ID,RGST_DT,MODI_ID,MODI_DT) VALUES</v>
      </c>
    </row>
    <row r="375" spans="1:11" x14ac:dyDescent="0.25">
      <c r="A375" s="83">
        <v>1</v>
      </c>
      <c r="B375" s="14" t="s">
        <v>2010</v>
      </c>
      <c r="C375" s="14" t="s">
        <v>1450</v>
      </c>
      <c r="D375" s="14"/>
      <c r="E375" s="14" t="s">
        <v>336</v>
      </c>
      <c r="F375" s="14" t="s">
        <v>335</v>
      </c>
      <c r="G375" s="14" t="s">
        <v>475</v>
      </c>
      <c r="H375" s="14" t="s">
        <v>315</v>
      </c>
      <c r="I375" s="14" t="s">
        <v>475</v>
      </c>
      <c r="J375" s="14" t="s">
        <v>315</v>
      </c>
      <c r="K375" s="3" t="str">
        <f>"('"&amp;B375&amp;"','"&amp;C375&amp;"',"&amp;IF(D375="","NULL","'"&amp;D375&amp;"'")&amp;",'"&amp;E375&amp;"','"&amp;F375&amp;"','"&amp;G375&amp;"',"&amp;H375&amp;",'"&amp;I375&amp;"',"&amp;J375&amp;IF(A376="",");","),")</f>
        <v>('D0','KBSYS',NULL,'Y','C','SYSTEM',NOW(),'SYSTEM',NOW()),</v>
      </c>
    </row>
    <row r="376" spans="1:11" x14ac:dyDescent="0.25">
      <c r="A376" s="83">
        <v>2</v>
      </c>
      <c r="B376" s="14" t="s">
        <v>2011</v>
      </c>
      <c r="C376" s="14" t="s">
        <v>2018</v>
      </c>
      <c r="D376" s="14" t="s">
        <v>2010</v>
      </c>
      <c r="E376" s="14" t="s">
        <v>336</v>
      </c>
      <c r="F376" s="14" t="s">
        <v>335</v>
      </c>
      <c r="G376" s="14" t="s">
        <v>475</v>
      </c>
      <c r="H376" s="14" t="s">
        <v>315</v>
      </c>
      <c r="I376" s="14" t="s">
        <v>475</v>
      </c>
      <c r="J376" s="14" t="s">
        <v>315</v>
      </c>
      <c r="K376" s="3" t="str">
        <f t="shared" ref="K376:K381" si="6">"('"&amp;B376&amp;"','"&amp;C376&amp;"',"&amp;IF(D376="","NULL","'"&amp;D376&amp;"'")&amp;",'"&amp;E376&amp;"','"&amp;F376&amp;"','"&amp;G376&amp;"',"&amp;H376&amp;",'"&amp;I376&amp;"',"&amp;J376&amp;IF(A377="",");","),")</f>
        <v>('D1','경영지원그룹','D0','Y','C','SYSTEM',NOW(),'SYSTEM',NOW()),</v>
      </c>
    </row>
    <row r="377" spans="1:11" s="75" customFormat="1" x14ac:dyDescent="0.25">
      <c r="A377" s="83">
        <v>3</v>
      </c>
      <c r="B377" s="14" t="s">
        <v>2012</v>
      </c>
      <c r="C377" s="14" t="s">
        <v>2021</v>
      </c>
      <c r="D377" s="14" t="s">
        <v>2011</v>
      </c>
      <c r="E377" s="14" t="s">
        <v>336</v>
      </c>
      <c r="F377" s="14" t="s">
        <v>335</v>
      </c>
      <c r="G377" s="14" t="s">
        <v>475</v>
      </c>
      <c r="H377" s="14" t="s">
        <v>315</v>
      </c>
      <c r="I377" s="14" t="s">
        <v>475</v>
      </c>
      <c r="J377" s="14" t="s">
        <v>315</v>
      </c>
      <c r="K377" s="3" t="str">
        <f t="shared" si="6"/>
        <v>('D2','경영지원부','D1','Y','C','SYSTEM',NOW(),'SYSTEM',NOW()),</v>
      </c>
    </row>
    <row r="378" spans="1:11" s="75" customFormat="1" x14ac:dyDescent="0.25">
      <c r="A378" s="83">
        <v>4</v>
      </c>
      <c r="B378" s="14" t="s">
        <v>2013</v>
      </c>
      <c r="C378" s="14" t="s">
        <v>2020</v>
      </c>
      <c r="D378" s="14" t="s">
        <v>2011</v>
      </c>
      <c r="E378" s="14" t="s">
        <v>336</v>
      </c>
      <c r="F378" s="14" t="s">
        <v>335</v>
      </c>
      <c r="G378" s="14" t="s">
        <v>475</v>
      </c>
      <c r="H378" s="14" t="s">
        <v>315</v>
      </c>
      <c r="I378" s="14" t="s">
        <v>475</v>
      </c>
      <c r="J378" s="14" t="s">
        <v>315</v>
      </c>
      <c r="K378" s="3" t="str">
        <f t="shared" si="6"/>
        <v>('D3','영업부','D1','Y','C','SYSTEM',NOW(),'SYSTEM',NOW()),</v>
      </c>
    </row>
    <row r="379" spans="1:11" s="75" customFormat="1" x14ac:dyDescent="0.25">
      <c r="A379" s="83">
        <v>5</v>
      </c>
      <c r="B379" s="14" t="s">
        <v>2014</v>
      </c>
      <c r="C379" s="14" t="s">
        <v>2019</v>
      </c>
      <c r="D379" s="14" t="s">
        <v>2010</v>
      </c>
      <c r="E379" s="14" t="s">
        <v>336</v>
      </c>
      <c r="F379" s="14" t="s">
        <v>335</v>
      </c>
      <c r="G379" s="14" t="s">
        <v>475</v>
      </c>
      <c r="H379" s="14" t="s">
        <v>315</v>
      </c>
      <c r="I379" s="14" t="s">
        <v>475</v>
      </c>
      <c r="J379" s="14" t="s">
        <v>315</v>
      </c>
      <c r="K379" s="3" t="str">
        <f t="shared" si="6"/>
        <v>('D4','개발 그룹','D0','Y','C','SYSTEM',NOW(),'SYSTEM',NOW()),</v>
      </c>
    </row>
    <row r="380" spans="1:11" s="75" customFormat="1" x14ac:dyDescent="0.25">
      <c r="A380" s="83">
        <v>6</v>
      </c>
      <c r="B380" s="14" t="s">
        <v>2015</v>
      </c>
      <c r="C380" s="14" t="s">
        <v>330</v>
      </c>
      <c r="D380" s="14" t="s">
        <v>332</v>
      </c>
      <c r="E380" s="14" t="s">
        <v>336</v>
      </c>
      <c r="F380" s="14" t="s">
        <v>335</v>
      </c>
      <c r="G380" s="14" t="s">
        <v>475</v>
      </c>
      <c r="H380" s="14" t="s">
        <v>315</v>
      </c>
      <c r="I380" s="14" t="s">
        <v>475</v>
      </c>
      <c r="J380" s="14" t="s">
        <v>315</v>
      </c>
      <c r="K380" s="3" t="str">
        <f t="shared" si="6"/>
        <v>('D5','개발부','S1','Y','C','SYSTEM',NOW(),'SYSTEM',NOW()),</v>
      </c>
    </row>
    <row r="381" spans="1:11" s="75" customFormat="1" x14ac:dyDescent="0.25">
      <c r="A381" s="83">
        <v>7</v>
      </c>
      <c r="B381" s="14" t="s">
        <v>2016</v>
      </c>
      <c r="C381" s="14" t="s">
        <v>339</v>
      </c>
      <c r="D381" s="14" t="s">
        <v>332</v>
      </c>
      <c r="E381" s="14" t="s">
        <v>336</v>
      </c>
      <c r="F381" s="14" t="s">
        <v>335</v>
      </c>
      <c r="G381" s="14" t="s">
        <v>475</v>
      </c>
      <c r="H381" s="14" t="s">
        <v>315</v>
      </c>
      <c r="I381" s="14" t="s">
        <v>475</v>
      </c>
      <c r="J381" s="14" t="s">
        <v>315</v>
      </c>
      <c r="K381" s="3" t="str">
        <f t="shared" si="6"/>
        <v>('D6','디자인부','S1','Y','C','SYSTEM',NOW(),'SYSTEM',NOW());</v>
      </c>
    </row>
    <row r="382" spans="1:11" x14ac:dyDescent="0.25">
      <c r="B382" s="15"/>
      <c r="D382" s="15"/>
      <c r="E382" s="15"/>
    </row>
    <row r="383" spans="1:11" x14ac:dyDescent="0.25">
      <c r="B383" s="15"/>
      <c r="D383" s="15"/>
      <c r="E383" s="15"/>
    </row>
    <row r="384" spans="1:11" x14ac:dyDescent="0.25">
      <c r="B384" s="15"/>
      <c r="D384" s="15"/>
      <c r="E384" s="15"/>
    </row>
    <row r="385" spans="1:10" x14ac:dyDescent="0.25">
      <c r="A385" s="96" t="str">
        <f>VLOOKUP(C385,table!B:D,3,FALSE)</f>
        <v>공통</v>
      </c>
      <c r="B385" s="96"/>
      <c r="C385" s="100" t="s">
        <v>70</v>
      </c>
      <c r="D385" s="100"/>
      <c r="E385" s="100"/>
      <c r="F385" s="100"/>
      <c r="G385" s="100"/>
      <c r="H385" s="100"/>
      <c r="I385" s="100"/>
      <c r="J385" s="96" t="s">
        <v>311</v>
      </c>
    </row>
    <row r="386" spans="1:10" x14ac:dyDescent="0.25">
      <c r="A386" s="96"/>
      <c r="B386" s="96"/>
      <c r="C386" s="100" t="str">
        <f>VLOOKUP(C385,table!B:D,2,FALSE)</f>
        <v>T_HDEPT</v>
      </c>
      <c r="D386" s="100"/>
      <c r="E386" s="100"/>
      <c r="F386" s="100"/>
      <c r="G386" s="100"/>
      <c r="H386" s="100"/>
      <c r="I386" s="100"/>
      <c r="J386" s="96"/>
    </row>
    <row r="387" spans="1:10" x14ac:dyDescent="0.25">
      <c r="A387" s="96" t="s">
        <v>312</v>
      </c>
      <c r="B387" s="13" t="s">
        <v>154</v>
      </c>
      <c r="C387" s="13" t="s">
        <v>152</v>
      </c>
      <c r="D387" s="13" t="s">
        <v>160</v>
      </c>
      <c r="E387" s="13" t="s">
        <v>171</v>
      </c>
      <c r="F387" s="13" t="s">
        <v>132</v>
      </c>
      <c r="G387" s="13" t="s">
        <v>129</v>
      </c>
      <c r="H387" s="13" t="s">
        <v>169</v>
      </c>
      <c r="I387" s="13" t="s">
        <v>173</v>
      </c>
      <c r="J387" s="3" t="str">
        <f>"TRUNCATE FROM "&amp;$C386&amp;";"</f>
        <v>TRUNCATE FROM T_HDEPT;</v>
      </c>
    </row>
    <row r="388" spans="1:10" x14ac:dyDescent="0.25">
      <c r="A388" s="96"/>
      <c r="B388" s="13" t="s">
        <v>155</v>
      </c>
      <c r="C388" s="13" t="s">
        <v>153</v>
      </c>
      <c r="D388" s="13" t="s">
        <v>161</v>
      </c>
      <c r="E388" s="13" t="s">
        <v>172</v>
      </c>
      <c r="F388" s="13" t="s">
        <v>133</v>
      </c>
      <c r="G388" s="13" t="s">
        <v>130</v>
      </c>
      <c r="H388" s="13" t="s">
        <v>170</v>
      </c>
      <c r="I388" s="13" t="s">
        <v>174</v>
      </c>
      <c r="J388" s="3" t="str">
        <f>"INSERT INTO "&amp;C386&amp;" ("&amp;B388&amp;","&amp;C388&amp;","&amp;D388&amp;","&amp;E388&amp;","&amp;F388&amp;","&amp;G388&amp;","&amp;H388&amp;","&amp;I388&amp;") VALUES"</f>
        <v>INSERT INTO T_HDEPT (HDEPT_CODE,HDEPT_NM,USE_YN,MODI_SE,RGST_ID,RGST_DT,MODI_ID,MODI_DT) VALUES</v>
      </c>
    </row>
    <row r="389" spans="1:10" x14ac:dyDescent="0.25">
      <c r="A389" s="12">
        <v>1</v>
      </c>
      <c r="B389" s="14" t="s">
        <v>332</v>
      </c>
      <c r="C389" s="14" t="s">
        <v>334</v>
      </c>
      <c r="D389" s="14" t="s">
        <v>336</v>
      </c>
      <c r="E389" s="14" t="s">
        <v>335</v>
      </c>
      <c r="F389" s="14" t="s">
        <v>475</v>
      </c>
      <c r="G389" s="14" t="s">
        <v>331</v>
      </c>
      <c r="H389" s="14" t="s">
        <v>475</v>
      </c>
      <c r="I389" s="14" t="s">
        <v>331</v>
      </c>
      <c r="J389" s="3" t="str">
        <f>"('"&amp;B389&amp;"','"&amp;C389&amp;"','"&amp;D389&amp;"','"&amp;E389&amp;"','"&amp;F389&amp;"',"&amp;G389&amp;",'"&amp;H389&amp;"',"&amp;I389&amp;IF(A390="",");","),")</f>
        <v>('S1','포털사업본부','Y','C','SYSTEM',NOW(),'SYSTEM',NOW()),</v>
      </c>
    </row>
    <row r="390" spans="1:10" x14ac:dyDescent="0.25">
      <c r="A390" s="12">
        <v>2</v>
      </c>
      <c r="B390" s="14" t="s">
        <v>333</v>
      </c>
      <c r="C390" s="14" t="s">
        <v>338</v>
      </c>
      <c r="D390" s="14" t="s">
        <v>337</v>
      </c>
      <c r="E390" s="14" t="s">
        <v>335</v>
      </c>
      <c r="F390" s="14" t="s">
        <v>475</v>
      </c>
      <c r="G390" s="14" t="s">
        <v>331</v>
      </c>
      <c r="H390" s="14" t="s">
        <v>475</v>
      </c>
      <c r="I390" s="14" t="s">
        <v>331</v>
      </c>
      <c r="J390" s="3" t="str">
        <f>"('"&amp;B390&amp;"','"&amp;C390&amp;"','"&amp;D390&amp;"','"&amp;E390&amp;"','"&amp;F390&amp;"',"&amp;G390&amp;",'"&amp;H390&amp;"',"&amp;I390&amp;IF(A391="",");","),")</f>
        <v>('S2','개발본부','N','C','SYSTEM',NOW(),'SYSTEM',NOW());</v>
      </c>
    </row>
    <row r="391" spans="1:10" x14ac:dyDescent="0.25">
      <c r="B391" s="15"/>
      <c r="D391" s="15"/>
      <c r="E391" s="15"/>
    </row>
    <row r="392" spans="1:10" x14ac:dyDescent="0.25">
      <c r="B392" s="15"/>
      <c r="D392" s="15"/>
      <c r="E392" s="15"/>
    </row>
    <row r="393" spans="1:10" x14ac:dyDescent="0.25">
      <c r="B393" s="15"/>
      <c r="D393" s="15"/>
      <c r="E393" s="15"/>
    </row>
    <row r="394" spans="1:10" x14ac:dyDescent="0.25">
      <c r="A394" s="96" t="str">
        <f>VLOOKUP(C394,table!B:D,3,FALSE)</f>
        <v>공통</v>
      </c>
      <c r="B394" s="96"/>
      <c r="C394" s="100" t="s">
        <v>53</v>
      </c>
      <c r="D394" s="100"/>
      <c r="E394" s="100"/>
      <c r="F394" s="100"/>
      <c r="G394" s="100"/>
      <c r="H394" s="100"/>
      <c r="I394" s="100"/>
      <c r="J394" s="96" t="s">
        <v>311</v>
      </c>
    </row>
    <row r="395" spans="1:10" x14ac:dyDescent="0.25">
      <c r="A395" s="96"/>
      <c r="B395" s="96"/>
      <c r="C395" s="100" t="str">
        <f>VLOOKUP(C394,table!B:D,2,FALSE)</f>
        <v>T_PSTN</v>
      </c>
      <c r="D395" s="100"/>
      <c r="E395" s="100"/>
      <c r="F395" s="100"/>
      <c r="G395" s="100"/>
      <c r="H395" s="100"/>
      <c r="I395" s="100"/>
      <c r="J395" s="96"/>
    </row>
    <row r="396" spans="1:10" x14ac:dyDescent="0.25">
      <c r="A396" s="96" t="s">
        <v>312</v>
      </c>
      <c r="B396" s="13" t="s">
        <v>197</v>
      </c>
      <c r="C396" s="13" t="s">
        <v>195</v>
      </c>
      <c r="D396" s="13" t="s">
        <v>160</v>
      </c>
      <c r="E396" s="13" t="s">
        <v>171</v>
      </c>
      <c r="F396" s="13" t="s">
        <v>132</v>
      </c>
      <c r="G396" s="13" t="s">
        <v>129</v>
      </c>
      <c r="H396" s="13" t="s">
        <v>169</v>
      </c>
      <c r="I396" s="13" t="s">
        <v>173</v>
      </c>
      <c r="J396" s="3" t="str">
        <f>"TRUNCATE FROM "&amp;$C395&amp;";"</f>
        <v>TRUNCATE FROM T_PSTN;</v>
      </c>
    </row>
    <row r="397" spans="1:10" x14ac:dyDescent="0.25">
      <c r="A397" s="96"/>
      <c r="B397" s="13" t="s">
        <v>198</v>
      </c>
      <c r="C397" s="13" t="s">
        <v>196</v>
      </c>
      <c r="D397" s="13" t="s">
        <v>161</v>
      </c>
      <c r="E397" s="13" t="s">
        <v>172</v>
      </c>
      <c r="F397" s="13" t="s">
        <v>133</v>
      </c>
      <c r="G397" s="13" t="s">
        <v>130</v>
      </c>
      <c r="H397" s="13" t="s">
        <v>170</v>
      </c>
      <c r="I397" s="13" t="s">
        <v>174</v>
      </c>
      <c r="J397" s="3" t="str">
        <f>"INSERT INTO "&amp;C395&amp;" ("&amp;B397&amp;","&amp;C397&amp;","&amp;D397&amp;","&amp;E397&amp;","&amp;F397&amp;","&amp;G397&amp;","&amp;H397&amp;","&amp;I397&amp;") VALUES"</f>
        <v>INSERT INTO T_PSTN (PSTN_CODE,PSTN_NM,USE_YN,MODI_SE,RGST_ID,RGST_DT,MODI_ID,MODI_DT) VALUES</v>
      </c>
    </row>
    <row r="398" spans="1:10" x14ac:dyDescent="0.25">
      <c r="A398" s="12">
        <v>1</v>
      </c>
      <c r="B398" s="14" t="s">
        <v>340</v>
      </c>
      <c r="C398" s="14" t="s">
        <v>343</v>
      </c>
      <c r="D398" s="14" t="s">
        <v>336</v>
      </c>
      <c r="E398" s="14" t="s">
        <v>335</v>
      </c>
      <c r="F398" s="14" t="s">
        <v>475</v>
      </c>
      <c r="G398" s="14" t="s">
        <v>331</v>
      </c>
      <c r="H398" s="14" t="s">
        <v>475</v>
      </c>
      <c r="I398" s="14" t="s">
        <v>331</v>
      </c>
      <c r="J398" s="3" t="str">
        <f>"('"&amp;B398&amp;"','"&amp;C398&amp;"','"&amp;D398&amp;"','"&amp;E398&amp;"','"&amp;F398&amp;"',"&amp;G398&amp;",'"&amp;H398&amp;"',"&amp;I398&amp;IF(A399="",");","),")</f>
        <v>('P1','책임','Y','C','SYSTEM',NOW(),'SYSTEM',NOW()),</v>
      </c>
    </row>
    <row r="399" spans="1:10" x14ac:dyDescent="0.25">
      <c r="A399" s="12">
        <v>2</v>
      </c>
      <c r="B399" s="14" t="s">
        <v>341</v>
      </c>
      <c r="C399" s="14" t="s">
        <v>342</v>
      </c>
      <c r="D399" s="14" t="s">
        <v>336</v>
      </c>
      <c r="E399" s="14" t="s">
        <v>335</v>
      </c>
      <c r="F399" s="14" t="s">
        <v>475</v>
      </c>
      <c r="G399" s="14" t="s">
        <v>331</v>
      </c>
      <c r="H399" s="14" t="s">
        <v>475</v>
      </c>
      <c r="I399" s="14" t="s">
        <v>331</v>
      </c>
      <c r="J399" s="3" t="str">
        <f>"('"&amp;B399&amp;"','"&amp;C399&amp;"','"&amp;D399&amp;"','"&amp;E399&amp;"','"&amp;F399&amp;"',"&amp;G399&amp;",'"&amp;H399&amp;"',"&amp;I399&amp;IF(A400="",");","),")</f>
        <v>('P2','수석','Y','C','SYSTEM',NOW(),'SYSTEM',NOW());</v>
      </c>
    </row>
    <row r="403" spans="1:25" x14ac:dyDescent="0.25">
      <c r="A403" s="101" t="s">
        <v>756</v>
      </c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</row>
    <row r="404" spans="1:25" x14ac:dyDescent="0.25">
      <c r="A404" s="96" t="str">
        <f>VLOOKUP(C404,table!B:D,3,FALSE)</f>
        <v>공통</v>
      </c>
      <c r="B404" s="96"/>
      <c r="C404" s="100" t="s">
        <v>40</v>
      </c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96" t="s">
        <v>311</v>
      </c>
    </row>
    <row r="405" spans="1:25" x14ac:dyDescent="0.25">
      <c r="A405" s="96"/>
      <c r="B405" s="96"/>
      <c r="C405" s="100" t="str">
        <f>VLOOKUP(C404,table!B:D,2,FALSE)</f>
        <v>T_USER</v>
      </c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96"/>
    </row>
    <row r="406" spans="1:25" x14ac:dyDescent="0.25">
      <c r="A406" s="96" t="s">
        <v>312</v>
      </c>
      <c r="B406" s="13" t="s">
        <v>163</v>
      </c>
      <c r="C406" s="13" t="s">
        <v>165</v>
      </c>
      <c r="D406" s="13" t="s">
        <v>197</v>
      </c>
      <c r="E406" s="13" t="s">
        <v>158</v>
      </c>
      <c r="F406" s="13" t="s">
        <v>154</v>
      </c>
      <c r="G406" s="13" t="s">
        <v>117</v>
      </c>
      <c r="H406" s="13" t="s">
        <v>217</v>
      </c>
      <c r="I406" s="13" t="s">
        <v>277</v>
      </c>
      <c r="J406" s="13" t="s">
        <v>319</v>
      </c>
      <c r="K406" s="13" t="s">
        <v>175</v>
      </c>
      <c r="L406" s="13" t="s">
        <v>193</v>
      </c>
      <c r="M406" s="13" t="s">
        <v>1410</v>
      </c>
      <c r="N406" s="13" t="s">
        <v>1412</v>
      </c>
      <c r="O406" s="13" t="s">
        <v>1414</v>
      </c>
      <c r="P406" s="13" t="s">
        <v>1416</v>
      </c>
      <c r="Q406" s="13" t="s">
        <v>1418</v>
      </c>
      <c r="R406" s="13" t="s">
        <v>1420</v>
      </c>
      <c r="S406" s="13" t="s">
        <v>160</v>
      </c>
      <c r="T406" s="13" t="s">
        <v>171</v>
      </c>
      <c r="U406" s="13" t="s">
        <v>132</v>
      </c>
      <c r="V406" s="13" t="s">
        <v>840</v>
      </c>
      <c r="W406" s="13" t="s">
        <v>169</v>
      </c>
      <c r="X406" s="13" t="s">
        <v>173</v>
      </c>
      <c r="Y406" s="3" t="str">
        <f>"TRUNCATE FROM "&amp;$C405&amp;";"</f>
        <v>TRUNCATE FROM T_USER;</v>
      </c>
    </row>
    <row r="407" spans="1:25" x14ac:dyDescent="0.25">
      <c r="A407" s="96"/>
      <c r="B407" s="13" t="s">
        <v>164</v>
      </c>
      <c r="C407" s="13" t="s">
        <v>166</v>
      </c>
      <c r="D407" s="13" t="s">
        <v>198</v>
      </c>
      <c r="E407" s="13" t="s">
        <v>159</v>
      </c>
      <c r="F407" s="13" t="s">
        <v>155</v>
      </c>
      <c r="G407" s="13" t="s">
        <v>118</v>
      </c>
      <c r="H407" s="13" t="s">
        <v>218</v>
      </c>
      <c r="I407" s="13" t="s">
        <v>318</v>
      </c>
      <c r="J407" s="13" t="s">
        <v>139</v>
      </c>
      <c r="K407" s="13" t="s">
        <v>176</v>
      </c>
      <c r="L407" s="13" t="s">
        <v>194</v>
      </c>
      <c r="M407" s="13" t="s">
        <v>1411</v>
      </c>
      <c r="N407" s="13" t="s">
        <v>1413</v>
      </c>
      <c r="O407" s="13" t="s">
        <v>1415</v>
      </c>
      <c r="P407" s="13" t="s">
        <v>1417</v>
      </c>
      <c r="Q407" s="13" t="s">
        <v>1419</v>
      </c>
      <c r="R407" s="13" t="s">
        <v>1421</v>
      </c>
      <c r="S407" s="13" t="s">
        <v>161</v>
      </c>
      <c r="T407" s="13" t="s">
        <v>172</v>
      </c>
      <c r="U407" s="13" t="s">
        <v>133</v>
      </c>
      <c r="V407" s="13" t="s">
        <v>130</v>
      </c>
      <c r="W407" s="13" t="s">
        <v>170</v>
      </c>
      <c r="X407" s="13" t="s">
        <v>174</v>
      </c>
      <c r="Y407" s="3" t="str">
        <f>"INSERT INTO "&amp;C405&amp;" ("&amp;B407&amp;","&amp;C407&amp;","&amp;D407&amp;","&amp;E407&amp;","&amp;F407&amp;","&amp;G407&amp;","&amp;H407&amp;","&amp;I407&amp;","&amp;J407&amp;","&amp;K407&amp;","&amp;L407&amp;","&amp;M407&amp;","&amp;N407&amp;","&amp;O407&amp;","&amp;P407&amp;","&amp;Q407&amp;","&amp;R407&amp;","&amp;S407&amp;","&amp;T407&amp;","&amp;U407&amp;","&amp;V407&amp;","&amp;W407&amp;","&amp;X407&amp;") VALUES"</f>
        <v>INSERT INTO T_USER (USER_ID,USER_NM,PSTN_CODE,DEPT_CODE,HDEPT_CODE,ADOF_DEPT_CODE,COMPANY_CODE,DUTY_SE,LAST_LOG_DT,START_DT,END_DT,FILE_URL,MGR_SYS_ENV,USER_SYS_HOME,USER_SYS_ENV,BF_DEPT_CODE,DEPT_UPDT_DT,USE_YN,MODI_SE,RGST_ID,RGST_DT,MODI_ID,MODI_DT) VALUES</v>
      </c>
    </row>
    <row r="408" spans="1:25" x14ac:dyDescent="0.25">
      <c r="A408" s="65">
        <v>1</v>
      </c>
      <c r="B408" s="14" t="s">
        <v>1423</v>
      </c>
      <c r="C408" s="14" t="s">
        <v>1424</v>
      </c>
      <c r="D408" s="14" t="s">
        <v>341</v>
      </c>
      <c r="E408" s="14" t="s">
        <v>328</v>
      </c>
      <c r="F408" s="14" t="s">
        <v>332</v>
      </c>
      <c r="G408" s="14"/>
      <c r="H408" s="14" t="s">
        <v>317</v>
      </c>
      <c r="I408" s="14" t="s">
        <v>337</v>
      </c>
      <c r="J408" s="14" t="s">
        <v>354</v>
      </c>
      <c r="K408" s="14" t="s">
        <v>355</v>
      </c>
      <c r="L408" s="14" t="s">
        <v>356</v>
      </c>
      <c r="M408" s="3"/>
      <c r="N408" s="14"/>
      <c r="O408" s="14"/>
      <c r="P408" s="14"/>
      <c r="Q408" s="14"/>
      <c r="R408" s="14"/>
      <c r="S408" s="14" t="s">
        <v>337</v>
      </c>
      <c r="T408" s="14" t="s">
        <v>1422</v>
      </c>
      <c r="U408" s="14" t="s">
        <v>475</v>
      </c>
      <c r="V408" s="14" t="s">
        <v>315</v>
      </c>
      <c r="W408" s="14" t="s">
        <v>475</v>
      </c>
      <c r="X408" s="14" t="s">
        <v>315</v>
      </c>
      <c r="Y408" s="3" t="str">
        <f>"('"&amp;B408&amp;"','"&amp;C408&amp;"','"&amp;D408&amp;"','"&amp;E408&amp;"','"&amp;F408&amp;"',"&amp;IF(G408="","NULL","'"&amp;G408&amp;"'")&amp;",'"&amp;H408&amp;"','"&amp;I408&amp;"',"&amp;IF(J408="","NULL","TO_TIMESTAMP('"&amp;J408&amp;"','YYYY-MM-DD HH24:MI:SS')")&amp;","&amp;IF(K408="","NULL","TO_TIMESTAMP('"&amp;K408&amp;"','YYYY-MM-DD')")&amp;","&amp;IF(L408="","NULL","TO_TIMESTAMP('"&amp;L408&amp;"','YYYY-MM-DD')")&amp;","&amp;IF(M408="","NULL","'"&amp;M408&amp;"'")&amp;","&amp;IF(N408="","NULL","'"&amp;N408&amp;"'")&amp;","&amp;IF(O408="","NULL","'"&amp;O408&amp;"'")&amp;","&amp;IF(P408="","NULL","'"&amp;P408&amp;"'")&amp;","&amp;IF(Q408="","NULL","'"&amp;Q408&amp;"'")&amp;","&amp;IF(R408="","NULL","'"&amp;R408&amp;"'")&amp;",'"&amp;S408&amp;"','"&amp;T408&amp;"','"&amp;U408&amp;"',"&amp;V408&amp;",'"&amp;W408&amp;"',"&amp;X408&amp;IF(A409="",");","),")</f>
        <v>('SYSTEM','시스템','P2','D1','S1',NULL,'10','N',TO_TIMESTAMP('2020-12-31 12:32:12','YYYY-MM-DD HH24:MI:SS'),TO_TIMESTAMP('2020-11-01','YYYY-MM-DD'),TO_TIMESTAMP('2021-12-31','YYYY-MM-DD'),NULL,NULL,NULL,NULL,NULL,NULL,'N','R','SYSTEM',NOW(),'SYSTEM',NOW()),</v>
      </c>
    </row>
    <row r="409" spans="1:25" x14ac:dyDescent="0.25">
      <c r="A409" s="65">
        <v>2</v>
      </c>
      <c r="B409" s="14" t="s">
        <v>646</v>
      </c>
      <c r="C409" s="14" t="s">
        <v>1425</v>
      </c>
      <c r="D409" s="14" t="s">
        <v>341</v>
      </c>
      <c r="E409" s="14" t="s">
        <v>328</v>
      </c>
      <c r="F409" s="14" t="s">
        <v>332</v>
      </c>
      <c r="G409" s="14"/>
      <c r="H409" s="14" t="s">
        <v>317</v>
      </c>
      <c r="I409" s="14" t="s">
        <v>336</v>
      </c>
      <c r="J409" s="14" t="s">
        <v>354</v>
      </c>
      <c r="K409" s="14" t="s">
        <v>355</v>
      </c>
      <c r="L409" s="14" t="s">
        <v>356</v>
      </c>
      <c r="M409" s="3"/>
      <c r="N409" s="14"/>
      <c r="O409" s="14"/>
      <c r="P409" s="14"/>
      <c r="Q409" s="14"/>
      <c r="R409" s="14"/>
      <c r="S409" s="14" t="s">
        <v>336</v>
      </c>
      <c r="T409" s="14" t="s">
        <v>1422</v>
      </c>
      <c r="U409" s="14" t="s">
        <v>475</v>
      </c>
      <c r="V409" s="14" t="s">
        <v>315</v>
      </c>
      <c r="W409" s="14" t="s">
        <v>475</v>
      </c>
      <c r="X409" s="14" t="s">
        <v>315</v>
      </c>
      <c r="Y409" s="3" t="str">
        <f t="shared" ref="Y409:Y426" si="7">"('"&amp;B409&amp;"','"&amp;C409&amp;"','"&amp;D409&amp;"','"&amp;E409&amp;"','"&amp;F409&amp;"',"&amp;IF(G409="","NULL","'"&amp;G409&amp;"'")&amp;",'"&amp;H409&amp;"','"&amp;I409&amp;"',"&amp;IF(J409="","NULL","TO_TIMESTAMP('"&amp;J409&amp;"','YYYY-MM-DD HH24:MI:SS')")&amp;","&amp;IF(K409="","NULL","TO_TIMESTAMP('"&amp;K409&amp;"','YYYY-MM-DD')")&amp;","&amp;IF(L409="","NULL","TO_TIMESTAMP('"&amp;L409&amp;"','YYYY-MM-DD')")&amp;","&amp;IF(M409="","NULL","'"&amp;M409&amp;"'")&amp;","&amp;IF(N409="","NULL","'"&amp;N409&amp;"'")&amp;","&amp;IF(O409="","NULL","'"&amp;O409&amp;"'")&amp;","&amp;IF(P409="","NULL","'"&amp;P409&amp;"'")&amp;","&amp;IF(Q409="","NULL","'"&amp;Q409&amp;"'")&amp;","&amp;IF(R409="","NULL","'"&amp;R409&amp;"'")&amp;",'"&amp;S409&amp;"','"&amp;T409&amp;"','"&amp;U409&amp;"',"&amp;V409&amp;",'"&amp;W409&amp;"',"&amp;X409&amp;IF(A410="",");","),")</f>
        <v>('admin','관리자','P2','D1','S1',NULL,'10','Y',TO_TIMESTAMP('2020-12-31 12:32:12','YYYY-MM-DD HH24:MI:SS'),TO_TIMESTAMP('2020-11-01','YYYY-MM-DD'),TO_TIMESTAMP('2021-12-31','YYYY-MM-DD'),NULL,NULL,NULL,NULL,NULL,NULL,'Y','R','SYSTEM',NOW(),'SYSTEM',NOW()),</v>
      </c>
    </row>
    <row r="410" spans="1:25" x14ac:dyDescent="0.25">
      <c r="A410" s="65">
        <v>3</v>
      </c>
      <c r="B410" s="14" t="s">
        <v>647</v>
      </c>
      <c r="C410" s="14" t="s">
        <v>344</v>
      </c>
      <c r="D410" s="14" t="s">
        <v>341</v>
      </c>
      <c r="E410" s="14" t="s">
        <v>328</v>
      </c>
      <c r="F410" s="14" t="s">
        <v>332</v>
      </c>
      <c r="G410" s="14" t="s">
        <v>329</v>
      </c>
      <c r="H410" s="14" t="s">
        <v>317</v>
      </c>
      <c r="I410" s="14" t="s">
        <v>336</v>
      </c>
      <c r="J410" s="14" t="s">
        <v>354</v>
      </c>
      <c r="K410" s="14" t="s">
        <v>355</v>
      </c>
      <c r="L410" s="14" t="s">
        <v>356</v>
      </c>
      <c r="M410" s="3"/>
      <c r="N410" s="14"/>
      <c r="O410" s="14"/>
      <c r="P410" s="14"/>
      <c r="Q410" s="14"/>
      <c r="R410" s="14"/>
      <c r="S410" s="14" t="s">
        <v>336</v>
      </c>
      <c r="T410" s="14" t="s">
        <v>1422</v>
      </c>
      <c r="U410" s="14" t="s">
        <v>475</v>
      </c>
      <c r="V410" s="14" t="s">
        <v>315</v>
      </c>
      <c r="W410" s="14" t="s">
        <v>475</v>
      </c>
      <c r="X410" s="14" t="s">
        <v>315</v>
      </c>
      <c r="Y410" s="3" t="str">
        <f t="shared" si="7"/>
        <v>('test11','테스트11','P2','D1','S1','D2','10','Y',TO_TIMESTAMP('2020-12-31 12:32:12','YYYY-MM-DD HH24:MI:SS'),TO_TIMESTAMP('2020-11-01','YYYY-MM-DD'),TO_TIMESTAMP('2021-12-31','YYYY-MM-DD'),NULL,NULL,NULL,NULL,NULL,NULL,'Y','R','SYSTEM',NOW(),'SYSTEM',NOW()),</v>
      </c>
    </row>
    <row r="411" spans="1:25" x14ac:dyDescent="0.25">
      <c r="A411" s="65">
        <v>4</v>
      </c>
      <c r="B411" s="14" t="s">
        <v>648</v>
      </c>
      <c r="C411" s="14" t="s">
        <v>345</v>
      </c>
      <c r="D411" s="14" t="s">
        <v>340</v>
      </c>
      <c r="E411" s="14" t="s">
        <v>328</v>
      </c>
      <c r="F411" s="14" t="s">
        <v>332</v>
      </c>
      <c r="G411" s="14"/>
      <c r="H411" s="14" t="s">
        <v>317</v>
      </c>
      <c r="I411" s="14" t="s">
        <v>336</v>
      </c>
      <c r="J411" s="14" t="s">
        <v>354</v>
      </c>
      <c r="K411" s="14" t="s">
        <v>355</v>
      </c>
      <c r="L411" s="14" t="s">
        <v>356</v>
      </c>
      <c r="M411" s="3"/>
      <c r="N411" s="14"/>
      <c r="O411" s="14"/>
      <c r="P411" s="14"/>
      <c r="Q411" s="14"/>
      <c r="R411" s="14"/>
      <c r="S411" s="14" t="s">
        <v>336</v>
      </c>
      <c r="T411" s="14" t="s">
        <v>1422</v>
      </c>
      <c r="U411" s="14" t="s">
        <v>475</v>
      </c>
      <c r="V411" s="14" t="s">
        <v>315</v>
      </c>
      <c r="W411" s="14" t="s">
        <v>475</v>
      </c>
      <c r="X411" s="14" t="s">
        <v>315</v>
      </c>
      <c r="Y411" s="3" t="str">
        <f t="shared" si="7"/>
        <v>('test12','테스트12','P1','D1','S1',NULL,'10','Y',TO_TIMESTAMP('2020-12-31 12:32:12','YYYY-MM-DD HH24:MI:SS'),TO_TIMESTAMP('2020-11-01','YYYY-MM-DD'),TO_TIMESTAMP('2021-12-31','YYYY-MM-DD'),NULL,NULL,NULL,NULL,NULL,NULL,'Y','R','SYSTEM',NOW(),'SYSTEM',NOW()),</v>
      </c>
    </row>
    <row r="412" spans="1:25" x14ac:dyDescent="0.25">
      <c r="A412" s="65">
        <v>5</v>
      </c>
      <c r="B412" s="14" t="s">
        <v>657</v>
      </c>
      <c r="C412" s="14" t="s">
        <v>660</v>
      </c>
      <c r="D412" s="14" t="s">
        <v>340</v>
      </c>
      <c r="E412" s="14" t="s">
        <v>328</v>
      </c>
      <c r="F412" s="14" t="s">
        <v>332</v>
      </c>
      <c r="G412" s="14"/>
      <c r="H412" s="14" t="s">
        <v>317</v>
      </c>
      <c r="I412" s="14" t="s">
        <v>337</v>
      </c>
      <c r="J412" s="14" t="s">
        <v>354</v>
      </c>
      <c r="K412" s="14" t="s">
        <v>355</v>
      </c>
      <c r="L412" s="14" t="s">
        <v>356</v>
      </c>
      <c r="M412" s="3"/>
      <c r="N412" s="14"/>
      <c r="O412" s="14"/>
      <c r="P412" s="14"/>
      <c r="Q412" s="14"/>
      <c r="R412" s="14"/>
      <c r="S412" s="14" t="s">
        <v>336</v>
      </c>
      <c r="T412" s="14" t="s">
        <v>1422</v>
      </c>
      <c r="U412" s="14" t="s">
        <v>475</v>
      </c>
      <c r="V412" s="14" t="s">
        <v>315</v>
      </c>
      <c r="W412" s="14" t="s">
        <v>475</v>
      </c>
      <c r="X412" s="14" t="s">
        <v>315</v>
      </c>
      <c r="Y412" s="3" t="str">
        <f t="shared" si="7"/>
        <v>('test13','테스트13','P1','D1','S1',NULL,'10','N',TO_TIMESTAMP('2020-12-31 12:32:12','YYYY-MM-DD HH24:MI:SS'),TO_TIMESTAMP('2020-11-01','YYYY-MM-DD'),TO_TIMESTAMP('2021-12-31','YYYY-MM-DD'),NULL,NULL,NULL,NULL,NULL,NULL,'Y','R','SYSTEM',NOW(),'SYSTEM',NOW()),</v>
      </c>
    </row>
    <row r="413" spans="1:25" x14ac:dyDescent="0.25">
      <c r="A413" s="65">
        <v>6</v>
      </c>
      <c r="B413" s="14" t="s">
        <v>658</v>
      </c>
      <c r="C413" s="14" t="s">
        <v>661</v>
      </c>
      <c r="D413" s="14" t="s">
        <v>340</v>
      </c>
      <c r="E413" s="14" t="s">
        <v>328</v>
      </c>
      <c r="F413" s="14" t="s">
        <v>332</v>
      </c>
      <c r="G413" s="14"/>
      <c r="H413" s="14" t="s">
        <v>317</v>
      </c>
      <c r="I413" s="14" t="s">
        <v>337</v>
      </c>
      <c r="J413" s="14" t="s">
        <v>354</v>
      </c>
      <c r="K413" s="14" t="s">
        <v>355</v>
      </c>
      <c r="L413" s="14" t="s">
        <v>356</v>
      </c>
      <c r="M413" s="3"/>
      <c r="N413" s="14"/>
      <c r="O413" s="14"/>
      <c r="P413" s="14"/>
      <c r="Q413" s="14"/>
      <c r="R413" s="14"/>
      <c r="S413" s="14" t="s">
        <v>336</v>
      </c>
      <c r="T413" s="14" t="s">
        <v>1422</v>
      </c>
      <c r="U413" s="14" t="s">
        <v>475</v>
      </c>
      <c r="V413" s="14" t="s">
        <v>315</v>
      </c>
      <c r="W413" s="14" t="s">
        <v>475</v>
      </c>
      <c r="X413" s="14" t="s">
        <v>315</v>
      </c>
      <c r="Y413" s="3" t="str">
        <f t="shared" si="7"/>
        <v>('test14','테스트14','P1','D1','S1',NULL,'10','N',TO_TIMESTAMP('2020-12-31 12:32:12','YYYY-MM-DD HH24:MI:SS'),TO_TIMESTAMP('2020-11-01','YYYY-MM-DD'),TO_TIMESTAMP('2021-12-31','YYYY-MM-DD'),NULL,NULL,NULL,NULL,NULL,NULL,'Y','R','SYSTEM',NOW(),'SYSTEM',NOW()),</v>
      </c>
    </row>
    <row r="414" spans="1:25" x14ac:dyDescent="0.25">
      <c r="A414" s="65">
        <v>7</v>
      </c>
      <c r="B414" s="14" t="s">
        <v>659</v>
      </c>
      <c r="C414" s="14" t="s">
        <v>662</v>
      </c>
      <c r="D414" s="14" t="s">
        <v>340</v>
      </c>
      <c r="E414" s="14" t="s">
        <v>328</v>
      </c>
      <c r="F414" s="14" t="s">
        <v>332</v>
      </c>
      <c r="G414" s="14"/>
      <c r="H414" s="14" t="s">
        <v>317</v>
      </c>
      <c r="I414" s="14" t="s">
        <v>337</v>
      </c>
      <c r="J414" s="14" t="s">
        <v>354</v>
      </c>
      <c r="K414" s="14" t="s">
        <v>355</v>
      </c>
      <c r="L414" s="14" t="s">
        <v>356</v>
      </c>
      <c r="M414" s="3"/>
      <c r="N414" s="14"/>
      <c r="O414" s="14"/>
      <c r="P414" s="14"/>
      <c r="Q414" s="14"/>
      <c r="R414" s="14"/>
      <c r="S414" s="14" t="s">
        <v>336</v>
      </c>
      <c r="T414" s="14" t="s">
        <v>1422</v>
      </c>
      <c r="U414" s="14" t="s">
        <v>475</v>
      </c>
      <c r="V414" s="14" t="s">
        <v>315</v>
      </c>
      <c r="W414" s="14" t="s">
        <v>475</v>
      </c>
      <c r="X414" s="14" t="s">
        <v>315</v>
      </c>
      <c r="Y414" s="3" t="str">
        <f t="shared" si="7"/>
        <v>('test15','테스트15','P1','D1','S1',NULL,'10','N',TO_TIMESTAMP('2020-12-31 12:32:12','YYYY-MM-DD HH24:MI:SS'),TO_TIMESTAMP('2020-11-01','YYYY-MM-DD'),TO_TIMESTAMP('2021-12-31','YYYY-MM-DD'),NULL,NULL,NULL,NULL,NULL,NULL,'Y','R','SYSTEM',NOW(),'SYSTEM',NOW()),</v>
      </c>
    </row>
    <row r="415" spans="1:25" x14ac:dyDescent="0.25">
      <c r="A415" s="65">
        <v>8</v>
      </c>
      <c r="B415" s="14" t="s">
        <v>649</v>
      </c>
      <c r="C415" s="14" t="s">
        <v>346</v>
      </c>
      <c r="D415" s="14" t="s">
        <v>340</v>
      </c>
      <c r="E415" s="14" t="s">
        <v>329</v>
      </c>
      <c r="F415" s="14" t="s">
        <v>332</v>
      </c>
      <c r="G415" s="14" t="s">
        <v>328</v>
      </c>
      <c r="H415" s="14" t="s">
        <v>317</v>
      </c>
      <c r="I415" s="14" t="s">
        <v>336</v>
      </c>
      <c r="J415" s="14" t="s">
        <v>354</v>
      </c>
      <c r="K415" s="14" t="s">
        <v>355</v>
      </c>
      <c r="L415" s="14" t="s">
        <v>356</v>
      </c>
      <c r="M415" s="3"/>
      <c r="N415" s="14"/>
      <c r="O415" s="14"/>
      <c r="P415" s="14"/>
      <c r="Q415" s="14"/>
      <c r="R415" s="14"/>
      <c r="S415" s="14" t="s">
        <v>336</v>
      </c>
      <c r="T415" s="14" t="s">
        <v>1422</v>
      </c>
      <c r="U415" s="14" t="s">
        <v>475</v>
      </c>
      <c r="V415" s="14" t="s">
        <v>315</v>
      </c>
      <c r="W415" s="14" t="s">
        <v>475</v>
      </c>
      <c r="X415" s="14" t="s">
        <v>315</v>
      </c>
      <c r="Y415" s="3" t="str">
        <f t="shared" si="7"/>
        <v>('test21','테스트21','P1','D2','S1','D1','10','Y',TO_TIMESTAMP('2020-12-31 12:32:12','YYYY-MM-DD HH24:MI:SS'),TO_TIMESTAMP('2020-11-01','YYYY-MM-DD'),TO_TIMESTAMP('2021-12-31','YYYY-MM-DD'),NULL,NULL,NULL,NULL,NULL,NULL,'Y','R','SYSTEM',NOW(),'SYSTEM',NOW()),</v>
      </c>
    </row>
    <row r="416" spans="1:25" x14ac:dyDescent="0.25">
      <c r="A416" s="65">
        <v>9</v>
      </c>
      <c r="B416" s="14" t="s">
        <v>650</v>
      </c>
      <c r="C416" s="14" t="s">
        <v>347</v>
      </c>
      <c r="D416" s="14" t="s">
        <v>340</v>
      </c>
      <c r="E416" s="14" t="s">
        <v>329</v>
      </c>
      <c r="F416" s="14" t="s">
        <v>332</v>
      </c>
      <c r="G416" s="14"/>
      <c r="H416" s="14" t="s">
        <v>317</v>
      </c>
      <c r="I416" s="14" t="s">
        <v>336</v>
      </c>
      <c r="J416" s="14" t="s">
        <v>354</v>
      </c>
      <c r="K416" s="14" t="s">
        <v>355</v>
      </c>
      <c r="L416" s="14" t="s">
        <v>356</v>
      </c>
      <c r="M416" s="3"/>
      <c r="N416" s="14"/>
      <c r="O416" s="14"/>
      <c r="P416" s="14"/>
      <c r="Q416" s="14"/>
      <c r="R416" s="14"/>
      <c r="S416" s="14" t="s">
        <v>336</v>
      </c>
      <c r="T416" s="14" t="s">
        <v>1422</v>
      </c>
      <c r="U416" s="14" t="s">
        <v>475</v>
      </c>
      <c r="V416" s="14" t="s">
        <v>315</v>
      </c>
      <c r="W416" s="14" t="s">
        <v>475</v>
      </c>
      <c r="X416" s="14" t="s">
        <v>315</v>
      </c>
      <c r="Y416" s="3" t="str">
        <f t="shared" si="7"/>
        <v>('test22','테스트22','P1','D2','S1',NULL,'10','Y',TO_TIMESTAMP('2020-12-31 12:32:12','YYYY-MM-DD HH24:MI:SS'),TO_TIMESTAMP('2020-11-01','YYYY-MM-DD'),TO_TIMESTAMP('2021-12-31','YYYY-MM-DD'),NULL,NULL,NULL,NULL,NULL,NULL,'Y','R','SYSTEM',NOW(),'SYSTEM',NOW()),</v>
      </c>
    </row>
    <row r="417" spans="1:25" x14ac:dyDescent="0.25">
      <c r="A417" s="65">
        <v>10</v>
      </c>
      <c r="B417" s="14" t="s">
        <v>651</v>
      </c>
      <c r="C417" s="14" t="s">
        <v>348</v>
      </c>
      <c r="D417" s="14" t="s">
        <v>340</v>
      </c>
      <c r="E417" s="14" t="s">
        <v>329</v>
      </c>
      <c r="F417" s="14" t="s">
        <v>332</v>
      </c>
      <c r="G417" s="14"/>
      <c r="H417" s="14" t="s">
        <v>317</v>
      </c>
      <c r="I417" s="14" t="s">
        <v>337</v>
      </c>
      <c r="J417" s="14" t="s">
        <v>354</v>
      </c>
      <c r="K417" s="14" t="s">
        <v>355</v>
      </c>
      <c r="L417" s="14" t="s">
        <v>356</v>
      </c>
      <c r="M417" s="3"/>
      <c r="N417" s="14"/>
      <c r="O417" s="14"/>
      <c r="P417" s="14"/>
      <c r="Q417" s="14"/>
      <c r="R417" s="14"/>
      <c r="S417" s="14" t="s">
        <v>336</v>
      </c>
      <c r="T417" s="14" t="s">
        <v>1422</v>
      </c>
      <c r="U417" s="14" t="s">
        <v>475</v>
      </c>
      <c r="V417" s="14" t="s">
        <v>315</v>
      </c>
      <c r="W417" s="14" t="s">
        <v>475</v>
      </c>
      <c r="X417" s="14" t="s">
        <v>315</v>
      </c>
      <c r="Y417" s="3" t="str">
        <f t="shared" si="7"/>
        <v>('test23','테스트23','P1','D2','S1',NULL,'10','N',TO_TIMESTAMP('2020-12-31 12:32:12','YYYY-MM-DD HH24:MI:SS'),TO_TIMESTAMP('2020-11-01','YYYY-MM-DD'),TO_TIMESTAMP('2021-12-31','YYYY-MM-DD'),NULL,NULL,NULL,NULL,NULL,NULL,'Y','R','SYSTEM',NOW(),'SYSTEM',NOW()),</v>
      </c>
    </row>
    <row r="418" spans="1:25" x14ac:dyDescent="0.25">
      <c r="A418" s="65">
        <v>11</v>
      </c>
      <c r="B418" s="14" t="s">
        <v>652</v>
      </c>
      <c r="C418" s="14" t="s">
        <v>349</v>
      </c>
      <c r="D418" s="14" t="s">
        <v>341</v>
      </c>
      <c r="E418" s="14" t="s">
        <v>329</v>
      </c>
      <c r="F418" s="14" t="s">
        <v>332</v>
      </c>
      <c r="G418" s="14"/>
      <c r="H418" s="14" t="s">
        <v>317</v>
      </c>
      <c r="I418" s="14" t="s">
        <v>337</v>
      </c>
      <c r="J418" s="14" t="s">
        <v>354</v>
      </c>
      <c r="K418" s="14" t="s">
        <v>355</v>
      </c>
      <c r="L418" s="14" t="s">
        <v>356</v>
      </c>
      <c r="M418" s="3"/>
      <c r="N418" s="14"/>
      <c r="O418" s="14"/>
      <c r="P418" s="14"/>
      <c r="Q418" s="14"/>
      <c r="R418" s="14"/>
      <c r="S418" s="14" t="s">
        <v>336</v>
      </c>
      <c r="T418" s="14" t="s">
        <v>1422</v>
      </c>
      <c r="U418" s="14" t="s">
        <v>475</v>
      </c>
      <c r="V418" s="14" t="s">
        <v>315</v>
      </c>
      <c r="W418" s="14" t="s">
        <v>475</v>
      </c>
      <c r="X418" s="14" t="s">
        <v>315</v>
      </c>
      <c r="Y418" s="3" t="str">
        <f t="shared" si="7"/>
        <v>('test24','테스트24','P2','D2','S1',NULL,'10','N',TO_TIMESTAMP('2020-12-31 12:32:12','YYYY-MM-DD HH24:MI:SS'),TO_TIMESTAMP('2020-11-01','YYYY-MM-DD'),TO_TIMESTAMP('2021-12-31','YYYY-MM-DD'),NULL,NULL,NULL,NULL,NULL,NULL,'Y','R','SYSTEM',NOW(),'SYSTEM',NOW()),</v>
      </c>
    </row>
    <row r="419" spans="1:25" x14ac:dyDescent="0.25">
      <c r="A419" s="65">
        <v>12</v>
      </c>
      <c r="B419" s="14" t="s">
        <v>653</v>
      </c>
      <c r="C419" s="14" t="s">
        <v>350</v>
      </c>
      <c r="D419" s="14" t="s">
        <v>341</v>
      </c>
      <c r="E419" s="14" t="s">
        <v>329</v>
      </c>
      <c r="F419" s="14" t="s">
        <v>332</v>
      </c>
      <c r="G419" s="14"/>
      <c r="H419" s="14" t="s">
        <v>317</v>
      </c>
      <c r="I419" s="14" t="s">
        <v>337</v>
      </c>
      <c r="J419" s="14" t="s">
        <v>354</v>
      </c>
      <c r="K419" s="14" t="s">
        <v>355</v>
      </c>
      <c r="L419" s="14" t="s">
        <v>356</v>
      </c>
      <c r="M419" s="3"/>
      <c r="N419" s="14"/>
      <c r="O419" s="14"/>
      <c r="P419" s="14"/>
      <c r="Q419" s="14"/>
      <c r="R419" s="14"/>
      <c r="S419" s="14" t="s">
        <v>336</v>
      </c>
      <c r="T419" s="14" t="s">
        <v>1422</v>
      </c>
      <c r="U419" s="14" t="s">
        <v>475</v>
      </c>
      <c r="V419" s="14" t="s">
        <v>315</v>
      </c>
      <c r="W419" s="14" t="s">
        <v>475</v>
      </c>
      <c r="X419" s="14" t="s">
        <v>315</v>
      </c>
      <c r="Y419" s="3" t="str">
        <f t="shared" si="7"/>
        <v>('test25','테스트25','P2','D2','S1',NULL,'10','N',TO_TIMESTAMP('2020-12-31 12:32:12','YYYY-MM-DD HH24:MI:SS'),TO_TIMESTAMP('2020-11-01','YYYY-MM-DD'),TO_TIMESTAMP('2021-12-31','YYYY-MM-DD'),NULL,NULL,NULL,NULL,NULL,NULL,'Y','R','SYSTEM',NOW(),'SYSTEM',NOW()),</v>
      </c>
    </row>
    <row r="420" spans="1:25" x14ac:dyDescent="0.25">
      <c r="A420" s="65">
        <v>13</v>
      </c>
      <c r="B420" s="14" t="s">
        <v>663</v>
      </c>
      <c r="C420" s="14" t="s">
        <v>667</v>
      </c>
      <c r="D420" s="14" t="s">
        <v>341</v>
      </c>
      <c r="E420" s="14" t="s">
        <v>329</v>
      </c>
      <c r="F420" s="14" t="s">
        <v>332</v>
      </c>
      <c r="G420" s="14" t="s">
        <v>328</v>
      </c>
      <c r="H420" s="14" t="s">
        <v>317</v>
      </c>
      <c r="I420" s="14" t="s">
        <v>337</v>
      </c>
      <c r="J420" s="14" t="s">
        <v>354</v>
      </c>
      <c r="K420" s="14" t="s">
        <v>355</v>
      </c>
      <c r="L420" s="14" t="s">
        <v>356</v>
      </c>
      <c r="M420" s="3"/>
      <c r="N420" s="14"/>
      <c r="O420" s="14"/>
      <c r="P420" s="14"/>
      <c r="Q420" s="14"/>
      <c r="R420" s="14"/>
      <c r="S420" s="14" t="s">
        <v>336</v>
      </c>
      <c r="T420" s="14" t="s">
        <v>1422</v>
      </c>
      <c r="U420" s="14" t="s">
        <v>475</v>
      </c>
      <c r="V420" s="14" t="s">
        <v>315</v>
      </c>
      <c r="W420" s="14" t="s">
        <v>475</v>
      </c>
      <c r="X420" s="14" t="s">
        <v>315</v>
      </c>
      <c r="Y420" s="3" t="str">
        <f t="shared" si="7"/>
        <v>('test26','테스트26','P2','D2','S1','D1','10','N',TO_TIMESTAMP('2020-12-31 12:32:12','YYYY-MM-DD HH24:MI:SS'),TO_TIMESTAMP('2020-11-01','YYYY-MM-DD'),TO_TIMESTAMP('2021-12-31','YYYY-MM-DD'),NULL,NULL,NULL,NULL,NULL,NULL,'Y','R','SYSTEM',NOW(),'SYSTEM',NOW()),</v>
      </c>
    </row>
    <row r="421" spans="1:25" x14ac:dyDescent="0.25">
      <c r="A421" s="65">
        <v>14</v>
      </c>
      <c r="B421" s="14" t="s">
        <v>664</v>
      </c>
      <c r="C421" s="14" t="s">
        <v>668</v>
      </c>
      <c r="D421" s="14" t="s">
        <v>341</v>
      </c>
      <c r="E421" s="14" t="s">
        <v>329</v>
      </c>
      <c r="F421" s="14" t="s">
        <v>332</v>
      </c>
      <c r="G421" s="14"/>
      <c r="H421" s="14" t="s">
        <v>317</v>
      </c>
      <c r="I421" s="14" t="s">
        <v>337</v>
      </c>
      <c r="J421" s="14" t="s">
        <v>354</v>
      </c>
      <c r="K421" s="14" t="s">
        <v>355</v>
      </c>
      <c r="L421" s="14" t="s">
        <v>356</v>
      </c>
      <c r="M421" s="3"/>
      <c r="N421" s="14"/>
      <c r="O421" s="14"/>
      <c r="P421" s="14"/>
      <c r="Q421" s="14"/>
      <c r="R421" s="14"/>
      <c r="S421" s="14" t="s">
        <v>336</v>
      </c>
      <c r="T421" s="14" t="s">
        <v>1422</v>
      </c>
      <c r="U421" s="14" t="s">
        <v>475</v>
      </c>
      <c r="V421" s="14" t="s">
        <v>315</v>
      </c>
      <c r="W421" s="14" t="s">
        <v>475</v>
      </c>
      <c r="X421" s="14" t="s">
        <v>315</v>
      </c>
      <c r="Y421" s="3" t="str">
        <f t="shared" si="7"/>
        <v>('test27','테스트27','P2','D2','S1',NULL,'10','N',TO_TIMESTAMP('2020-12-31 12:32:12','YYYY-MM-DD HH24:MI:SS'),TO_TIMESTAMP('2020-11-01','YYYY-MM-DD'),TO_TIMESTAMP('2021-12-31','YYYY-MM-DD'),NULL,NULL,NULL,NULL,NULL,NULL,'Y','R','SYSTEM',NOW(),'SYSTEM',NOW()),</v>
      </c>
    </row>
    <row r="422" spans="1:25" x14ac:dyDescent="0.25">
      <c r="A422" s="65">
        <v>15</v>
      </c>
      <c r="B422" s="14" t="s">
        <v>665</v>
      </c>
      <c r="C422" s="14" t="s">
        <v>669</v>
      </c>
      <c r="D422" s="14" t="s">
        <v>341</v>
      </c>
      <c r="E422" s="14" t="s">
        <v>329</v>
      </c>
      <c r="F422" s="14" t="s">
        <v>332</v>
      </c>
      <c r="G422" s="14"/>
      <c r="H422" s="14" t="s">
        <v>317</v>
      </c>
      <c r="I422" s="14" t="s">
        <v>337</v>
      </c>
      <c r="J422" s="14" t="s">
        <v>354</v>
      </c>
      <c r="K422" s="14" t="s">
        <v>355</v>
      </c>
      <c r="L422" s="14" t="s">
        <v>356</v>
      </c>
      <c r="M422" s="3"/>
      <c r="N422" s="14"/>
      <c r="O422" s="14"/>
      <c r="P422" s="14"/>
      <c r="Q422" s="14"/>
      <c r="R422" s="14"/>
      <c r="S422" s="14" t="s">
        <v>336</v>
      </c>
      <c r="T422" s="14" t="s">
        <v>1422</v>
      </c>
      <c r="U422" s="14" t="s">
        <v>475</v>
      </c>
      <c r="V422" s="14" t="s">
        <v>315</v>
      </c>
      <c r="W422" s="14" t="s">
        <v>475</v>
      </c>
      <c r="X422" s="14" t="s">
        <v>315</v>
      </c>
      <c r="Y422" s="3" t="str">
        <f t="shared" si="7"/>
        <v>('test28','테스트28','P2','D2','S1',NULL,'10','N',TO_TIMESTAMP('2020-12-31 12:32:12','YYYY-MM-DD HH24:MI:SS'),TO_TIMESTAMP('2020-11-01','YYYY-MM-DD'),TO_TIMESTAMP('2021-12-31','YYYY-MM-DD'),NULL,NULL,NULL,NULL,NULL,NULL,'Y','R','SYSTEM',NOW(),'SYSTEM',NOW()),</v>
      </c>
    </row>
    <row r="423" spans="1:25" x14ac:dyDescent="0.25">
      <c r="A423" s="65">
        <v>16</v>
      </c>
      <c r="B423" s="14" t="s">
        <v>666</v>
      </c>
      <c r="C423" s="14" t="s">
        <v>670</v>
      </c>
      <c r="D423" s="14" t="s">
        <v>341</v>
      </c>
      <c r="E423" s="14" t="s">
        <v>329</v>
      </c>
      <c r="F423" s="14" t="s">
        <v>332</v>
      </c>
      <c r="G423" s="14"/>
      <c r="H423" s="14" t="s">
        <v>317</v>
      </c>
      <c r="I423" s="14" t="s">
        <v>337</v>
      </c>
      <c r="J423" s="14" t="s">
        <v>354</v>
      </c>
      <c r="K423" s="14" t="s">
        <v>355</v>
      </c>
      <c r="L423" s="14" t="s">
        <v>356</v>
      </c>
      <c r="M423" s="3"/>
      <c r="N423" s="14"/>
      <c r="O423" s="14"/>
      <c r="P423" s="14"/>
      <c r="Q423" s="14"/>
      <c r="R423" s="14"/>
      <c r="S423" s="14" t="s">
        <v>336</v>
      </c>
      <c r="T423" s="14" t="s">
        <v>1422</v>
      </c>
      <c r="U423" s="14" t="s">
        <v>475</v>
      </c>
      <c r="V423" s="14" t="s">
        <v>315</v>
      </c>
      <c r="W423" s="14" t="s">
        <v>475</v>
      </c>
      <c r="X423" s="14" t="s">
        <v>315</v>
      </c>
      <c r="Y423" s="3" t="str">
        <f t="shared" si="7"/>
        <v>('test29','테스트29','P2','D2','S1',NULL,'10','N',TO_TIMESTAMP('2020-12-31 12:32:12','YYYY-MM-DD HH24:MI:SS'),TO_TIMESTAMP('2020-11-01','YYYY-MM-DD'),TO_TIMESTAMP('2021-12-31','YYYY-MM-DD'),NULL,NULL,NULL,NULL,NULL,NULL,'Y','R','SYSTEM',NOW(),'SYSTEM',NOW()),</v>
      </c>
    </row>
    <row r="424" spans="1:25" x14ac:dyDescent="0.25">
      <c r="A424" s="65">
        <v>17</v>
      </c>
      <c r="B424" s="14" t="s">
        <v>656</v>
      </c>
      <c r="C424" s="14" t="s">
        <v>351</v>
      </c>
      <c r="D424" s="14" t="s">
        <v>340</v>
      </c>
      <c r="E424" s="14" t="s">
        <v>328</v>
      </c>
      <c r="F424" s="14" t="s">
        <v>332</v>
      </c>
      <c r="G424" s="14"/>
      <c r="H424" s="14" t="s">
        <v>317</v>
      </c>
      <c r="I424" s="14" t="s">
        <v>337</v>
      </c>
      <c r="J424" s="14" t="s">
        <v>354</v>
      </c>
      <c r="K424" s="14" t="s">
        <v>355</v>
      </c>
      <c r="L424" s="14" t="s">
        <v>356</v>
      </c>
      <c r="M424" s="3"/>
      <c r="N424" s="14"/>
      <c r="O424" s="14"/>
      <c r="P424" s="14"/>
      <c r="Q424" s="14"/>
      <c r="R424" s="14"/>
      <c r="S424" s="14" t="s">
        <v>337</v>
      </c>
      <c r="T424" s="14" t="s">
        <v>1422</v>
      </c>
      <c r="U424" s="14" t="s">
        <v>475</v>
      </c>
      <c r="V424" s="14" t="s">
        <v>315</v>
      </c>
      <c r="W424" s="14" t="s">
        <v>475</v>
      </c>
      <c r="X424" s="14" t="s">
        <v>315</v>
      </c>
      <c r="Y424" s="3" t="str">
        <f t="shared" si="7"/>
        <v>('fail11','실패11','P1','D1','S1',NULL,'10','N',TO_TIMESTAMP('2020-12-31 12:32:12','YYYY-MM-DD HH24:MI:SS'),TO_TIMESTAMP('2020-11-01','YYYY-MM-DD'),TO_TIMESTAMP('2021-12-31','YYYY-MM-DD'),NULL,NULL,NULL,NULL,NULL,NULL,'N','R','SYSTEM',NOW(),'SYSTEM',NOW()),</v>
      </c>
    </row>
    <row r="425" spans="1:25" x14ac:dyDescent="0.25">
      <c r="A425" s="65">
        <v>18</v>
      </c>
      <c r="B425" s="14" t="s">
        <v>654</v>
      </c>
      <c r="C425" s="14" t="s">
        <v>352</v>
      </c>
      <c r="D425" s="14" t="s">
        <v>340</v>
      </c>
      <c r="E425" s="14" t="s">
        <v>328</v>
      </c>
      <c r="F425" s="14" t="s">
        <v>332</v>
      </c>
      <c r="G425" s="14"/>
      <c r="H425" s="14" t="s">
        <v>317</v>
      </c>
      <c r="I425" s="14" t="s">
        <v>337</v>
      </c>
      <c r="J425" s="14" t="s">
        <v>354</v>
      </c>
      <c r="K425" s="14" t="s">
        <v>355</v>
      </c>
      <c r="L425" s="14" t="s">
        <v>356</v>
      </c>
      <c r="M425" s="3"/>
      <c r="N425" s="14"/>
      <c r="O425" s="14"/>
      <c r="P425" s="14"/>
      <c r="Q425" s="14"/>
      <c r="R425" s="14"/>
      <c r="S425" s="14" t="s">
        <v>337</v>
      </c>
      <c r="T425" s="14" t="s">
        <v>1422</v>
      </c>
      <c r="U425" s="14" t="s">
        <v>475</v>
      </c>
      <c r="V425" s="14" t="s">
        <v>315</v>
      </c>
      <c r="W425" s="14" t="s">
        <v>475</v>
      </c>
      <c r="X425" s="14" t="s">
        <v>315</v>
      </c>
      <c r="Y425" s="3" t="str">
        <f t="shared" si="7"/>
        <v>('fail12','실패12','P1','D1','S1',NULL,'10','N',TO_TIMESTAMP('2020-12-31 12:32:12','YYYY-MM-DD HH24:MI:SS'),TO_TIMESTAMP('2020-11-01','YYYY-MM-DD'),TO_TIMESTAMP('2021-12-31','YYYY-MM-DD'),NULL,NULL,NULL,NULL,NULL,NULL,'N','R','SYSTEM',NOW(),'SYSTEM',NOW()),</v>
      </c>
    </row>
    <row r="426" spans="1:25" x14ac:dyDescent="0.25">
      <c r="A426" s="65">
        <v>19</v>
      </c>
      <c r="B426" s="14" t="s">
        <v>655</v>
      </c>
      <c r="C426" s="14" t="s">
        <v>353</v>
      </c>
      <c r="D426" s="14" t="s">
        <v>341</v>
      </c>
      <c r="E426" s="14" t="s">
        <v>328</v>
      </c>
      <c r="F426" s="14" t="s">
        <v>332</v>
      </c>
      <c r="G426" s="14"/>
      <c r="H426" s="14" t="s">
        <v>317</v>
      </c>
      <c r="I426" s="14" t="s">
        <v>337</v>
      </c>
      <c r="J426" s="14" t="s">
        <v>354</v>
      </c>
      <c r="K426" s="14" t="s">
        <v>355</v>
      </c>
      <c r="L426" s="14" t="s">
        <v>356</v>
      </c>
      <c r="M426" s="3"/>
      <c r="N426" s="14"/>
      <c r="O426" s="14"/>
      <c r="P426" s="14"/>
      <c r="Q426" s="14"/>
      <c r="R426" s="14"/>
      <c r="S426" s="14" t="s">
        <v>337</v>
      </c>
      <c r="T426" s="14" t="s">
        <v>1422</v>
      </c>
      <c r="U426" s="14" t="s">
        <v>475</v>
      </c>
      <c r="V426" s="14" t="s">
        <v>315</v>
      </c>
      <c r="W426" s="14" t="s">
        <v>475</v>
      </c>
      <c r="X426" s="14" t="s">
        <v>315</v>
      </c>
      <c r="Y426" s="3" t="str">
        <f t="shared" si="7"/>
        <v>('fail13','실패13','P2','D1','S1',NULL,'10','N',TO_TIMESTAMP('2020-12-31 12:32:12','YYYY-MM-DD HH24:MI:SS'),TO_TIMESTAMP('2020-11-01','YYYY-MM-DD'),TO_TIMESTAMP('2021-12-31','YYYY-MM-DD'),NULL,NULL,NULL,NULL,NULL,NULL,'N','R','SYSTEM',NOW(),'SYSTEM',NOW());</v>
      </c>
    </row>
    <row r="427" spans="1:25" x14ac:dyDescent="0.25">
      <c r="C427" s="15"/>
    </row>
    <row r="428" spans="1:25" x14ac:dyDescent="0.25">
      <c r="C428" s="15"/>
    </row>
    <row r="429" spans="1:25" x14ac:dyDescent="0.25">
      <c r="C429" s="15"/>
    </row>
    <row r="430" spans="1:25" x14ac:dyDescent="0.25">
      <c r="A430" s="84" t="s">
        <v>1426</v>
      </c>
      <c r="B430" s="84"/>
      <c r="C430" s="84"/>
      <c r="D430" s="84"/>
      <c r="E430" s="84"/>
      <c r="F430" s="84"/>
    </row>
    <row r="431" spans="1:25" x14ac:dyDescent="0.25">
      <c r="A431" s="96" t="str">
        <f>VLOOKUP(C431,table!B:D,3,FALSE)</f>
        <v>공통</v>
      </c>
      <c r="B431" s="96"/>
      <c r="C431" s="100" t="s">
        <v>1427</v>
      </c>
      <c r="D431" s="100"/>
      <c r="E431" s="100"/>
      <c r="F431" s="96" t="s">
        <v>311</v>
      </c>
    </row>
    <row r="432" spans="1:25" x14ac:dyDescent="0.25">
      <c r="A432" s="96"/>
      <c r="B432" s="96"/>
      <c r="C432" s="100" t="str">
        <f>VLOOKUP(C431,table!B:D,2,FALSE)</f>
        <v>T_USER_TEST</v>
      </c>
      <c r="D432" s="100"/>
      <c r="E432" s="100"/>
      <c r="F432" s="96"/>
    </row>
    <row r="433" spans="1:6" x14ac:dyDescent="0.25">
      <c r="A433" s="96" t="s">
        <v>2</v>
      </c>
      <c r="B433" s="13" t="s">
        <v>163</v>
      </c>
      <c r="C433" s="13" t="s">
        <v>165</v>
      </c>
      <c r="D433" s="13" t="s">
        <v>132</v>
      </c>
      <c r="E433" s="13" t="s">
        <v>129</v>
      </c>
      <c r="F433" s="3" t="str">
        <f>"TRUNCATE FROM "&amp;$C432&amp;";"</f>
        <v>TRUNCATE FROM T_USER_TEST;</v>
      </c>
    </row>
    <row r="434" spans="1:6" x14ac:dyDescent="0.25">
      <c r="A434" s="96"/>
      <c r="B434" s="13" t="s">
        <v>164</v>
      </c>
      <c r="C434" s="13" t="s">
        <v>166</v>
      </c>
      <c r="D434" s="13" t="s">
        <v>133</v>
      </c>
      <c r="E434" s="13" t="s">
        <v>130</v>
      </c>
      <c r="F434" s="3" t="str">
        <f>"INSERT INTO "&amp;C432&amp;" ("&amp;B434&amp;","&amp;C434&amp;","&amp;D434&amp;","&amp;E434&amp;") VALUES"</f>
        <v>INSERT INTO T_USER_TEST (USER_ID,USER_NM,RGST_ID,RGST_DT) VALUES</v>
      </c>
    </row>
    <row r="435" spans="1:6" x14ac:dyDescent="0.25">
      <c r="A435" s="18">
        <v>1</v>
      </c>
      <c r="B435" s="14" t="s">
        <v>1423</v>
      </c>
      <c r="C435" s="14" t="s">
        <v>1424</v>
      </c>
      <c r="D435" s="14" t="s">
        <v>475</v>
      </c>
      <c r="E435" s="14" t="s">
        <v>315</v>
      </c>
      <c r="F435" s="3" t="str">
        <f>"('"&amp;B435&amp;"','"&amp;C435&amp;"','"&amp;D435&amp;"',"&amp;E435&amp;IF(A436="",");","),")</f>
        <v>('SYSTEM','시스템','SYSTEM',NOW()),</v>
      </c>
    </row>
    <row r="436" spans="1:6" x14ac:dyDescent="0.25">
      <c r="A436" s="18">
        <v>2</v>
      </c>
      <c r="B436" s="14" t="s">
        <v>646</v>
      </c>
      <c r="C436" s="14" t="s">
        <v>1425</v>
      </c>
      <c r="D436" s="14" t="s">
        <v>475</v>
      </c>
      <c r="E436" s="14" t="s">
        <v>315</v>
      </c>
      <c r="F436" s="3" t="str">
        <f t="shared" ref="F436:F453" si="8">"('"&amp;B436&amp;"','"&amp;C436&amp;"','"&amp;D436&amp;"',"&amp;E436&amp;IF(A437="",");","),")</f>
        <v>('admin','관리자','SYSTEM',NOW()),</v>
      </c>
    </row>
    <row r="437" spans="1:6" x14ac:dyDescent="0.25">
      <c r="A437" s="18">
        <v>3</v>
      </c>
      <c r="B437" s="14" t="s">
        <v>647</v>
      </c>
      <c r="C437" s="14" t="s">
        <v>344</v>
      </c>
      <c r="D437" s="14" t="s">
        <v>475</v>
      </c>
      <c r="E437" s="14" t="s">
        <v>315</v>
      </c>
      <c r="F437" s="3" t="str">
        <f t="shared" si="8"/>
        <v>('test11','테스트11','SYSTEM',NOW()),</v>
      </c>
    </row>
    <row r="438" spans="1:6" x14ac:dyDescent="0.25">
      <c r="A438" s="18">
        <v>4</v>
      </c>
      <c r="B438" s="14" t="s">
        <v>648</v>
      </c>
      <c r="C438" s="14" t="s">
        <v>345</v>
      </c>
      <c r="D438" s="14" t="s">
        <v>475</v>
      </c>
      <c r="E438" s="14" t="s">
        <v>315</v>
      </c>
      <c r="F438" s="3" t="str">
        <f t="shared" si="8"/>
        <v>('test12','테스트12','SYSTEM',NOW()),</v>
      </c>
    </row>
    <row r="439" spans="1:6" x14ac:dyDescent="0.25">
      <c r="A439" s="18">
        <v>5</v>
      </c>
      <c r="B439" s="14" t="s">
        <v>657</v>
      </c>
      <c r="C439" s="14" t="s">
        <v>660</v>
      </c>
      <c r="D439" s="14" t="s">
        <v>475</v>
      </c>
      <c r="E439" s="14" t="s">
        <v>315</v>
      </c>
      <c r="F439" s="3" t="str">
        <f t="shared" si="8"/>
        <v>('test13','테스트13','SYSTEM',NOW()),</v>
      </c>
    </row>
    <row r="440" spans="1:6" x14ac:dyDescent="0.25">
      <c r="A440" s="18">
        <v>6</v>
      </c>
      <c r="B440" s="14" t="s">
        <v>658</v>
      </c>
      <c r="C440" s="14" t="s">
        <v>661</v>
      </c>
      <c r="D440" s="14" t="s">
        <v>475</v>
      </c>
      <c r="E440" s="14" t="s">
        <v>315</v>
      </c>
      <c r="F440" s="3" t="str">
        <f t="shared" si="8"/>
        <v>('test14','테스트14','SYSTEM',NOW()),</v>
      </c>
    </row>
    <row r="441" spans="1:6" x14ac:dyDescent="0.25">
      <c r="A441" s="18">
        <v>7</v>
      </c>
      <c r="B441" s="14" t="s">
        <v>659</v>
      </c>
      <c r="C441" s="14" t="s">
        <v>662</v>
      </c>
      <c r="D441" s="14" t="s">
        <v>475</v>
      </c>
      <c r="E441" s="14" t="s">
        <v>315</v>
      </c>
      <c r="F441" s="3" t="str">
        <f t="shared" si="8"/>
        <v>('test15','테스트15','SYSTEM',NOW()),</v>
      </c>
    </row>
    <row r="442" spans="1:6" x14ac:dyDescent="0.25">
      <c r="A442" s="18">
        <v>8</v>
      </c>
      <c r="B442" s="14" t="s">
        <v>649</v>
      </c>
      <c r="C442" s="14" t="s">
        <v>346</v>
      </c>
      <c r="D442" s="14" t="s">
        <v>475</v>
      </c>
      <c r="E442" s="14" t="s">
        <v>315</v>
      </c>
      <c r="F442" s="3" t="str">
        <f t="shared" si="8"/>
        <v>('test21','테스트21','SYSTEM',NOW()),</v>
      </c>
    </row>
    <row r="443" spans="1:6" x14ac:dyDescent="0.25">
      <c r="A443" s="18">
        <v>9</v>
      </c>
      <c r="B443" s="14" t="s">
        <v>650</v>
      </c>
      <c r="C443" s="14" t="s">
        <v>347</v>
      </c>
      <c r="D443" s="14" t="s">
        <v>475</v>
      </c>
      <c r="E443" s="14" t="s">
        <v>315</v>
      </c>
      <c r="F443" s="3" t="str">
        <f t="shared" si="8"/>
        <v>('test22','테스트22','SYSTEM',NOW()),</v>
      </c>
    </row>
    <row r="444" spans="1:6" x14ac:dyDescent="0.25">
      <c r="A444" s="18">
        <v>10</v>
      </c>
      <c r="B444" s="14" t="s">
        <v>651</v>
      </c>
      <c r="C444" s="14" t="s">
        <v>348</v>
      </c>
      <c r="D444" s="14" t="s">
        <v>475</v>
      </c>
      <c r="E444" s="14" t="s">
        <v>315</v>
      </c>
      <c r="F444" s="3" t="str">
        <f t="shared" si="8"/>
        <v>('test23','테스트23','SYSTEM',NOW()),</v>
      </c>
    </row>
    <row r="445" spans="1:6" x14ac:dyDescent="0.25">
      <c r="A445" s="18">
        <v>11</v>
      </c>
      <c r="B445" s="14" t="s">
        <v>652</v>
      </c>
      <c r="C445" s="14" t="s">
        <v>349</v>
      </c>
      <c r="D445" s="14" t="s">
        <v>475</v>
      </c>
      <c r="E445" s="14" t="s">
        <v>315</v>
      </c>
      <c r="F445" s="3" t="str">
        <f t="shared" si="8"/>
        <v>('test24','테스트24','SYSTEM',NOW()),</v>
      </c>
    </row>
    <row r="446" spans="1:6" x14ac:dyDescent="0.25">
      <c r="A446" s="18">
        <v>12</v>
      </c>
      <c r="B446" s="14" t="s">
        <v>653</v>
      </c>
      <c r="C446" s="14" t="s">
        <v>350</v>
      </c>
      <c r="D446" s="14" t="s">
        <v>475</v>
      </c>
      <c r="E446" s="14" t="s">
        <v>315</v>
      </c>
      <c r="F446" s="3" t="str">
        <f t="shared" si="8"/>
        <v>('test25','테스트25','SYSTEM',NOW()),</v>
      </c>
    </row>
    <row r="447" spans="1:6" x14ac:dyDescent="0.25">
      <c r="A447" s="18">
        <v>13</v>
      </c>
      <c r="B447" s="14" t="s">
        <v>663</v>
      </c>
      <c r="C447" s="14" t="s">
        <v>667</v>
      </c>
      <c r="D447" s="14" t="s">
        <v>475</v>
      </c>
      <c r="E447" s="14" t="s">
        <v>315</v>
      </c>
      <c r="F447" s="3" t="str">
        <f t="shared" si="8"/>
        <v>('test26','테스트26','SYSTEM',NOW()),</v>
      </c>
    </row>
    <row r="448" spans="1:6" x14ac:dyDescent="0.25">
      <c r="A448" s="18">
        <v>14</v>
      </c>
      <c r="B448" s="14" t="s">
        <v>664</v>
      </c>
      <c r="C448" s="14" t="s">
        <v>668</v>
      </c>
      <c r="D448" s="14" t="s">
        <v>475</v>
      </c>
      <c r="E448" s="14" t="s">
        <v>315</v>
      </c>
      <c r="F448" s="3" t="str">
        <f t="shared" si="8"/>
        <v>('test27','테스트27','SYSTEM',NOW()),</v>
      </c>
    </row>
    <row r="449" spans="1:16" x14ac:dyDescent="0.25">
      <c r="A449" s="18">
        <v>15</v>
      </c>
      <c r="B449" s="14" t="s">
        <v>665</v>
      </c>
      <c r="C449" s="14" t="s">
        <v>669</v>
      </c>
      <c r="D449" s="14" t="s">
        <v>475</v>
      </c>
      <c r="E449" s="14" t="s">
        <v>315</v>
      </c>
      <c r="F449" s="3" t="str">
        <f t="shared" si="8"/>
        <v>('test28','테스트28','SYSTEM',NOW()),</v>
      </c>
    </row>
    <row r="450" spans="1:16" x14ac:dyDescent="0.25">
      <c r="A450" s="18">
        <v>16</v>
      </c>
      <c r="B450" s="14" t="s">
        <v>666</v>
      </c>
      <c r="C450" s="14" t="s">
        <v>670</v>
      </c>
      <c r="D450" s="14" t="s">
        <v>475</v>
      </c>
      <c r="E450" s="14" t="s">
        <v>315</v>
      </c>
      <c r="F450" s="3" t="str">
        <f t="shared" si="8"/>
        <v>('test29','테스트29','SYSTEM',NOW()),</v>
      </c>
    </row>
    <row r="451" spans="1:16" x14ac:dyDescent="0.25">
      <c r="A451" s="18">
        <v>17</v>
      </c>
      <c r="B451" s="14" t="s">
        <v>656</v>
      </c>
      <c r="C451" s="14" t="s">
        <v>351</v>
      </c>
      <c r="D451" s="14" t="s">
        <v>475</v>
      </c>
      <c r="E451" s="14" t="s">
        <v>315</v>
      </c>
      <c r="F451" s="3" t="str">
        <f t="shared" si="8"/>
        <v>('fail11','실패11','SYSTEM',NOW()),</v>
      </c>
    </row>
    <row r="452" spans="1:16" x14ac:dyDescent="0.25">
      <c r="A452" s="18">
        <v>18</v>
      </c>
      <c r="B452" s="14" t="s">
        <v>654</v>
      </c>
      <c r="C452" s="14" t="s">
        <v>352</v>
      </c>
      <c r="D452" s="14" t="s">
        <v>475</v>
      </c>
      <c r="E452" s="14" t="s">
        <v>315</v>
      </c>
      <c r="F452" s="3" t="str">
        <f t="shared" si="8"/>
        <v>('fail12','실패12','SYSTEM',NOW()),</v>
      </c>
    </row>
    <row r="453" spans="1:16" x14ac:dyDescent="0.25">
      <c r="A453" s="18">
        <v>19</v>
      </c>
      <c r="B453" s="14" t="s">
        <v>655</v>
      </c>
      <c r="C453" s="14" t="s">
        <v>353</v>
      </c>
      <c r="D453" s="14" t="s">
        <v>475</v>
      </c>
      <c r="E453" s="14" t="s">
        <v>315</v>
      </c>
      <c r="F453" s="3" t="str">
        <f t="shared" si="8"/>
        <v>('fail13','실패13','SYSTEM',NOW());</v>
      </c>
    </row>
    <row r="454" spans="1:16" x14ac:dyDescent="0.25">
      <c r="C454" s="15"/>
    </row>
    <row r="455" spans="1:16" s="75" customFormat="1" x14ac:dyDescent="0.25">
      <c r="C455" s="15"/>
    </row>
    <row r="456" spans="1:16" x14ac:dyDescent="0.25">
      <c r="C456" s="15"/>
    </row>
    <row r="457" spans="1:16" s="75" customFormat="1" x14ac:dyDescent="0.25">
      <c r="A457" s="96" t="str">
        <f>VLOOKUP(C457,table!B:D,3,FALSE)</f>
        <v>공통</v>
      </c>
      <c r="B457" s="96"/>
      <c r="C457" s="100" t="s">
        <v>2007</v>
      </c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96" t="s">
        <v>311</v>
      </c>
    </row>
    <row r="458" spans="1:16" s="75" customFormat="1" x14ac:dyDescent="0.25">
      <c r="A458" s="96"/>
      <c r="B458" s="96"/>
      <c r="C458" s="100" t="str">
        <f>VLOOKUP(C457,table!B:D,2,FALSE)</f>
        <v>T_DEPT_CL</v>
      </c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96"/>
    </row>
    <row r="459" spans="1:16" s="75" customFormat="1" x14ac:dyDescent="0.25">
      <c r="A459" s="96" t="s">
        <v>2</v>
      </c>
      <c r="B459" s="13" t="s">
        <v>158</v>
      </c>
      <c r="C459" s="13" t="s">
        <v>1997</v>
      </c>
      <c r="D459" s="13" t="s">
        <v>156</v>
      </c>
      <c r="E459" s="13" t="s">
        <v>190</v>
      </c>
      <c r="F459" s="13" t="s">
        <v>1998</v>
      </c>
      <c r="G459" s="13" t="s">
        <v>1999</v>
      </c>
      <c r="H459" s="13" t="s">
        <v>2000</v>
      </c>
      <c r="I459" s="13" t="s">
        <v>2001</v>
      </c>
      <c r="J459" s="13" t="s">
        <v>160</v>
      </c>
      <c r="K459" s="13" t="s">
        <v>171</v>
      </c>
      <c r="L459" s="13" t="s">
        <v>132</v>
      </c>
      <c r="M459" s="13" t="s">
        <v>840</v>
      </c>
      <c r="N459" s="13" t="s">
        <v>169</v>
      </c>
      <c r="O459" s="13" t="s">
        <v>173</v>
      </c>
      <c r="P459" s="3" t="str">
        <f>"TRUNCATE FROM "&amp;$C458&amp;";"</f>
        <v>TRUNCATE FROM T_DEPT_CL;</v>
      </c>
    </row>
    <row r="460" spans="1:16" s="75" customFormat="1" x14ac:dyDescent="0.25">
      <c r="A460" s="96"/>
      <c r="B460" s="13" t="s">
        <v>159</v>
      </c>
      <c r="C460" s="13" t="s">
        <v>2002</v>
      </c>
      <c r="D460" s="13" t="s">
        <v>157</v>
      </c>
      <c r="E460" s="13" t="s">
        <v>191</v>
      </c>
      <c r="F460" s="13" t="s">
        <v>2003</v>
      </c>
      <c r="G460" s="13" t="s">
        <v>2004</v>
      </c>
      <c r="H460" s="13" t="s">
        <v>2005</v>
      </c>
      <c r="I460" s="13" t="s">
        <v>2006</v>
      </c>
      <c r="J460" s="13" t="s">
        <v>161</v>
      </c>
      <c r="K460" s="13" t="s">
        <v>172</v>
      </c>
      <c r="L460" s="13" t="s">
        <v>133</v>
      </c>
      <c r="M460" s="13" t="s">
        <v>130</v>
      </c>
      <c r="N460" s="13" t="s">
        <v>170</v>
      </c>
      <c r="O460" s="13" t="s">
        <v>174</v>
      </c>
      <c r="P460" s="3" t="str">
        <f>"INSERT INTO "&amp;C458&amp;" ("&amp;B460&amp;","&amp;C460&amp;","&amp;D460&amp;","&amp;E460&amp;","&amp;F460&amp;","&amp;G460&amp;","&amp;H460&amp;","&amp;I460&amp;","&amp;J460&amp;","&amp;K460&amp;","&amp;L460&amp;","&amp;M460&amp;","&amp;N460&amp;","&amp;O460&amp;") VALUES"</f>
        <v>INSERT INTO T_DEPT_CL (DEPT_CODE,UP_DEPT_CODE,DEPT_NM,ORD_SEQ,LV,DEPT_PATH,GROUP_CODE,UP_GROUP_CODE,USE_YN,MODI_SE,RGST_ID,RGST_DT,MODI_ID,MODI_DT) VALUES</v>
      </c>
    </row>
    <row r="461" spans="1:16" s="75" customFormat="1" x14ac:dyDescent="0.25">
      <c r="A461" s="18">
        <v>1</v>
      </c>
      <c r="B461" s="14" t="s">
        <v>2010</v>
      </c>
      <c r="C461" s="14" t="s">
        <v>2022</v>
      </c>
      <c r="D461" s="14" t="s">
        <v>2017</v>
      </c>
      <c r="E461" s="78">
        <v>1</v>
      </c>
      <c r="F461" s="14" t="s">
        <v>2030</v>
      </c>
      <c r="G461" s="14" t="s">
        <v>2023</v>
      </c>
      <c r="H461" s="14" t="s">
        <v>2010</v>
      </c>
      <c r="I461" s="14" t="s">
        <v>2022</v>
      </c>
      <c r="J461" s="14" t="s">
        <v>2009</v>
      </c>
      <c r="K461" s="14" t="s">
        <v>2008</v>
      </c>
      <c r="L461" s="14" t="s">
        <v>475</v>
      </c>
      <c r="M461" s="14" t="s">
        <v>315</v>
      </c>
      <c r="N461" s="14" t="s">
        <v>475</v>
      </c>
      <c r="O461" s="14" t="s">
        <v>315</v>
      </c>
      <c r="P461" s="3" t="str">
        <f>"('"&amp;B461&amp;"','"&amp;C461&amp;"','"&amp;D461&amp;"',"&amp;IF(E461="","NULL","'"&amp;E461&amp;"'")&amp;","&amp;IF(F461="","NULL","'"&amp;F461&amp;"'")&amp;","&amp;IF(G461="","NULL","'"&amp;G461&amp;"'")&amp;","&amp;IF(H461="","NULL","'"&amp;H461&amp;"'")&amp;","&amp;IF(I461="","NULL","'"&amp;I461&amp;"'")&amp;","&amp;IF(J461="","NULL","'"&amp;J461&amp;"'")&amp;",'"&amp;K461&amp;"','"&amp;L461&amp;"',"&amp;M461&amp;",'"&amp;N461&amp;"',"&amp;O461&amp;IF(A462="",");","),")</f>
        <v>('D0','Top','KBSYS','1','1','top/D0','D0','Top','Y','C','SYSTEM',NOW(),'SYSTEM',NOW()),</v>
      </c>
    </row>
    <row r="462" spans="1:16" s="75" customFormat="1" x14ac:dyDescent="0.25">
      <c r="A462" s="18">
        <v>2</v>
      </c>
      <c r="B462" s="14" t="s">
        <v>2011</v>
      </c>
      <c r="C462" s="14" t="s">
        <v>2010</v>
      </c>
      <c r="D462" s="14" t="s">
        <v>2018</v>
      </c>
      <c r="E462" s="78">
        <v>2</v>
      </c>
      <c r="F462" s="14" t="s">
        <v>2031</v>
      </c>
      <c r="G462" s="14" t="s">
        <v>2024</v>
      </c>
      <c r="H462" s="14" t="s">
        <v>2011</v>
      </c>
      <c r="I462" s="14" t="s">
        <v>2010</v>
      </c>
      <c r="J462" s="14" t="s">
        <v>2009</v>
      </c>
      <c r="K462" s="14" t="s">
        <v>2008</v>
      </c>
      <c r="L462" s="14" t="s">
        <v>475</v>
      </c>
      <c r="M462" s="14" t="s">
        <v>315</v>
      </c>
      <c r="N462" s="14" t="s">
        <v>475</v>
      </c>
      <c r="O462" s="14" t="s">
        <v>315</v>
      </c>
      <c r="P462" s="3" t="str">
        <f t="shared" ref="P462:P467" si="9">"('"&amp;B462&amp;"','"&amp;C462&amp;"','"&amp;D462&amp;"',"&amp;IF(E462="","NULL","'"&amp;E462&amp;"'")&amp;","&amp;IF(F462="","NULL","'"&amp;F462&amp;"'")&amp;","&amp;IF(G462="","NULL","'"&amp;G462&amp;"'")&amp;","&amp;IF(H462="","NULL","'"&amp;H462&amp;"'")&amp;","&amp;IF(I462="","NULL","'"&amp;I462&amp;"'")&amp;","&amp;IF(J462="","NULL","'"&amp;J462&amp;"'")&amp;",'"&amp;K462&amp;"','"&amp;L462&amp;"',"&amp;M462&amp;",'"&amp;N462&amp;"',"&amp;O462&amp;IF(A463="",");","),")</f>
        <v>('D1','D0','경영지원그룹','2','2','top/D0/D1','D1','D0','Y','C','SYSTEM',NOW(),'SYSTEM',NOW()),</v>
      </c>
    </row>
    <row r="463" spans="1:16" s="75" customFormat="1" x14ac:dyDescent="0.25">
      <c r="A463" s="18">
        <v>3</v>
      </c>
      <c r="B463" s="14" t="s">
        <v>2012</v>
      </c>
      <c r="C463" s="14" t="s">
        <v>2011</v>
      </c>
      <c r="D463" s="14" t="s">
        <v>2021</v>
      </c>
      <c r="E463" s="78">
        <v>3</v>
      </c>
      <c r="F463" s="14" t="s">
        <v>2032</v>
      </c>
      <c r="G463" s="14" t="s">
        <v>2026</v>
      </c>
      <c r="H463" s="14" t="s">
        <v>2012</v>
      </c>
      <c r="I463" s="14" t="s">
        <v>2011</v>
      </c>
      <c r="J463" s="14" t="s">
        <v>2009</v>
      </c>
      <c r="K463" s="14" t="s">
        <v>2008</v>
      </c>
      <c r="L463" s="14" t="s">
        <v>475</v>
      </c>
      <c r="M463" s="14" t="s">
        <v>315</v>
      </c>
      <c r="N463" s="14" t="s">
        <v>475</v>
      </c>
      <c r="O463" s="14" t="s">
        <v>315</v>
      </c>
      <c r="P463" s="3" t="str">
        <f t="shared" si="9"/>
        <v>('D2','D1','경영지원부','3','3','top/D0/D1/D2','D2','D1','Y','C','SYSTEM',NOW(),'SYSTEM',NOW()),</v>
      </c>
    </row>
    <row r="464" spans="1:16" s="75" customFormat="1" x14ac:dyDescent="0.25">
      <c r="A464" s="18">
        <v>4</v>
      </c>
      <c r="B464" s="14" t="s">
        <v>2013</v>
      </c>
      <c r="C464" s="14" t="s">
        <v>2011</v>
      </c>
      <c r="D464" s="14" t="s">
        <v>2020</v>
      </c>
      <c r="E464" s="78">
        <v>4</v>
      </c>
      <c r="F464" s="14" t="s">
        <v>2032</v>
      </c>
      <c r="G464" s="14" t="s">
        <v>2027</v>
      </c>
      <c r="H464" s="14" t="s">
        <v>2013</v>
      </c>
      <c r="I464" s="14" t="s">
        <v>2011</v>
      </c>
      <c r="J464" s="14" t="s">
        <v>2009</v>
      </c>
      <c r="K464" s="14" t="s">
        <v>2008</v>
      </c>
      <c r="L464" s="14" t="s">
        <v>475</v>
      </c>
      <c r="M464" s="14" t="s">
        <v>315</v>
      </c>
      <c r="N464" s="14" t="s">
        <v>475</v>
      </c>
      <c r="O464" s="14" t="s">
        <v>315</v>
      </c>
      <c r="P464" s="3" t="str">
        <f t="shared" si="9"/>
        <v>('D3','D1','영업부','4','3','top/D0/D1/D3','D3','D1','Y','C','SYSTEM',NOW(),'SYSTEM',NOW()),</v>
      </c>
    </row>
    <row r="465" spans="1:16" s="75" customFormat="1" x14ac:dyDescent="0.25">
      <c r="A465" s="18">
        <v>5</v>
      </c>
      <c r="B465" s="14" t="s">
        <v>2014</v>
      </c>
      <c r="C465" s="14" t="s">
        <v>2010</v>
      </c>
      <c r="D465" s="14" t="s">
        <v>2019</v>
      </c>
      <c r="E465" s="78">
        <v>5</v>
      </c>
      <c r="F465" s="14" t="s">
        <v>2031</v>
      </c>
      <c r="G465" s="14" t="s">
        <v>2025</v>
      </c>
      <c r="H465" s="14" t="s">
        <v>2014</v>
      </c>
      <c r="I465" s="14" t="s">
        <v>2010</v>
      </c>
      <c r="J465" s="14" t="s">
        <v>2009</v>
      </c>
      <c r="K465" s="14" t="s">
        <v>2008</v>
      </c>
      <c r="L465" s="14" t="s">
        <v>475</v>
      </c>
      <c r="M465" s="14" t="s">
        <v>315</v>
      </c>
      <c r="N465" s="14" t="s">
        <v>475</v>
      </c>
      <c r="O465" s="14" t="s">
        <v>315</v>
      </c>
      <c r="P465" s="3" t="str">
        <f t="shared" si="9"/>
        <v>('D4','D0','개발 그룹','5','2','top/D0/D4','D4','D0','Y','C','SYSTEM',NOW(),'SYSTEM',NOW()),</v>
      </c>
    </row>
    <row r="466" spans="1:16" s="75" customFormat="1" x14ac:dyDescent="0.25">
      <c r="A466" s="18">
        <v>6</v>
      </c>
      <c r="B466" s="14" t="s">
        <v>2015</v>
      </c>
      <c r="C466" s="14" t="s">
        <v>2014</v>
      </c>
      <c r="D466" s="14" t="s">
        <v>330</v>
      </c>
      <c r="E466" s="78">
        <v>6</v>
      </c>
      <c r="F466" s="14" t="s">
        <v>2032</v>
      </c>
      <c r="G466" s="14" t="s">
        <v>2028</v>
      </c>
      <c r="H466" s="14" t="s">
        <v>2015</v>
      </c>
      <c r="I466" s="14" t="s">
        <v>2014</v>
      </c>
      <c r="J466" s="14" t="s">
        <v>2009</v>
      </c>
      <c r="K466" s="14" t="s">
        <v>2008</v>
      </c>
      <c r="L466" s="14" t="s">
        <v>475</v>
      </c>
      <c r="M466" s="14" t="s">
        <v>315</v>
      </c>
      <c r="N466" s="14" t="s">
        <v>475</v>
      </c>
      <c r="O466" s="14" t="s">
        <v>315</v>
      </c>
      <c r="P466" s="3" t="str">
        <f t="shared" si="9"/>
        <v>('D5','D4','개발부','6','3','top/D0/D4/D5','D5','D4','Y','C','SYSTEM',NOW(),'SYSTEM',NOW()),</v>
      </c>
    </row>
    <row r="467" spans="1:16" s="75" customFormat="1" x14ac:dyDescent="0.25">
      <c r="A467" s="18">
        <v>7</v>
      </c>
      <c r="B467" s="14" t="s">
        <v>2016</v>
      </c>
      <c r="C467" s="14" t="s">
        <v>2014</v>
      </c>
      <c r="D467" s="14" t="s">
        <v>339</v>
      </c>
      <c r="E467" s="78">
        <v>7</v>
      </c>
      <c r="F467" s="14" t="s">
        <v>2032</v>
      </c>
      <c r="G467" s="14" t="s">
        <v>2029</v>
      </c>
      <c r="H467" s="14" t="s">
        <v>2016</v>
      </c>
      <c r="I467" s="14" t="s">
        <v>2014</v>
      </c>
      <c r="J467" s="14" t="s">
        <v>2009</v>
      </c>
      <c r="K467" s="14" t="s">
        <v>2008</v>
      </c>
      <c r="L467" s="14" t="s">
        <v>475</v>
      </c>
      <c r="M467" s="14" t="s">
        <v>315</v>
      </c>
      <c r="N467" s="14" t="s">
        <v>475</v>
      </c>
      <c r="O467" s="14" t="s">
        <v>315</v>
      </c>
      <c r="P467" s="3" t="str">
        <f t="shared" si="9"/>
        <v>('D6','D4','디자인부','7','3','top/D0/D4/D6','D6','D4','Y','C','SYSTEM',NOW(),'SYSTEM',NOW());</v>
      </c>
    </row>
    <row r="468" spans="1:16" s="75" customFormat="1" x14ac:dyDescent="0.25">
      <c r="C468" s="15"/>
    </row>
    <row r="469" spans="1:16" s="75" customFormat="1" x14ac:dyDescent="0.25">
      <c r="C469" s="15"/>
    </row>
    <row r="470" spans="1:16" x14ac:dyDescent="0.25">
      <c r="C470" s="15"/>
    </row>
    <row r="471" spans="1:16" x14ac:dyDescent="0.25">
      <c r="A471" s="96" t="str">
        <f>VLOOKUP(C471,table!B:D,3,FALSE)</f>
        <v>공통</v>
      </c>
      <c r="B471" s="96"/>
      <c r="C471" s="100" t="s">
        <v>485</v>
      </c>
      <c r="D471" s="100"/>
      <c r="E471" s="100"/>
      <c r="F471" s="100"/>
      <c r="G471" s="100"/>
      <c r="H471" s="100"/>
      <c r="I471" s="100"/>
      <c r="J471" s="100"/>
      <c r="K471" s="100"/>
      <c r="L471" s="100"/>
      <c r="M471" s="96" t="s">
        <v>311</v>
      </c>
    </row>
    <row r="472" spans="1:16" x14ac:dyDescent="0.25">
      <c r="A472" s="96"/>
      <c r="B472" s="96"/>
      <c r="C472" s="100" t="str">
        <f>VLOOKUP(C471,table!B:D,2,FALSE)</f>
        <v>T_BBS_NOTICE</v>
      </c>
      <c r="D472" s="100"/>
      <c r="E472" s="100"/>
      <c r="F472" s="100"/>
      <c r="G472" s="100"/>
      <c r="H472" s="100"/>
      <c r="I472" s="100"/>
      <c r="J472" s="100"/>
      <c r="K472" s="100"/>
      <c r="L472" s="100"/>
      <c r="M472" s="96"/>
    </row>
    <row r="473" spans="1:16" x14ac:dyDescent="0.25">
      <c r="A473" s="96" t="s">
        <v>2</v>
      </c>
      <c r="B473" s="13" t="s">
        <v>478</v>
      </c>
      <c r="C473" s="13" t="s">
        <v>448</v>
      </c>
      <c r="D473" s="13" t="s">
        <v>450</v>
      </c>
      <c r="E473" s="13" t="s">
        <v>452</v>
      </c>
      <c r="F473" s="13" t="s">
        <v>190</v>
      </c>
      <c r="G473" s="13" t="s">
        <v>436</v>
      </c>
      <c r="H473" s="13" t="s">
        <v>160</v>
      </c>
      <c r="I473" s="13" t="s">
        <v>132</v>
      </c>
      <c r="J473" s="13" t="s">
        <v>129</v>
      </c>
      <c r="K473" s="13" t="s">
        <v>169</v>
      </c>
      <c r="L473" s="13" t="s">
        <v>173</v>
      </c>
      <c r="M473" s="3" t="str">
        <f>"TRUNCATE FROM "&amp;$C472&amp;";"</f>
        <v>TRUNCATE FROM T_BBS_NOTICE;</v>
      </c>
    </row>
    <row r="474" spans="1:16" x14ac:dyDescent="0.25">
      <c r="A474" s="96"/>
      <c r="B474" s="13" t="s">
        <v>481</v>
      </c>
      <c r="C474" s="13" t="s">
        <v>462</v>
      </c>
      <c r="D474" s="13" t="s">
        <v>464</v>
      </c>
      <c r="E474" s="13" t="s">
        <v>460</v>
      </c>
      <c r="F474" s="13" t="s">
        <v>191</v>
      </c>
      <c r="G474" s="13" t="s">
        <v>421</v>
      </c>
      <c r="H474" s="13" t="s">
        <v>161</v>
      </c>
      <c r="I474" s="13" t="s">
        <v>133</v>
      </c>
      <c r="J474" s="13" t="s">
        <v>130</v>
      </c>
      <c r="K474" s="13" t="s">
        <v>170</v>
      </c>
      <c r="L474" s="13" t="s">
        <v>174</v>
      </c>
      <c r="M474" s="3" t="str">
        <f>"INSERT INTO "&amp;C472&amp;" ("&amp;B474&amp;","&amp;C474&amp;","&amp;D474&amp;","&amp;E474&amp;","&amp;F474&amp;","&amp;G474&amp;","&amp;H474&amp;","&amp;I474&amp;","&amp;J474&amp;","&amp;K474&amp;","&amp;L474&amp;") VALUES"</f>
        <v>INSERT INTO T_BBS_NOTICE (NOTICE_ID,SJ,CN,IMPORTANT_YN,ORD_SEQ,FILE_ID,USE_YN,RGST_ID,RGST_DT,MODI_ID,MODI_DT) VALUES</v>
      </c>
    </row>
    <row r="475" spans="1:16" x14ac:dyDescent="0.25">
      <c r="A475" s="20">
        <v>1</v>
      </c>
      <c r="B475" s="14" t="s">
        <v>1575</v>
      </c>
      <c r="C475" s="14" t="s">
        <v>500</v>
      </c>
      <c r="D475" s="14" t="s">
        <v>503</v>
      </c>
      <c r="E475" s="14" t="s">
        <v>496</v>
      </c>
      <c r="F475" s="14" t="s">
        <v>497</v>
      </c>
      <c r="G475" s="14"/>
      <c r="H475" s="14" t="s">
        <v>495</v>
      </c>
      <c r="I475" s="14" t="s">
        <v>475</v>
      </c>
      <c r="J475" s="14" t="s">
        <v>315</v>
      </c>
      <c r="K475" s="14" t="s">
        <v>475</v>
      </c>
      <c r="L475" s="14" t="s">
        <v>315</v>
      </c>
      <c r="M475" s="3" t="str">
        <f>"('"&amp;B475&amp;"','"&amp;C475&amp;"','"&amp;D475&amp;"','"&amp;E475&amp;"','"&amp;F475&amp;"',"&amp;IF(G475="","NULL","'"&amp;G475&amp;"'")&amp;",'"&amp;H475&amp;"','"&amp;I475&amp;"',"&amp;J475&amp;",'"&amp;K475&amp;"',"&amp;L475&amp;IF(A476="",");","),")</f>
        <v>('nt20000000001','공지사항 1','공지사항 내용 1','N','2',NULL,'Y','SYSTEM',NOW(),'SYSTEM',NOW()),</v>
      </c>
    </row>
    <row r="476" spans="1:16" x14ac:dyDescent="0.25">
      <c r="A476" s="20">
        <v>2</v>
      </c>
      <c r="B476" s="14" t="s">
        <v>1576</v>
      </c>
      <c r="C476" s="14" t="s">
        <v>501</v>
      </c>
      <c r="D476" s="14" t="s">
        <v>504</v>
      </c>
      <c r="E476" s="14" t="s">
        <v>496</v>
      </c>
      <c r="F476" s="14" t="s">
        <v>498</v>
      </c>
      <c r="G476" s="14"/>
      <c r="H476" s="14" t="s">
        <v>495</v>
      </c>
      <c r="I476" s="14" t="s">
        <v>475</v>
      </c>
      <c r="J476" s="14" t="s">
        <v>315</v>
      </c>
      <c r="K476" s="14" t="s">
        <v>475</v>
      </c>
      <c r="L476" s="14" t="s">
        <v>315</v>
      </c>
      <c r="M476" s="3" t="str">
        <f>"('"&amp;B476&amp;"','"&amp;C476&amp;"','"&amp;D476&amp;"','"&amp;E476&amp;"','"&amp;F476&amp;"',"&amp;IF(G476="","NULL","'"&amp;G476&amp;"'")&amp;",'"&amp;H476&amp;"','"&amp;I476&amp;"',"&amp;J476&amp;",'"&amp;K476&amp;"',"&amp;L476&amp;IF(A477="",");","),")</f>
        <v>('nt20000000002','공지사항 2','공지사항 내용 2','N','1',NULL,'Y','SYSTEM',NOW(),'SYSTEM',NOW()),</v>
      </c>
    </row>
    <row r="477" spans="1:16" x14ac:dyDescent="0.25">
      <c r="A477" s="20">
        <v>3</v>
      </c>
      <c r="B477" s="14" t="s">
        <v>1577</v>
      </c>
      <c r="C477" s="14" t="s">
        <v>502</v>
      </c>
      <c r="D477" s="14" t="s">
        <v>505</v>
      </c>
      <c r="E477" s="14" t="s">
        <v>495</v>
      </c>
      <c r="F477" s="14" t="s">
        <v>499</v>
      </c>
      <c r="G477" s="14"/>
      <c r="H477" s="14" t="s">
        <v>495</v>
      </c>
      <c r="I477" s="14" t="s">
        <v>475</v>
      </c>
      <c r="J477" s="14" t="s">
        <v>315</v>
      </c>
      <c r="K477" s="14" t="s">
        <v>475</v>
      </c>
      <c r="L477" s="14" t="s">
        <v>315</v>
      </c>
      <c r="M477" s="3" t="str">
        <f>"('"&amp;B477&amp;"','"&amp;C477&amp;"','"&amp;D477&amp;"','"&amp;E477&amp;"','"&amp;F477&amp;"',"&amp;IF(G477="","NULL","'"&amp;G477&amp;"'")&amp;",'"&amp;H477&amp;"','"&amp;I477&amp;"',"&amp;J477&amp;",'"&amp;K477&amp;"',"&amp;L477&amp;IF(A478="",");","),")</f>
        <v>('nt20000000003','공지사항 3','공지사항 내용 3','Y','3',NULL,'Y','SYSTEM',NOW(),'SYSTEM',NOW());</v>
      </c>
    </row>
    <row r="478" spans="1:16" x14ac:dyDescent="0.25">
      <c r="C478" s="15"/>
    </row>
    <row r="479" spans="1:16" x14ac:dyDescent="0.25">
      <c r="C479" s="15"/>
    </row>
    <row r="480" spans="1:16" x14ac:dyDescent="0.25">
      <c r="C480" s="15"/>
    </row>
    <row r="481" spans="1:13" x14ac:dyDescent="0.25">
      <c r="A481" s="96" t="str">
        <f>VLOOKUP(C481,table!B:D,3,FALSE)</f>
        <v>공통</v>
      </c>
      <c r="B481" s="96"/>
      <c r="C481" s="100" t="s">
        <v>486</v>
      </c>
      <c r="D481" s="100"/>
      <c r="E481" s="100"/>
      <c r="F481" s="100"/>
      <c r="G481" s="100"/>
      <c r="H481" s="100"/>
      <c r="I481" s="100"/>
      <c r="J481" s="100"/>
      <c r="K481" s="100"/>
      <c r="L481" s="100"/>
      <c r="M481" s="96" t="s">
        <v>311</v>
      </c>
    </row>
    <row r="482" spans="1:13" x14ac:dyDescent="0.25">
      <c r="A482" s="96"/>
      <c r="B482" s="96"/>
      <c r="C482" s="100" t="str">
        <f>VLOOKUP(C481,table!B:D,2,FALSE)</f>
        <v>T_BBS_FAQ</v>
      </c>
      <c r="D482" s="100"/>
      <c r="E482" s="100"/>
      <c r="F482" s="100"/>
      <c r="G482" s="100"/>
      <c r="H482" s="100"/>
      <c r="I482" s="100"/>
      <c r="J482" s="100"/>
      <c r="K482" s="100"/>
      <c r="L482" s="100"/>
      <c r="M482" s="96"/>
    </row>
    <row r="483" spans="1:13" x14ac:dyDescent="0.25">
      <c r="A483" s="96" t="s">
        <v>2</v>
      </c>
      <c r="B483" s="13" t="s">
        <v>477</v>
      </c>
      <c r="C483" s="13" t="s">
        <v>470</v>
      </c>
      <c r="D483" s="13" t="s">
        <v>455</v>
      </c>
      <c r="E483" s="13" t="s">
        <v>457</v>
      </c>
      <c r="F483" s="13" t="s">
        <v>190</v>
      </c>
      <c r="G483" s="13" t="s">
        <v>436</v>
      </c>
      <c r="H483" s="13" t="s">
        <v>160</v>
      </c>
      <c r="I483" s="13" t="s">
        <v>132</v>
      </c>
      <c r="J483" s="13" t="s">
        <v>129</v>
      </c>
      <c r="K483" s="13" t="s">
        <v>169</v>
      </c>
      <c r="L483" s="13" t="s">
        <v>173</v>
      </c>
      <c r="M483" s="3" t="str">
        <f>"TRUNCATE FROM "&amp;$C482&amp;";"</f>
        <v>TRUNCATE FROM T_BBS_FAQ;</v>
      </c>
    </row>
    <row r="484" spans="1:13" x14ac:dyDescent="0.25">
      <c r="A484" s="96"/>
      <c r="B484" s="13" t="s">
        <v>483</v>
      </c>
      <c r="C484" s="13" t="s">
        <v>472</v>
      </c>
      <c r="D484" s="13" t="s">
        <v>468</v>
      </c>
      <c r="E484" s="13" t="s">
        <v>466</v>
      </c>
      <c r="F484" s="13" t="s">
        <v>191</v>
      </c>
      <c r="G484" s="13" t="s">
        <v>421</v>
      </c>
      <c r="H484" s="13" t="s">
        <v>161</v>
      </c>
      <c r="I484" s="13" t="s">
        <v>133</v>
      </c>
      <c r="J484" s="13" t="s">
        <v>130</v>
      </c>
      <c r="K484" s="13" t="s">
        <v>170</v>
      </c>
      <c r="L484" s="13" t="s">
        <v>174</v>
      </c>
      <c r="M484" s="3" t="str">
        <f>"INSERT INTO "&amp;C482&amp;" ("&amp;B484&amp;","&amp;C484&amp;","&amp;D484&amp;","&amp;E484&amp;","&amp;F484&amp;","&amp;G484&amp;","&amp;H484&amp;","&amp;I484&amp;","&amp;J484&amp;","&amp;K484&amp;","&amp;L484&amp;") VALUES"</f>
        <v>INSERT INTO T_BBS_FAQ (FAQ_ID,CL_CODE,QSTN,ANSW,ORD_SEQ,FILE_ID,USE_YN,RGST_ID,RGST_DT,MODI_ID,MODI_DT) VALUES</v>
      </c>
    </row>
    <row r="485" spans="1:13" x14ac:dyDescent="0.25">
      <c r="A485" s="20">
        <v>1</v>
      </c>
      <c r="B485" s="14" t="s">
        <v>1578</v>
      </c>
      <c r="C485" s="14" t="s">
        <v>474</v>
      </c>
      <c r="D485" s="14" t="s">
        <v>487</v>
      </c>
      <c r="E485" s="14" t="s">
        <v>491</v>
      </c>
      <c r="F485" s="14">
        <v>1</v>
      </c>
      <c r="G485" s="14"/>
      <c r="H485" s="14" t="s">
        <v>495</v>
      </c>
      <c r="I485" s="14" t="s">
        <v>475</v>
      </c>
      <c r="J485" s="14" t="s">
        <v>315</v>
      </c>
      <c r="K485" s="14" t="s">
        <v>475</v>
      </c>
      <c r="L485" s="14" t="s">
        <v>315</v>
      </c>
      <c r="M485" s="3" t="str">
        <f>"('"&amp;B485&amp;"','"&amp;C485&amp;"','"&amp;D485&amp;"','"&amp;E485&amp;"','"&amp;F485&amp;"',"&amp;IF(G485="","NULL","'"&amp;G485&amp;"'")&amp;",'"&amp;H485&amp;"','"&amp;I485&amp;"',"&amp;J485&amp;",'"&amp;K485&amp;"',"&amp;L485&amp;IF(A486="",");","),")</f>
        <v>('fq20000000001','LOGIN','로그인 질문 1','로그인 답변 1','1',NULL,'Y','SYSTEM',NOW(),'SYSTEM',NOW()),</v>
      </c>
    </row>
    <row r="486" spans="1:13" x14ac:dyDescent="0.25">
      <c r="A486" s="20">
        <v>2</v>
      </c>
      <c r="B486" s="14" t="s">
        <v>1579</v>
      </c>
      <c r="C486" s="14" t="s">
        <v>474</v>
      </c>
      <c r="D486" s="14" t="s">
        <v>488</v>
      </c>
      <c r="E486" s="14" t="s">
        <v>494</v>
      </c>
      <c r="F486" s="14">
        <v>2</v>
      </c>
      <c r="G486" s="14"/>
      <c r="H486" s="14" t="s">
        <v>495</v>
      </c>
      <c r="I486" s="14" t="s">
        <v>475</v>
      </c>
      <c r="J486" s="14" t="s">
        <v>315</v>
      </c>
      <c r="K486" s="14" t="s">
        <v>475</v>
      </c>
      <c r="L486" s="14" t="s">
        <v>315</v>
      </c>
      <c r="M486" s="3" t="str">
        <f>"('"&amp;B486&amp;"','"&amp;C486&amp;"','"&amp;D486&amp;"','"&amp;E486&amp;"','"&amp;F486&amp;"',"&amp;IF(G486="","NULL","'"&amp;G486&amp;"'")&amp;",'"&amp;H486&amp;"','"&amp;I486&amp;"',"&amp;J486&amp;",'"&amp;K486&amp;"',"&amp;L486&amp;IF(A487="",");","),")</f>
        <v>('fq20000000002','LOGIN','로그인 질문 2','로그인 답변 2','2',NULL,'Y','SYSTEM',NOW(),'SYSTEM',NOW()),</v>
      </c>
    </row>
    <row r="487" spans="1:13" x14ac:dyDescent="0.25">
      <c r="A487" s="20">
        <v>3</v>
      </c>
      <c r="B487" s="14" t="s">
        <v>1580</v>
      </c>
      <c r="C487" s="14" t="s">
        <v>475</v>
      </c>
      <c r="D487" s="14" t="s">
        <v>489</v>
      </c>
      <c r="E487" s="14" t="s">
        <v>493</v>
      </c>
      <c r="F487" s="14">
        <v>2</v>
      </c>
      <c r="G487" s="14"/>
      <c r="H487" s="14" t="s">
        <v>495</v>
      </c>
      <c r="I487" s="14" t="s">
        <v>475</v>
      </c>
      <c r="J487" s="14" t="s">
        <v>315</v>
      </c>
      <c r="K487" s="14" t="s">
        <v>475</v>
      </c>
      <c r="L487" s="14" t="s">
        <v>315</v>
      </c>
      <c r="M487" s="3" t="str">
        <f>"('"&amp;B487&amp;"','"&amp;C487&amp;"','"&amp;D487&amp;"','"&amp;E487&amp;"','"&amp;F487&amp;"',"&amp;IF(G487="","NULL","'"&amp;G487&amp;"'")&amp;",'"&amp;H487&amp;"','"&amp;I487&amp;"',"&amp;J487&amp;",'"&amp;K487&amp;"',"&amp;L487&amp;IF(A488="",");","),")</f>
        <v>('fq20000000003','SYSTEM','시스템 질문 1','시스템 답변 1','2',NULL,'Y','SYSTEM',NOW(),'SYSTEM',NOW()),</v>
      </c>
    </row>
    <row r="488" spans="1:13" x14ac:dyDescent="0.25">
      <c r="A488" s="20">
        <v>4</v>
      </c>
      <c r="B488" s="14" t="s">
        <v>1581</v>
      </c>
      <c r="C488" s="14" t="s">
        <v>475</v>
      </c>
      <c r="D488" s="14" t="s">
        <v>490</v>
      </c>
      <c r="E488" s="14" t="s">
        <v>492</v>
      </c>
      <c r="F488" s="14">
        <v>1</v>
      </c>
      <c r="G488" s="14"/>
      <c r="H488" s="14" t="s">
        <v>495</v>
      </c>
      <c r="I488" s="14" t="s">
        <v>475</v>
      </c>
      <c r="J488" s="14" t="s">
        <v>315</v>
      </c>
      <c r="K488" s="14" t="s">
        <v>475</v>
      </c>
      <c r="L488" s="14" t="s">
        <v>315</v>
      </c>
      <c r="M488" s="3" t="str">
        <f>"('"&amp;B488&amp;"','"&amp;C488&amp;"','"&amp;D488&amp;"','"&amp;E488&amp;"','"&amp;F488&amp;"',"&amp;IF(G488="","NULL","'"&amp;G488&amp;"'")&amp;",'"&amp;H488&amp;"','"&amp;I488&amp;"',"&amp;J488&amp;",'"&amp;K488&amp;"',"&amp;L488&amp;IF(A489="",");","),")</f>
        <v>('fq20000000004','SYSTEM','시스템 질문 2','시스템 답변 2','1',NULL,'Y','SYSTEM',NOW(),'SYSTEM',NOW());</v>
      </c>
    </row>
    <row r="489" spans="1:13" x14ac:dyDescent="0.25">
      <c r="C489" s="15"/>
    </row>
    <row r="490" spans="1:13" x14ac:dyDescent="0.25">
      <c r="C490" s="15"/>
    </row>
    <row r="491" spans="1:13" x14ac:dyDescent="0.25">
      <c r="C491" s="15"/>
    </row>
    <row r="492" spans="1:13" x14ac:dyDescent="0.25">
      <c r="A492" s="96" t="str">
        <f>VLOOKUP(C492,table!B:D,3,FALSE)</f>
        <v>관리자</v>
      </c>
      <c r="B492" s="96"/>
      <c r="C492" s="100" t="s">
        <v>63</v>
      </c>
      <c r="D492" s="100"/>
      <c r="E492" s="100"/>
      <c r="F492" s="100"/>
      <c r="G492" s="100"/>
      <c r="H492" s="100"/>
      <c r="I492" s="96" t="s">
        <v>311</v>
      </c>
    </row>
    <row r="493" spans="1:13" x14ac:dyDescent="0.25">
      <c r="A493" s="96"/>
      <c r="B493" s="96"/>
      <c r="C493" s="100" t="str">
        <f>VLOOKUP(C492,table!B:D,2,FALSE)</f>
        <v>T_MGR_AUTH</v>
      </c>
      <c r="D493" s="100"/>
      <c r="E493" s="100"/>
      <c r="F493" s="100"/>
      <c r="G493" s="100"/>
      <c r="H493" s="100"/>
      <c r="I493" s="96"/>
    </row>
    <row r="494" spans="1:13" x14ac:dyDescent="0.25">
      <c r="A494" s="96" t="s">
        <v>312</v>
      </c>
      <c r="B494" s="13" t="s">
        <v>163</v>
      </c>
      <c r="C494" s="13" t="s">
        <v>119</v>
      </c>
      <c r="D494" s="13" t="s">
        <v>160</v>
      </c>
      <c r="E494" s="13" t="s">
        <v>132</v>
      </c>
      <c r="F494" s="13" t="s">
        <v>129</v>
      </c>
      <c r="G494" s="13" t="s">
        <v>169</v>
      </c>
      <c r="H494" s="13" t="s">
        <v>173</v>
      </c>
      <c r="I494" s="3" t="str">
        <f>"TRUNCATE FROM "&amp;$C493&amp;";"</f>
        <v>TRUNCATE FROM T_MGR_AUTH;</v>
      </c>
    </row>
    <row r="495" spans="1:13" x14ac:dyDescent="0.25">
      <c r="A495" s="96"/>
      <c r="B495" s="13" t="s">
        <v>164</v>
      </c>
      <c r="C495" s="13" t="s">
        <v>120</v>
      </c>
      <c r="D495" s="13" t="s">
        <v>161</v>
      </c>
      <c r="E495" s="13" t="s">
        <v>133</v>
      </c>
      <c r="F495" s="13" t="s">
        <v>130</v>
      </c>
      <c r="G495" s="13" t="s">
        <v>170</v>
      </c>
      <c r="H495" s="13" t="s">
        <v>174</v>
      </c>
      <c r="I495" s="3" t="str">
        <f>"INSERT INTO "&amp;C493&amp;" ("&amp;B495&amp;","&amp;C495&amp;","&amp;D495&amp;","&amp;E495&amp;","&amp;F495&amp;","&amp;G495&amp;","&amp;H495&amp;") VALUES"</f>
        <v>INSERT INTO T_MGR_AUTH (USER_ID,AUTH_ID,USE_YN,RGST_ID,RGST_DT,MODI_ID,MODI_DT) VALUES</v>
      </c>
    </row>
    <row r="496" spans="1:13" x14ac:dyDescent="0.25">
      <c r="A496" s="12">
        <v>1</v>
      </c>
      <c r="B496" s="14" t="s">
        <v>646</v>
      </c>
      <c r="C496" s="14" t="s">
        <v>1582</v>
      </c>
      <c r="D496" s="14" t="s">
        <v>65</v>
      </c>
      <c r="E496" s="14" t="s">
        <v>475</v>
      </c>
      <c r="F496" s="14" t="s">
        <v>315</v>
      </c>
      <c r="G496" s="14" t="s">
        <v>475</v>
      </c>
      <c r="H496" s="14" t="s">
        <v>315</v>
      </c>
      <c r="I496" s="3" t="str">
        <f t="shared" ref="I496:I501" si="10">"('"&amp;B496&amp;"','"&amp;C496&amp;"','"&amp;D496&amp;"','"&amp;E496&amp;"',"&amp;F496&amp;",'"&amp;G496&amp;"',"&amp;H496&amp;IF(A497="",");","),")</f>
        <v>('admin','au20000000001','Y','SYSTEM',NOW(),'SYSTEM',NOW()),</v>
      </c>
    </row>
    <row r="497" spans="1:11" x14ac:dyDescent="0.25">
      <c r="A497" s="12">
        <v>2</v>
      </c>
      <c r="B497" s="14" t="s">
        <v>647</v>
      </c>
      <c r="C497" s="14" t="s">
        <v>1582</v>
      </c>
      <c r="D497" s="14" t="s">
        <v>65</v>
      </c>
      <c r="E497" s="14" t="s">
        <v>475</v>
      </c>
      <c r="F497" s="14" t="s">
        <v>315</v>
      </c>
      <c r="G497" s="14" t="s">
        <v>475</v>
      </c>
      <c r="H497" s="14" t="s">
        <v>315</v>
      </c>
      <c r="I497" s="3" t="str">
        <f t="shared" si="10"/>
        <v>('test11','au20000000001','Y','SYSTEM',NOW(),'SYSTEM',NOW()),</v>
      </c>
    </row>
    <row r="498" spans="1:11" x14ac:dyDescent="0.25">
      <c r="A498" s="34">
        <v>3</v>
      </c>
      <c r="B498" s="14" t="s">
        <v>648</v>
      </c>
      <c r="C498" s="14" t="s">
        <v>1582</v>
      </c>
      <c r="D498" s="14" t="s">
        <v>65</v>
      </c>
      <c r="E498" s="14" t="s">
        <v>475</v>
      </c>
      <c r="F498" s="14" t="s">
        <v>315</v>
      </c>
      <c r="G498" s="14" t="s">
        <v>475</v>
      </c>
      <c r="H498" s="14" t="s">
        <v>315</v>
      </c>
      <c r="I498" s="3" t="str">
        <f t="shared" si="10"/>
        <v>('test12','au20000000001','Y','SYSTEM',NOW(),'SYSTEM',NOW()),</v>
      </c>
    </row>
    <row r="499" spans="1:11" x14ac:dyDescent="0.25">
      <c r="A499" s="34">
        <v>4</v>
      </c>
      <c r="B499" s="14" t="s">
        <v>657</v>
      </c>
      <c r="C499" s="14" t="s">
        <v>1582</v>
      </c>
      <c r="D499" s="14" t="s">
        <v>65</v>
      </c>
      <c r="E499" s="14" t="s">
        <v>475</v>
      </c>
      <c r="F499" s="14" t="s">
        <v>315</v>
      </c>
      <c r="G499" s="14" t="s">
        <v>475</v>
      </c>
      <c r="H499" s="14" t="s">
        <v>315</v>
      </c>
      <c r="I499" s="3" t="str">
        <f t="shared" si="10"/>
        <v>('test13','au20000000001','Y','SYSTEM',NOW(),'SYSTEM',NOW()),</v>
      </c>
    </row>
    <row r="500" spans="1:11" x14ac:dyDescent="0.25">
      <c r="A500" s="34">
        <v>5</v>
      </c>
      <c r="B500" s="14" t="s">
        <v>658</v>
      </c>
      <c r="C500" s="14" t="s">
        <v>1583</v>
      </c>
      <c r="D500" s="14" t="s">
        <v>65</v>
      </c>
      <c r="E500" s="14" t="s">
        <v>475</v>
      </c>
      <c r="F500" s="14" t="s">
        <v>315</v>
      </c>
      <c r="G500" s="14" t="s">
        <v>475</v>
      </c>
      <c r="H500" s="14" t="s">
        <v>315</v>
      </c>
      <c r="I500" s="3" t="str">
        <f t="shared" si="10"/>
        <v>('test14','au20000000002','Y','SYSTEM',NOW(),'SYSTEM',NOW()),</v>
      </c>
    </row>
    <row r="501" spans="1:11" x14ac:dyDescent="0.25">
      <c r="A501" s="34">
        <v>6</v>
      </c>
      <c r="B501" s="14" t="s">
        <v>659</v>
      </c>
      <c r="C501" s="14" t="s">
        <v>1583</v>
      </c>
      <c r="D501" s="14" t="s">
        <v>65</v>
      </c>
      <c r="E501" s="14" t="s">
        <v>475</v>
      </c>
      <c r="F501" s="14" t="s">
        <v>315</v>
      </c>
      <c r="G501" s="14" t="s">
        <v>475</v>
      </c>
      <c r="H501" s="14" t="s">
        <v>315</v>
      </c>
      <c r="I501" s="3" t="str">
        <f t="shared" si="10"/>
        <v>('test15','au20000000002','Y','SYSTEM',NOW(),'SYSTEM',NOW());</v>
      </c>
    </row>
    <row r="505" spans="1:11" x14ac:dyDescent="0.25">
      <c r="A505" s="96" t="str">
        <f>VLOOKUP(C505,table!B:D,3,FALSE)</f>
        <v>관리자</v>
      </c>
      <c r="B505" s="96"/>
      <c r="C505" s="100" t="s">
        <v>71</v>
      </c>
      <c r="D505" s="100"/>
      <c r="E505" s="100"/>
      <c r="F505" s="100"/>
      <c r="G505" s="100"/>
      <c r="H505" s="100"/>
      <c r="I505" s="100"/>
      <c r="J505" s="100"/>
      <c r="K505" s="96" t="s">
        <v>311</v>
      </c>
    </row>
    <row r="506" spans="1:11" x14ac:dyDescent="0.25">
      <c r="A506" s="96"/>
      <c r="B506" s="96"/>
      <c r="C506" s="100" t="str">
        <f>VLOOKUP(C505,table!B:D,2,FALSE)</f>
        <v>T_MGR_SYS_AUTH</v>
      </c>
      <c r="D506" s="100"/>
      <c r="E506" s="100"/>
      <c r="F506" s="100"/>
      <c r="G506" s="100"/>
      <c r="H506" s="100"/>
      <c r="I506" s="100"/>
      <c r="J506" s="100"/>
      <c r="K506" s="96"/>
    </row>
    <row r="507" spans="1:11" x14ac:dyDescent="0.25">
      <c r="A507" s="96" t="s">
        <v>312</v>
      </c>
      <c r="B507" s="13" t="s">
        <v>119</v>
      </c>
      <c r="C507" s="13" t="s">
        <v>677</v>
      </c>
      <c r="D507" s="13" t="s">
        <v>122</v>
      </c>
      <c r="E507" s="13" t="s">
        <v>124</v>
      </c>
      <c r="F507" s="13" t="s">
        <v>160</v>
      </c>
      <c r="G507" s="13" t="s">
        <v>132</v>
      </c>
      <c r="H507" s="13" t="s">
        <v>129</v>
      </c>
      <c r="I507" s="13" t="s">
        <v>169</v>
      </c>
      <c r="J507" s="13" t="s">
        <v>173</v>
      </c>
      <c r="K507" s="3" t="str">
        <f>"TRUNCATE FROM "&amp;$C506&amp;";"</f>
        <v>TRUNCATE FROM T_MGR_SYS_AUTH;</v>
      </c>
    </row>
    <row r="508" spans="1:11" x14ac:dyDescent="0.25">
      <c r="A508" s="96"/>
      <c r="B508" s="13" t="s">
        <v>120</v>
      </c>
      <c r="C508" s="13" t="s">
        <v>678</v>
      </c>
      <c r="D508" s="13" t="s">
        <v>123</v>
      </c>
      <c r="E508" s="13" t="s">
        <v>125</v>
      </c>
      <c r="F508" s="13" t="s">
        <v>161</v>
      </c>
      <c r="G508" s="13" t="s">
        <v>133</v>
      </c>
      <c r="H508" s="13" t="s">
        <v>130</v>
      </c>
      <c r="I508" s="13" t="s">
        <v>170</v>
      </c>
      <c r="J508" s="13" t="s">
        <v>174</v>
      </c>
      <c r="K508" s="3" t="str">
        <f>"INSERT INTO "&amp;C506&amp;" ("&amp;B508&amp;","&amp;C508&amp;","&amp;D508&amp;","&amp;E508&amp;","&amp;F508&amp;","&amp;G508&amp;","&amp;H508&amp;","&amp;I508&amp;","&amp;J508&amp;") VALUES"</f>
        <v>INSERT INTO T_MGR_SYS_AUTH (AUTH_ID,AUTH_CL,AUTH_NM,AUTH_DSC,USE_YN,RGST_ID,RGST_DT,MODI_ID,MODI_DT) VALUES</v>
      </c>
    </row>
    <row r="509" spans="1:11" x14ac:dyDescent="0.25">
      <c r="A509" s="18">
        <v>1</v>
      </c>
      <c r="B509" s="14" t="s">
        <v>1582</v>
      </c>
      <c r="C509" s="14" t="s">
        <v>1667</v>
      </c>
      <c r="D509" s="14" t="s">
        <v>41</v>
      </c>
      <c r="E509" s="14" t="s">
        <v>41</v>
      </c>
      <c r="F509" s="14" t="s">
        <v>65</v>
      </c>
      <c r="G509" s="14" t="s">
        <v>475</v>
      </c>
      <c r="H509" s="14" t="s">
        <v>315</v>
      </c>
      <c r="I509" s="14" t="s">
        <v>475</v>
      </c>
      <c r="J509" s="14" t="s">
        <v>315</v>
      </c>
      <c r="K509" s="3" t="str">
        <f>"('"&amp;B509&amp;"','"&amp;C509&amp;"','"&amp;D509&amp;"','"&amp;E509&amp;"','"&amp;F509&amp;"','"&amp;G509&amp;"',"&amp;H509&amp;",'"&amp;I509&amp;"',"&amp;J509&amp;IF(A510="",");","),")</f>
        <v>('au20000000001','M','관리자','관리자','Y','SYSTEM',NOW(),'SYSTEM',NOW()),</v>
      </c>
    </row>
    <row r="510" spans="1:11" x14ac:dyDescent="0.25">
      <c r="A510" s="18">
        <v>2</v>
      </c>
      <c r="B510" s="14" t="s">
        <v>1583</v>
      </c>
      <c r="C510" s="14" t="s">
        <v>1666</v>
      </c>
      <c r="D510" s="14" t="s">
        <v>360</v>
      </c>
      <c r="E510" s="14" t="s">
        <v>360</v>
      </c>
      <c r="F510" s="14" t="s">
        <v>65</v>
      </c>
      <c r="G510" s="14" t="s">
        <v>475</v>
      </c>
      <c r="H510" s="14" t="s">
        <v>315</v>
      </c>
      <c r="I510" s="14" t="s">
        <v>475</v>
      </c>
      <c r="J510" s="14" t="s">
        <v>315</v>
      </c>
      <c r="K510" s="3" t="str">
        <f>"('"&amp;B510&amp;"','"&amp;C510&amp;"','"&amp;D510&amp;"','"&amp;E510&amp;"','"&amp;F510&amp;"','"&amp;G510&amp;"',"&amp;H510&amp;",'"&amp;I510&amp;"',"&amp;J510&amp;IF(A511="",");","),")</f>
        <v>('au20000000002','A','분석관리자','분석관리자','Y','SYSTEM',NOW(),'SYSTEM',NOW());</v>
      </c>
    </row>
    <row r="514" spans="1:15" x14ac:dyDescent="0.25">
      <c r="A514" s="96" t="str">
        <f>VLOOKUP(C514,table!B:D,3,FALSE)</f>
        <v>관리자</v>
      </c>
      <c r="B514" s="96"/>
      <c r="C514" s="100" t="s">
        <v>72</v>
      </c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96" t="s">
        <v>311</v>
      </c>
    </row>
    <row r="515" spans="1:15" x14ac:dyDescent="0.25">
      <c r="A515" s="96"/>
      <c r="B515" s="96"/>
      <c r="C515" s="100" t="str">
        <f>VLOOKUP(C514,table!B:D,2,FALSE)</f>
        <v>T_MGR_SYS_MENU</v>
      </c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3"/>
      <c r="O515" s="96"/>
    </row>
    <row r="516" spans="1:15" x14ac:dyDescent="0.25">
      <c r="A516" s="96" t="s">
        <v>312</v>
      </c>
      <c r="B516" s="13" t="s">
        <v>140</v>
      </c>
      <c r="C516" s="13" t="s">
        <v>167</v>
      </c>
      <c r="D516" s="13" t="s">
        <v>144</v>
      </c>
      <c r="E516" s="13" t="s">
        <v>141</v>
      </c>
      <c r="F516" s="13" t="s">
        <v>145</v>
      </c>
      <c r="G516" s="13" t="s">
        <v>190</v>
      </c>
      <c r="H516" s="13" t="s">
        <v>142</v>
      </c>
      <c r="I516" s="31" t="s">
        <v>629</v>
      </c>
      <c r="J516" s="13" t="s">
        <v>160</v>
      </c>
      <c r="K516" s="13" t="s">
        <v>132</v>
      </c>
      <c r="L516" s="13" t="s">
        <v>129</v>
      </c>
      <c r="M516" s="13" t="s">
        <v>169</v>
      </c>
      <c r="N516" s="13" t="s">
        <v>173</v>
      </c>
      <c r="O516" s="3" t="str">
        <f>"TRUNCATE FROM "&amp;$C515&amp;";"</f>
        <v>TRUNCATE FROM T_MGR_SYS_MENU;</v>
      </c>
    </row>
    <row r="517" spans="1:15" x14ac:dyDescent="0.25">
      <c r="A517" s="96"/>
      <c r="B517" s="13" t="s">
        <v>13</v>
      </c>
      <c r="C517" s="13" t="s">
        <v>168</v>
      </c>
      <c r="D517" s="13" t="s">
        <v>14</v>
      </c>
      <c r="E517" s="13" t="s">
        <v>15</v>
      </c>
      <c r="F517" s="13" t="s">
        <v>146</v>
      </c>
      <c r="G517" s="13" t="s">
        <v>191</v>
      </c>
      <c r="H517" s="13" t="s">
        <v>143</v>
      </c>
      <c r="I517" s="31" t="s">
        <v>630</v>
      </c>
      <c r="J517" s="13" t="s">
        <v>161</v>
      </c>
      <c r="K517" s="13" t="s">
        <v>133</v>
      </c>
      <c r="L517" s="13" t="s">
        <v>130</v>
      </c>
      <c r="M517" s="13" t="s">
        <v>170</v>
      </c>
      <c r="N517" s="13" t="s">
        <v>174</v>
      </c>
      <c r="O517" s="3" t="str">
        <f>"INSERT INTO "&amp;C515&amp;" ("&amp;B517&amp;","&amp;C517&amp;","&amp;D517&amp;","&amp;E517&amp;","&amp;F517&amp;","&amp;G517&amp;","&amp;H517&amp;","&amp;I517&amp;","&amp;J517&amp;","&amp;K517&amp;","&amp;L517&amp;","&amp;M517&amp;","&amp;N517&amp;") VALUES"</f>
        <v>INSERT INTO T_MGR_SYS_MENU (MENU_ID,UP_MENU_ID,MENU_NM,MENU_URL,MENU_DSC,ORD_SEQ,MENU_SE,MENU_ATTR,USE_YN,RGST_ID,RGST_DT,MODI_ID,MODI_DT) VALUES</v>
      </c>
    </row>
    <row r="518" spans="1:15" x14ac:dyDescent="0.25">
      <c r="A518" s="28">
        <v>1</v>
      </c>
      <c r="B518" s="14" t="s">
        <v>1692</v>
      </c>
      <c r="C518" s="14"/>
      <c r="D518" s="14" t="s">
        <v>1584</v>
      </c>
      <c r="E518" s="14" t="s">
        <v>365</v>
      </c>
      <c r="F518" s="14"/>
      <c r="G518" s="14" t="s">
        <v>1818</v>
      </c>
      <c r="H518" s="14" t="s">
        <v>313</v>
      </c>
      <c r="I518" s="14" t="s">
        <v>706</v>
      </c>
      <c r="J518" s="14" t="s">
        <v>65</v>
      </c>
      <c r="K518" s="14" t="s">
        <v>475</v>
      </c>
      <c r="L518" s="14" t="s">
        <v>315</v>
      </c>
      <c r="M518" s="14" t="s">
        <v>475</v>
      </c>
      <c r="N518" s="14" t="s">
        <v>315</v>
      </c>
      <c r="O518" s="3" t="str">
        <f>"('"&amp;B518&amp;"',"&amp;IF(C518="","NULL","'"&amp;C518&amp;"'")&amp;",'"&amp;D518&amp;"','"&amp;E518&amp;"','"&amp;F518&amp;"','"&amp;G518&amp;"','"&amp;H518&amp;"',"&amp;IF(I518="","NULL","'"&amp;I518&amp;"'")&amp;",'"&amp;J518&amp;"','"&amp;K518&amp;"',"&amp;L518&amp;",'"&amp;M518&amp;"',"&amp;N518&amp;IF(A519="",");","),")</f>
        <v>('mn20000000001',NULL,'HOME','/','','1','M','{"attr":{"insert":true,"update":true,"delete":true,"detail":true}}','Y','SYSTEM',NOW(),'SYSTEM',NOW()),</v>
      </c>
    </row>
    <row r="519" spans="1:15" x14ac:dyDescent="0.25">
      <c r="A519" s="28">
        <v>2</v>
      </c>
      <c r="B519" s="14" t="s">
        <v>1693</v>
      </c>
      <c r="C519" s="14" t="s">
        <v>1692</v>
      </c>
      <c r="D519" s="14" t="s">
        <v>1585</v>
      </c>
      <c r="E519" s="14" t="s">
        <v>1586</v>
      </c>
      <c r="F519" s="14"/>
      <c r="G519" s="14" t="s">
        <v>1819</v>
      </c>
      <c r="H519" s="14" t="s">
        <v>313</v>
      </c>
      <c r="I519" s="14" t="s">
        <v>706</v>
      </c>
      <c r="J519" s="14" t="s">
        <v>65</v>
      </c>
      <c r="K519" s="14" t="s">
        <v>475</v>
      </c>
      <c r="L519" s="14" t="s">
        <v>315</v>
      </c>
      <c r="M519" s="14" t="s">
        <v>475</v>
      </c>
      <c r="N519" s="14" t="s">
        <v>315</v>
      </c>
      <c r="O519" s="3" t="str">
        <f t="shared" ref="O519:O551" si="11">"('"&amp;B519&amp;"',"&amp;IF(C519="","NULL","'"&amp;C519&amp;"'")&amp;",'"&amp;D519&amp;"','"&amp;E519&amp;"','"&amp;F519&amp;"','"&amp;G519&amp;"','"&amp;H519&amp;"',"&amp;IF(I519="","NULL","'"&amp;I519&amp;"'")&amp;",'"&amp;J519&amp;"','"&amp;K519&amp;"',"&amp;L519&amp;",'"&amp;M519&amp;"',"&amp;N519&amp;IF(A520="",");","),")</f>
        <v>('mn20000000002','mn20000000001','시스템 관리','/system','','2','M','{"attr":{"insert":true,"update":true,"delete":true,"detail":true}}','Y','SYSTEM',NOW(),'SYSTEM',NOW()),</v>
      </c>
    </row>
    <row r="520" spans="1:15" x14ac:dyDescent="0.25">
      <c r="A520" s="81">
        <v>3</v>
      </c>
      <c r="B520" s="14" t="s">
        <v>1694</v>
      </c>
      <c r="C520" s="14" t="s">
        <v>1693</v>
      </c>
      <c r="D520" s="14" t="s">
        <v>1588</v>
      </c>
      <c r="E520" s="14" t="s">
        <v>1587</v>
      </c>
      <c r="F520" s="14"/>
      <c r="G520" s="14" t="s">
        <v>366</v>
      </c>
      <c r="H520" s="14" t="s">
        <v>313</v>
      </c>
      <c r="I520" s="14" t="s">
        <v>706</v>
      </c>
      <c r="J520" s="14" t="s">
        <v>65</v>
      </c>
      <c r="K520" s="14" t="s">
        <v>475</v>
      </c>
      <c r="L520" s="14" t="s">
        <v>315</v>
      </c>
      <c r="M520" s="14" t="s">
        <v>475</v>
      </c>
      <c r="N520" s="14" t="s">
        <v>315</v>
      </c>
      <c r="O520" s="3" t="str">
        <f t="shared" si="11"/>
        <v>('mn20000000003','mn20000000002','공통코드 관리','/system/code','','3','M','{"attr":{"insert":true,"update":true,"delete":true,"detail":true}}','Y','SYSTEM',NOW(),'SYSTEM',NOW()),</v>
      </c>
    </row>
    <row r="521" spans="1:15" x14ac:dyDescent="0.25">
      <c r="A521" s="81">
        <v>4</v>
      </c>
      <c r="B521" s="14" t="s">
        <v>1695</v>
      </c>
      <c r="C521" s="14" t="s">
        <v>1693</v>
      </c>
      <c r="D521" s="14" t="s">
        <v>2218</v>
      </c>
      <c r="E521" s="14" t="s">
        <v>1608</v>
      </c>
      <c r="F521" s="14"/>
      <c r="G521" s="14" t="s">
        <v>367</v>
      </c>
      <c r="H521" s="14" t="s">
        <v>313</v>
      </c>
      <c r="I521" s="14" t="s">
        <v>706</v>
      </c>
      <c r="J521" s="14" t="s">
        <v>65</v>
      </c>
      <c r="K521" s="14" t="s">
        <v>475</v>
      </c>
      <c r="L521" s="14" t="s">
        <v>315</v>
      </c>
      <c r="M521" s="14" t="s">
        <v>475</v>
      </c>
      <c r="N521" s="14" t="s">
        <v>315</v>
      </c>
      <c r="O521" s="3" t="str">
        <f t="shared" si="11"/>
        <v>('mn20000000004','mn20000000002','사용자 관리','/system/member','','4','M','{"attr":{"insert":true,"update":true,"delete":true,"detail":true}}','Y','SYSTEM',NOW(),'SYSTEM',NOW()),</v>
      </c>
    </row>
    <row r="522" spans="1:15" x14ac:dyDescent="0.25">
      <c r="A522" s="81">
        <v>5</v>
      </c>
      <c r="B522" s="14" t="s">
        <v>1696</v>
      </c>
      <c r="C522" s="14" t="s">
        <v>1693</v>
      </c>
      <c r="D522" s="14" t="s">
        <v>1810</v>
      </c>
      <c r="E522" s="14" t="s">
        <v>1609</v>
      </c>
      <c r="F522" s="14"/>
      <c r="G522" s="14" t="s">
        <v>368</v>
      </c>
      <c r="H522" s="14" t="s">
        <v>313</v>
      </c>
      <c r="I522" s="14" t="s">
        <v>706</v>
      </c>
      <c r="J522" s="14" t="s">
        <v>65</v>
      </c>
      <c r="K522" s="14" t="s">
        <v>475</v>
      </c>
      <c r="L522" s="14" t="s">
        <v>315</v>
      </c>
      <c r="M522" s="14" t="s">
        <v>475</v>
      </c>
      <c r="N522" s="14" t="s">
        <v>315</v>
      </c>
      <c r="O522" s="3" t="str">
        <f>"('"&amp;B522&amp;"',"&amp;IF(C522="","NULL","'"&amp;C522&amp;"'")&amp;",'"&amp;D522&amp;"','"&amp;E522&amp;"','"&amp;F522&amp;"','"&amp;G522&amp;"','"&amp;H522&amp;"',"&amp;IF(I522="","NULL","'"&amp;I522&amp;"'")&amp;",'"&amp;J522&amp;"','"&amp;K522&amp;"',"&amp;L522&amp;",'"&amp;M522&amp;"',"&amp;N522&amp;IF(A526="",");","),")</f>
        <v>('mn20000000005','mn20000000002','권한 그룹 관리','/system/role','','5','M','{"attr":{"insert":true,"update":true,"delete":true,"detail":true}}','Y','SYSTEM',NOW(),'SYSTEM',NOW()),</v>
      </c>
    </row>
    <row r="523" spans="1:15" x14ac:dyDescent="0.25">
      <c r="A523" s="81">
        <v>6</v>
      </c>
      <c r="B523" s="14" t="s">
        <v>1697</v>
      </c>
      <c r="C523" s="14" t="s">
        <v>1693</v>
      </c>
      <c r="D523" s="14" t="s">
        <v>1590</v>
      </c>
      <c r="E523" s="14" t="s">
        <v>1611</v>
      </c>
      <c r="F523" s="14"/>
      <c r="G523" s="14" t="s">
        <v>370</v>
      </c>
      <c r="H523" s="14" t="s">
        <v>313</v>
      </c>
      <c r="I523" s="14" t="s">
        <v>706</v>
      </c>
      <c r="J523" s="14" t="s">
        <v>65</v>
      </c>
      <c r="K523" s="14" t="s">
        <v>475</v>
      </c>
      <c r="L523" s="14" t="s">
        <v>315</v>
      </c>
      <c r="M523" s="14" t="s">
        <v>475</v>
      </c>
      <c r="N523" s="14" t="s">
        <v>315</v>
      </c>
      <c r="O523" s="3" t="str">
        <f t="shared" si="11"/>
        <v>('mn20000000006','mn20000000002','메뉴 관리','/system/menu','','7','M','{"attr":{"insert":true,"update":true,"delete":true,"detail":true}}','Y','SYSTEM',NOW(),'SYSTEM',NOW()),</v>
      </c>
    </row>
    <row r="524" spans="1:15" x14ac:dyDescent="0.25">
      <c r="A524" s="81">
        <v>7</v>
      </c>
      <c r="B524" s="14" t="s">
        <v>1698</v>
      </c>
      <c r="C524" s="14" t="s">
        <v>1693</v>
      </c>
      <c r="D524" s="14" t="s">
        <v>1591</v>
      </c>
      <c r="E524" s="14" t="s">
        <v>1612</v>
      </c>
      <c r="F524" s="14"/>
      <c r="G524" s="14" t="s">
        <v>371</v>
      </c>
      <c r="H524" s="14" t="s">
        <v>313</v>
      </c>
      <c r="I524" s="14" t="s">
        <v>706</v>
      </c>
      <c r="J524" s="14" t="s">
        <v>65</v>
      </c>
      <c r="K524" s="14" t="s">
        <v>475</v>
      </c>
      <c r="L524" s="14" t="s">
        <v>315</v>
      </c>
      <c r="M524" s="14" t="s">
        <v>475</v>
      </c>
      <c r="N524" s="14" t="s">
        <v>315</v>
      </c>
      <c r="O524" s="3" t="str">
        <f t="shared" si="11"/>
        <v>('mn20000000007','mn20000000002','메뉴 권한 관리','/system/menuAuth','','8','M','{"attr":{"insert":true,"update":true,"delete":true,"detail":true}}','Y','SYSTEM',NOW(),'SYSTEM',NOW()),</v>
      </c>
    </row>
    <row r="525" spans="1:15" x14ac:dyDescent="0.25">
      <c r="A525" s="81">
        <v>8</v>
      </c>
      <c r="B525" s="14" t="s">
        <v>1699</v>
      </c>
      <c r="C525" s="14" t="s">
        <v>1693</v>
      </c>
      <c r="D525" s="14" t="s">
        <v>1592</v>
      </c>
      <c r="E525" s="14" t="s">
        <v>1613</v>
      </c>
      <c r="F525" s="14"/>
      <c r="G525" s="14" t="s">
        <v>372</v>
      </c>
      <c r="H525" s="14" t="s">
        <v>313</v>
      </c>
      <c r="I525" s="14" t="s">
        <v>706</v>
      </c>
      <c r="J525" s="14" t="s">
        <v>65</v>
      </c>
      <c r="K525" s="14" t="s">
        <v>475</v>
      </c>
      <c r="L525" s="14" t="s">
        <v>315</v>
      </c>
      <c r="M525" s="14" t="s">
        <v>475</v>
      </c>
      <c r="N525" s="14" t="s">
        <v>315</v>
      </c>
      <c r="O525" s="3" t="str">
        <f>"('"&amp;B525&amp;"',"&amp;IF(C525="","NULL","'"&amp;C525&amp;"'")&amp;",'"&amp;D525&amp;"','"&amp;E525&amp;"','"&amp;F525&amp;"','"&amp;G525&amp;"','"&amp;H525&amp;"',"&amp;IF(I525="","NULL","'"&amp;I525&amp;"'")&amp;",'"&amp;J525&amp;"','"&amp;K525&amp;"',"&amp;L525&amp;",'"&amp;M525&amp;"',"&amp;N525&amp;IF(A527="",");","),")</f>
        <v>('mn20000000008','mn20000000002','업무 카테고리 관리','/system/wrkCat','','9','M','{"attr":{"insert":true,"update":true,"delete":true,"detail":true}}','Y','SYSTEM',NOW(),'SYSTEM',NOW()),</v>
      </c>
    </row>
    <row r="526" spans="1:15" x14ac:dyDescent="0.25">
      <c r="A526" s="81">
        <v>9</v>
      </c>
      <c r="B526" s="14" t="s">
        <v>1700</v>
      </c>
      <c r="C526" s="14" t="s">
        <v>1693</v>
      </c>
      <c r="D526" s="14" t="s">
        <v>1589</v>
      </c>
      <c r="E526" s="14" t="s">
        <v>1610</v>
      </c>
      <c r="F526" s="14"/>
      <c r="G526" s="14" t="s">
        <v>369</v>
      </c>
      <c r="H526" s="14" t="s">
        <v>313</v>
      </c>
      <c r="I526" s="14" t="s">
        <v>706</v>
      </c>
      <c r="J526" s="14" t="s">
        <v>65</v>
      </c>
      <c r="K526" s="14" t="s">
        <v>475</v>
      </c>
      <c r="L526" s="14" t="s">
        <v>315</v>
      </c>
      <c r="M526" s="14" t="s">
        <v>475</v>
      </c>
      <c r="N526" s="14" t="s">
        <v>315</v>
      </c>
      <c r="O526" s="3" t="str">
        <f>"('"&amp;B526&amp;"',"&amp;IF(C526="","NULL","'"&amp;C526&amp;"'")&amp;",'"&amp;D526&amp;"','"&amp;E526&amp;"','"&amp;F526&amp;"','"&amp;G526&amp;"','"&amp;H526&amp;"',"&amp;IF(I526="","NULL","'"&amp;I526&amp;"'")&amp;",'"&amp;J526&amp;"','"&amp;K526&amp;"',"&amp;L526&amp;",'"&amp;M526&amp;"',"&amp;N526&amp;IF(A523="",");","),")</f>
        <v>('mn20000000009','mn20000000002','라이선스 관리','/system/license','','6','M','{"attr":{"insert":true,"update":true,"delete":true,"detail":true}}','Y','SYSTEM',NOW(),'SYSTEM',NOW()),</v>
      </c>
    </row>
    <row r="527" spans="1:15" x14ac:dyDescent="0.25">
      <c r="A527" s="81">
        <v>10</v>
      </c>
      <c r="B527" s="14" t="s">
        <v>1701</v>
      </c>
      <c r="C527" s="14" t="s">
        <v>1692</v>
      </c>
      <c r="D527" s="14" t="s">
        <v>2219</v>
      </c>
      <c r="E527" s="14" t="s">
        <v>1605</v>
      </c>
      <c r="F527" s="14"/>
      <c r="G527" s="14" t="s">
        <v>317</v>
      </c>
      <c r="H527" s="14" t="s">
        <v>313</v>
      </c>
      <c r="I527" s="14" t="s">
        <v>706</v>
      </c>
      <c r="J527" s="14" t="s">
        <v>65</v>
      </c>
      <c r="K527" s="14" t="s">
        <v>475</v>
      </c>
      <c r="L527" s="14" t="s">
        <v>315</v>
      </c>
      <c r="M527" s="14" t="s">
        <v>475</v>
      </c>
      <c r="N527" s="14" t="s">
        <v>315</v>
      </c>
      <c r="O527" s="3" t="str">
        <f t="shared" si="11"/>
        <v>('mn20000000010','mn20000000001','게시판','/board','','10','M','{"attr":{"insert":true,"update":true,"delete":true,"detail":true}}','Y','SYSTEM',NOW(),'SYSTEM',NOW()),</v>
      </c>
    </row>
    <row r="528" spans="1:15" x14ac:dyDescent="0.25">
      <c r="A528" s="81">
        <v>11</v>
      </c>
      <c r="B528" s="14" t="s">
        <v>1702</v>
      </c>
      <c r="C528" s="14" t="s">
        <v>1701</v>
      </c>
      <c r="D528" s="14" t="s">
        <v>2220</v>
      </c>
      <c r="E528" s="14" t="s">
        <v>1615</v>
      </c>
      <c r="F528" s="14"/>
      <c r="G528" s="14" t="s">
        <v>1671</v>
      </c>
      <c r="H528" s="14" t="s">
        <v>313</v>
      </c>
      <c r="I528" s="14" t="s">
        <v>706</v>
      </c>
      <c r="J528" s="14" t="s">
        <v>65</v>
      </c>
      <c r="K528" s="14" t="s">
        <v>475</v>
      </c>
      <c r="L528" s="14" t="s">
        <v>315</v>
      </c>
      <c r="M528" s="14" t="s">
        <v>475</v>
      </c>
      <c r="N528" s="14" t="s">
        <v>315</v>
      </c>
      <c r="O528" s="3" t="str">
        <f t="shared" si="11"/>
        <v>('mn20000000011','mn20000000010','공지 관리','/board/notice','','11','M','{"attr":{"insert":true,"update":true,"delete":true,"detail":true}}','Y','SYSTEM',NOW(),'SYSTEM',NOW()),</v>
      </c>
    </row>
    <row r="529" spans="1:15" x14ac:dyDescent="0.25">
      <c r="A529" s="81">
        <v>12</v>
      </c>
      <c r="B529" s="14" t="s">
        <v>1703</v>
      </c>
      <c r="C529" s="14" t="s">
        <v>1701</v>
      </c>
      <c r="D529" s="14" t="s">
        <v>1595</v>
      </c>
      <c r="E529" s="14" t="s">
        <v>1616</v>
      </c>
      <c r="F529" s="14"/>
      <c r="G529" s="14" t="s">
        <v>1672</v>
      </c>
      <c r="H529" s="14" t="s">
        <v>313</v>
      </c>
      <c r="I529" s="14" t="s">
        <v>706</v>
      </c>
      <c r="J529" s="14" t="s">
        <v>65</v>
      </c>
      <c r="K529" s="14" t="s">
        <v>475</v>
      </c>
      <c r="L529" s="14" t="s">
        <v>315</v>
      </c>
      <c r="M529" s="14" t="s">
        <v>475</v>
      </c>
      <c r="N529" s="14" t="s">
        <v>315</v>
      </c>
      <c r="O529" s="3" t="str">
        <f t="shared" si="11"/>
        <v>('mn20000000012','mn20000000010','FAQ 관리','/board/faq','','12','M','{"attr":{"insert":true,"update":true,"delete":true,"detail":true}}','Y','SYSTEM',NOW(),'SYSTEM',NOW()),</v>
      </c>
    </row>
    <row r="530" spans="1:15" x14ac:dyDescent="0.25">
      <c r="A530" s="81">
        <v>13</v>
      </c>
      <c r="B530" s="14" t="s">
        <v>1704</v>
      </c>
      <c r="C530" s="14" t="s">
        <v>1701</v>
      </c>
      <c r="D530" s="14" t="s">
        <v>1597</v>
      </c>
      <c r="E530" s="14" t="s">
        <v>1617</v>
      </c>
      <c r="F530" s="14"/>
      <c r="G530" s="14" t="s">
        <v>1673</v>
      </c>
      <c r="H530" s="14" t="s">
        <v>313</v>
      </c>
      <c r="I530" s="14" t="s">
        <v>706</v>
      </c>
      <c r="J530" s="14" t="s">
        <v>65</v>
      </c>
      <c r="K530" s="14" t="s">
        <v>475</v>
      </c>
      <c r="L530" s="14" t="s">
        <v>315</v>
      </c>
      <c r="M530" s="14" t="s">
        <v>475</v>
      </c>
      <c r="N530" s="14" t="s">
        <v>315</v>
      </c>
      <c r="O530" s="3" t="str">
        <f t="shared" si="11"/>
        <v>('mn20000000013','mn20000000010','Q&amp;amp;A 관리','/board/qna','','13','M','{"attr":{"insert":true,"update":true,"delete":true,"detail":true}}','Y','SYSTEM',NOW(),'SYSTEM',NOW()),</v>
      </c>
    </row>
    <row r="531" spans="1:15" s="75" customFormat="1" x14ac:dyDescent="0.25">
      <c r="A531" s="81">
        <v>14</v>
      </c>
      <c r="B531" s="14" t="s">
        <v>1705</v>
      </c>
      <c r="C531" s="14" t="s">
        <v>1701</v>
      </c>
      <c r="D531" s="14" t="s">
        <v>2221</v>
      </c>
      <c r="E531" s="14" t="s">
        <v>2222</v>
      </c>
      <c r="F531" s="14"/>
      <c r="G531" s="14" t="s">
        <v>1674</v>
      </c>
      <c r="H531" s="14" t="s">
        <v>313</v>
      </c>
      <c r="I531" s="14" t="s">
        <v>706</v>
      </c>
      <c r="J531" s="14" t="s">
        <v>65</v>
      </c>
      <c r="K531" s="14" t="s">
        <v>475</v>
      </c>
      <c r="L531" s="14" t="s">
        <v>315</v>
      </c>
      <c r="M531" s="14" t="s">
        <v>475</v>
      </c>
      <c r="N531" s="14" t="s">
        <v>315</v>
      </c>
      <c r="O531" s="3" t="str">
        <f t="shared" si="11"/>
        <v>('mn20000000014','mn20000000010','자유게시판 관리','/board/free','','14','M','{"attr":{"insert":true,"update":true,"delete":true,"detail":true}}','Y','SYSTEM',NOW(),'SYSTEM',NOW()),</v>
      </c>
    </row>
    <row r="532" spans="1:15" x14ac:dyDescent="0.25">
      <c r="A532" s="81">
        <v>15</v>
      </c>
      <c r="B532" s="14" t="s">
        <v>1706</v>
      </c>
      <c r="C532" s="14" t="s">
        <v>1692</v>
      </c>
      <c r="D532" s="14" t="s">
        <v>1593</v>
      </c>
      <c r="E532" s="14" t="s">
        <v>1604</v>
      </c>
      <c r="F532" s="14"/>
      <c r="G532" s="14" t="s">
        <v>1675</v>
      </c>
      <c r="H532" s="14" t="s">
        <v>313</v>
      </c>
      <c r="I532" s="14" t="s">
        <v>706</v>
      </c>
      <c r="J532" s="14" t="s">
        <v>65</v>
      </c>
      <c r="K532" s="14" t="s">
        <v>475</v>
      </c>
      <c r="L532" s="14" t="s">
        <v>315</v>
      </c>
      <c r="M532" s="14" t="s">
        <v>475</v>
      </c>
      <c r="N532" s="14" t="s">
        <v>315</v>
      </c>
      <c r="O532" s="3" t="str">
        <f t="shared" si="11"/>
        <v>('mn20000000015','mn20000000001','외부 자산 관리','/external','','15','M','{"attr":{"insert":true,"update":true,"delete":true,"detail":true}}','Y','SYSTEM',NOW(),'SYSTEM',NOW()),</v>
      </c>
    </row>
    <row r="533" spans="1:15" x14ac:dyDescent="0.25">
      <c r="A533" s="81">
        <v>16</v>
      </c>
      <c r="B533" s="14" t="s">
        <v>1707</v>
      </c>
      <c r="C533" s="14" t="s">
        <v>1706</v>
      </c>
      <c r="D533" s="14" t="s">
        <v>1594</v>
      </c>
      <c r="E533" s="14" t="s">
        <v>1614</v>
      </c>
      <c r="F533" s="14"/>
      <c r="G533" s="14" t="s">
        <v>1676</v>
      </c>
      <c r="H533" s="14" t="s">
        <v>313</v>
      </c>
      <c r="I533" s="14" t="s">
        <v>706</v>
      </c>
      <c r="J533" s="14" t="s">
        <v>65</v>
      </c>
      <c r="K533" s="14" t="s">
        <v>475</v>
      </c>
      <c r="L533" s="14" t="s">
        <v>315</v>
      </c>
      <c r="M533" s="14" t="s">
        <v>475</v>
      </c>
      <c r="N533" s="14" t="s">
        <v>315</v>
      </c>
      <c r="O533" s="3" t="str">
        <f t="shared" si="11"/>
        <v>('mn20000000016','mn20000000015','외부 시스템 관리','/external/extrnl','','16','M','{"attr":{"insert":true,"update":true,"delete":true,"detail":true}}','Y','SYSTEM',NOW(),'SYSTEM',NOW()),</v>
      </c>
    </row>
    <row r="534" spans="1:15" x14ac:dyDescent="0.25">
      <c r="A534" s="81">
        <v>17</v>
      </c>
      <c r="B534" s="14" t="s">
        <v>1708</v>
      </c>
      <c r="C534" s="14" t="s">
        <v>1706</v>
      </c>
      <c r="D534" s="14" t="s">
        <v>1807</v>
      </c>
      <c r="E534" s="14" t="s">
        <v>1808</v>
      </c>
      <c r="F534" s="14"/>
      <c r="G534" s="14" t="s">
        <v>1677</v>
      </c>
      <c r="H534" s="14" t="s">
        <v>313</v>
      </c>
      <c r="I534" s="14" t="s">
        <v>706</v>
      </c>
      <c r="J534" s="14" t="s">
        <v>65</v>
      </c>
      <c r="K534" s="14" t="s">
        <v>475</v>
      </c>
      <c r="L534" s="14" t="s">
        <v>315</v>
      </c>
      <c r="M534" s="14" t="s">
        <v>475</v>
      </c>
      <c r="N534" s="14" t="s">
        <v>315</v>
      </c>
      <c r="O534" s="3" t="str">
        <f t="shared" si="11"/>
        <v>('mn20000000017','mn20000000015','외부 데이터 관리','/external/data','','17','M','{"attr":{"insert":true,"update":true,"delete":true,"detail":true}}','Y','SYSTEM',NOW(),'SYSTEM',NOW()),</v>
      </c>
    </row>
    <row r="535" spans="1:15" s="75" customFormat="1" x14ac:dyDescent="0.25">
      <c r="A535" s="81">
        <v>18</v>
      </c>
      <c r="B535" s="14" t="s">
        <v>1709</v>
      </c>
      <c r="C535" s="14" t="s">
        <v>1706</v>
      </c>
      <c r="D535" s="14" t="s">
        <v>2223</v>
      </c>
      <c r="E535" s="14" t="s">
        <v>2225</v>
      </c>
      <c r="F535" s="14"/>
      <c r="G535" s="14" t="s">
        <v>1678</v>
      </c>
      <c r="H535" s="14" t="s">
        <v>313</v>
      </c>
      <c r="I535" s="14" t="s">
        <v>706</v>
      </c>
      <c r="J535" s="14" t="s">
        <v>65</v>
      </c>
      <c r="K535" s="14" t="s">
        <v>475</v>
      </c>
      <c r="L535" s="14" t="s">
        <v>315</v>
      </c>
      <c r="M535" s="14" t="s">
        <v>475</v>
      </c>
      <c r="N535" s="14" t="s">
        <v>315</v>
      </c>
      <c r="O535" s="3" t="str">
        <f t="shared" si="11"/>
        <v>('mn20000000018','mn20000000015','외부 데이터 엑셀 업로드','/external/data/excelUpload','','18','M','{"attr":{"insert":true,"update":true,"delete":true,"detail":true}}','Y','SYSTEM',NOW(),'SYSTEM',NOW()),</v>
      </c>
    </row>
    <row r="536" spans="1:15" s="75" customFormat="1" x14ac:dyDescent="0.25">
      <c r="A536" s="81">
        <v>19</v>
      </c>
      <c r="B536" s="14" t="s">
        <v>1710</v>
      </c>
      <c r="C536" s="14" t="s">
        <v>1706</v>
      </c>
      <c r="D536" s="14" t="s">
        <v>2224</v>
      </c>
      <c r="E536" s="14" t="s">
        <v>2226</v>
      </c>
      <c r="F536" s="14"/>
      <c r="G536" s="14" t="s">
        <v>1679</v>
      </c>
      <c r="H536" s="14" t="s">
        <v>313</v>
      </c>
      <c r="I536" s="14" t="s">
        <v>706</v>
      </c>
      <c r="J536" s="14" t="s">
        <v>65</v>
      </c>
      <c r="K536" s="14" t="s">
        <v>475</v>
      </c>
      <c r="L536" s="14" t="s">
        <v>315</v>
      </c>
      <c r="M536" s="14" t="s">
        <v>475</v>
      </c>
      <c r="N536" s="14" t="s">
        <v>315</v>
      </c>
      <c r="O536" s="3" t="str">
        <f t="shared" si="11"/>
        <v>('mn20000000019','mn20000000015','외부 데이터 일괄 등록','/external/data/multiInsert','','19','M','{"attr":{"insert":true,"update":true,"delete":true,"detail":true}}','Y','SYSTEM',NOW(),'SYSTEM',NOW()),</v>
      </c>
    </row>
    <row r="537" spans="1:15" x14ac:dyDescent="0.25">
      <c r="A537" s="81">
        <v>20</v>
      </c>
      <c r="B537" s="14" t="s">
        <v>1711</v>
      </c>
      <c r="C537" s="14" t="s">
        <v>1692</v>
      </c>
      <c r="D537" s="14" t="s">
        <v>1598</v>
      </c>
      <c r="E537" s="14" t="s">
        <v>1606</v>
      </c>
      <c r="F537" s="14"/>
      <c r="G537" s="14" t="s">
        <v>1680</v>
      </c>
      <c r="H537" s="14" t="s">
        <v>313</v>
      </c>
      <c r="I537" s="14" t="s">
        <v>706</v>
      </c>
      <c r="J537" s="14" t="s">
        <v>65</v>
      </c>
      <c r="K537" s="14" t="s">
        <v>475</v>
      </c>
      <c r="L537" s="14" t="s">
        <v>315</v>
      </c>
      <c r="M537" s="14" t="s">
        <v>475</v>
      </c>
      <c r="N537" s="14" t="s">
        <v>315</v>
      </c>
      <c r="O537" s="3" t="str">
        <f t="shared" si="11"/>
        <v>('mn20000000020','mn20000000001','분석 관리','/project','','20','M','{"attr":{"insert":true,"update":true,"delete":true,"detail":true}}','Y','SYSTEM',NOW(),'SYSTEM',NOW()),</v>
      </c>
    </row>
    <row r="538" spans="1:15" x14ac:dyDescent="0.25">
      <c r="A538" s="81">
        <v>21</v>
      </c>
      <c r="B538" s="14" t="s">
        <v>1712</v>
      </c>
      <c r="C538" s="14" t="s">
        <v>1711</v>
      </c>
      <c r="D538" s="14" t="s">
        <v>1599</v>
      </c>
      <c r="E538" s="14" t="s">
        <v>1618</v>
      </c>
      <c r="F538" s="14"/>
      <c r="G538" s="14" t="s">
        <v>1681</v>
      </c>
      <c r="H538" s="14" t="s">
        <v>313</v>
      </c>
      <c r="I538" s="14" t="s">
        <v>706</v>
      </c>
      <c r="J538" s="14" t="s">
        <v>65</v>
      </c>
      <c r="K538" s="14" t="s">
        <v>475</v>
      </c>
      <c r="L538" s="14" t="s">
        <v>315</v>
      </c>
      <c r="M538" s="14" t="s">
        <v>475</v>
      </c>
      <c r="N538" s="14" t="s">
        <v>315</v>
      </c>
      <c r="O538" s="3" t="str">
        <f t="shared" si="11"/>
        <v>('mn20000000021','mn20000000020','프로젝트 관리','/project/project','','21','M','{"attr":{"insert":true,"update":true,"delete":true,"detail":true}}','Y','SYSTEM',NOW(),'SYSTEM',NOW()),</v>
      </c>
    </row>
    <row r="539" spans="1:15" x14ac:dyDescent="0.25">
      <c r="A539" s="81">
        <v>22</v>
      </c>
      <c r="B539" s="14" t="s">
        <v>1713</v>
      </c>
      <c r="C539" s="14" t="s">
        <v>1711</v>
      </c>
      <c r="D539" s="14" t="s">
        <v>1600</v>
      </c>
      <c r="E539" s="14" t="s">
        <v>1619</v>
      </c>
      <c r="F539" s="14"/>
      <c r="G539" s="14" t="s">
        <v>1682</v>
      </c>
      <c r="H539" s="14" t="s">
        <v>313</v>
      </c>
      <c r="I539" s="14" t="s">
        <v>706</v>
      </c>
      <c r="J539" s="14" t="s">
        <v>65</v>
      </c>
      <c r="K539" s="14" t="s">
        <v>475</v>
      </c>
      <c r="L539" s="14" t="s">
        <v>315</v>
      </c>
      <c r="M539" s="14" t="s">
        <v>475</v>
      </c>
      <c r="N539" s="14" t="s">
        <v>315</v>
      </c>
      <c r="O539" s="3" t="str">
        <f t="shared" si="11"/>
        <v>('mn20000000022','mn20000000020','보고서 관리','/project/report','','22','M','{"attr":{"insert":true,"update":true,"delete":true,"detail":true}}','Y','SYSTEM',NOW(),'SYSTEM',NOW()),</v>
      </c>
    </row>
    <row r="540" spans="1:15" x14ac:dyDescent="0.25">
      <c r="A540" s="81">
        <v>23</v>
      </c>
      <c r="B540" s="14" t="s">
        <v>1714</v>
      </c>
      <c r="C540" s="14" t="s">
        <v>1711</v>
      </c>
      <c r="D540" s="14" t="s">
        <v>1809</v>
      </c>
      <c r="E540" s="14" t="s">
        <v>1622</v>
      </c>
      <c r="F540" s="14"/>
      <c r="G540" s="14" t="s">
        <v>1683</v>
      </c>
      <c r="H540" s="14" t="s">
        <v>313</v>
      </c>
      <c r="I540" s="14" t="s">
        <v>706</v>
      </c>
      <c r="J540" s="14" t="s">
        <v>65</v>
      </c>
      <c r="K540" s="14" t="s">
        <v>475</v>
      </c>
      <c r="L540" s="14" t="s">
        <v>315</v>
      </c>
      <c r="M540" s="14" t="s">
        <v>475</v>
      </c>
      <c r="N540" s="14" t="s">
        <v>315</v>
      </c>
      <c r="O540" s="3" t="str">
        <f t="shared" si="11"/>
        <v>('mn20000000023','mn20000000020','데이터 권한 신청 관리','/project/dataNew','','23','M','{"attr":{"insert":true,"update":true,"delete":true,"detail":true}}','Y','SYSTEM',NOW(),'SYSTEM',NOW()),</v>
      </c>
    </row>
    <row r="541" spans="1:15" x14ac:dyDescent="0.25">
      <c r="A541" s="81">
        <v>24</v>
      </c>
      <c r="B541" s="14" t="s">
        <v>1715</v>
      </c>
      <c r="C541" s="14" t="s">
        <v>1711</v>
      </c>
      <c r="D541" s="14" t="s">
        <v>1601</v>
      </c>
      <c r="E541" s="14" t="s">
        <v>1620</v>
      </c>
      <c r="F541" s="14"/>
      <c r="G541" s="14" t="s">
        <v>1684</v>
      </c>
      <c r="H541" s="14" t="s">
        <v>313</v>
      </c>
      <c r="I541" s="14" t="s">
        <v>706</v>
      </c>
      <c r="J541" s="14" t="s">
        <v>65</v>
      </c>
      <c r="K541" s="14" t="s">
        <v>475</v>
      </c>
      <c r="L541" s="14" t="s">
        <v>315</v>
      </c>
      <c r="M541" s="14" t="s">
        <v>475</v>
      </c>
      <c r="N541" s="14" t="s">
        <v>315</v>
      </c>
      <c r="O541" s="3" t="str">
        <f t="shared" si="11"/>
        <v>('mn20000000024','mn20000000020','모델 신청 관리','/project/modelResource','','24','M','{"attr":{"insert":true,"update":true,"delete":true,"detail":true}}','Y','SYSTEM',NOW(),'SYSTEM',NOW()),</v>
      </c>
    </row>
    <row r="542" spans="1:15" x14ac:dyDescent="0.25">
      <c r="A542" s="81">
        <v>25</v>
      </c>
      <c r="B542" s="14" t="s">
        <v>1716</v>
      </c>
      <c r="C542" s="14" t="s">
        <v>1711</v>
      </c>
      <c r="D542" s="14" t="s">
        <v>1602</v>
      </c>
      <c r="E542" s="14" t="s">
        <v>1621</v>
      </c>
      <c r="F542" s="14"/>
      <c r="G542" s="14" t="s">
        <v>1685</v>
      </c>
      <c r="H542" s="14" t="s">
        <v>313</v>
      </c>
      <c r="I542" s="14" t="s">
        <v>706</v>
      </c>
      <c r="J542" s="14" t="s">
        <v>65</v>
      </c>
      <c r="K542" s="14" t="s">
        <v>475</v>
      </c>
      <c r="L542" s="14" t="s">
        <v>315</v>
      </c>
      <c r="M542" s="14" t="s">
        <v>475</v>
      </c>
      <c r="N542" s="14" t="s">
        <v>315</v>
      </c>
      <c r="O542" s="3" t="str">
        <f t="shared" si="11"/>
        <v>('mn20000000025','mn20000000020','모델 배포 관리','/project/modelDeploy','','25','M','{"attr":{"insert":true,"update":true,"delete":true,"detail":true}}','Y','SYSTEM',NOW(),'SYSTEM',NOW()),</v>
      </c>
    </row>
    <row r="543" spans="1:15" x14ac:dyDescent="0.25">
      <c r="A543" s="81">
        <v>26</v>
      </c>
      <c r="B543" s="14" t="s">
        <v>1717</v>
      </c>
      <c r="C543" s="14" t="s">
        <v>1692</v>
      </c>
      <c r="D543" s="14" t="s">
        <v>2227</v>
      </c>
      <c r="E543" s="14" t="s">
        <v>2230</v>
      </c>
      <c r="F543" s="14"/>
      <c r="G543" s="14" t="s">
        <v>1686</v>
      </c>
      <c r="H543" s="14" t="s">
        <v>313</v>
      </c>
      <c r="I543" s="14" t="s">
        <v>706</v>
      </c>
      <c r="J543" s="14" t="s">
        <v>65</v>
      </c>
      <c r="K543" s="14" t="s">
        <v>475</v>
      </c>
      <c r="L543" s="14" t="s">
        <v>315</v>
      </c>
      <c r="M543" s="14" t="s">
        <v>475</v>
      </c>
      <c r="N543" s="14" t="s">
        <v>315</v>
      </c>
      <c r="O543" s="3" t="str">
        <f t="shared" si="11"/>
        <v>('mn20000000026','mn20000000001','모니터링','/monitor','','26','M','{"attr":{"insert":true,"update":true,"delete":true,"detail":true}}','Y','SYSTEM',NOW(),'SYSTEM',NOW()),</v>
      </c>
    </row>
    <row r="544" spans="1:15" x14ac:dyDescent="0.25">
      <c r="A544" s="81">
        <v>27</v>
      </c>
      <c r="B544" s="14" t="s">
        <v>1718</v>
      </c>
      <c r="C544" s="14" t="s">
        <v>1717</v>
      </c>
      <c r="D544" s="14" t="s">
        <v>1806</v>
      </c>
      <c r="E544" s="14" t="s">
        <v>2231</v>
      </c>
      <c r="F544" s="14"/>
      <c r="G544" s="14" t="s">
        <v>1687</v>
      </c>
      <c r="H544" s="14" t="s">
        <v>313</v>
      </c>
      <c r="I544" s="14" t="s">
        <v>706</v>
      </c>
      <c r="J544" s="14" t="s">
        <v>65</v>
      </c>
      <c r="K544" s="14" t="s">
        <v>475</v>
      </c>
      <c r="L544" s="14" t="s">
        <v>315</v>
      </c>
      <c r="M544" s="14" t="s">
        <v>475</v>
      </c>
      <c r="N544" s="14" t="s">
        <v>315</v>
      </c>
      <c r="O544" s="3" t="str">
        <f t="shared" si="11"/>
        <v>('mn20000000027','mn20000000026','배치 모니터링','/monitor/batchMonitoring','','27','M','{"attr":{"insert":true,"update":true,"delete":true,"detail":true}}','Y','SYSTEM',NOW(),'SYSTEM',NOW()),</v>
      </c>
    </row>
    <row r="545" spans="1:15" x14ac:dyDescent="0.25">
      <c r="A545" s="81">
        <v>28</v>
      </c>
      <c r="B545" s="14" t="s">
        <v>1719</v>
      </c>
      <c r="C545" s="14" t="s">
        <v>1717</v>
      </c>
      <c r="D545" s="14" t="s">
        <v>2228</v>
      </c>
      <c r="E545" s="14" t="s">
        <v>2232</v>
      </c>
      <c r="F545" s="14"/>
      <c r="G545" s="14" t="s">
        <v>1688</v>
      </c>
      <c r="H545" s="14" t="s">
        <v>313</v>
      </c>
      <c r="I545" s="14" t="s">
        <v>706</v>
      </c>
      <c r="J545" s="14" t="s">
        <v>65</v>
      </c>
      <c r="K545" s="14" t="s">
        <v>475</v>
      </c>
      <c r="L545" s="14" t="s">
        <v>315</v>
      </c>
      <c r="M545" s="14" t="s">
        <v>475</v>
      </c>
      <c r="N545" s="14" t="s">
        <v>315</v>
      </c>
      <c r="O545" s="3" t="str">
        <f t="shared" si="11"/>
        <v>('mn20000000028','mn20000000026','ETL 모니터링','/monitor/etlMonitoring','','28','M','{"attr":{"insert":true,"update":true,"delete":true,"detail":true}}','Y','SYSTEM',NOW(),'SYSTEM',NOW()),</v>
      </c>
    </row>
    <row r="546" spans="1:15" x14ac:dyDescent="0.25">
      <c r="A546" s="81">
        <v>29</v>
      </c>
      <c r="B546" s="14" t="s">
        <v>1720</v>
      </c>
      <c r="C546" s="14" t="s">
        <v>1717</v>
      </c>
      <c r="D546" s="14" t="s">
        <v>2229</v>
      </c>
      <c r="E546" s="14" t="s">
        <v>2233</v>
      </c>
      <c r="F546" s="14"/>
      <c r="G546" s="14" t="s">
        <v>1689</v>
      </c>
      <c r="H546" s="14" t="s">
        <v>313</v>
      </c>
      <c r="I546" s="14" t="s">
        <v>706</v>
      </c>
      <c r="J546" s="14" t="s">
        <v>65</v>
      </c>
      <c r="K546" s="14" t="s">
        <v>475</v>
      </c>
      <c r="L546" s="14" t="s">
        <v>315</v>
      </c>
      <c r="M546" s="14" t="s">
        <v>475</v>
      </c>
      <c r="N546" s="14" t="s">
        <v>315</v>
      </c>
      <c r="O546" s="3" t="str">
        <f t="shared" si="11"/>
        <v>('mn20000000029','mn20000000026','로그 모니터링','/monitor/logMonitoring','','29','M','{"attr":{"insert":true,"update":true,"delete":true,"detail":true}}','Y','SYSTEM',NOW(),'SYSTEM',NOW()),</v>
      </c>
    </row>
    <row r="547" spans="1:15" x14ac:dyDescent="0.25">
      <c r="A547" s="81">
        <v>30</v>
      </c>
      <c r="B547" s="14" t="s">
        <v>1721</v>
      </c>
      <c r="C547" s="14" t="s">
        <v>1692</v>
      </c>
      <c r="D547" s="14" t="s">
        <v>1603</v>
      </c>
      <c r="E547" s="14" t="s">
        <v>1607</v>
      </c>
      <c r="F547" s="14"/>
      <c r="G547" s="14" t="s">
        <v>1820</v>
      </c>
      <c r="H547" s="14" t="s">
        <v>313</v>
      </c>
      <c r="I547" s="14" t="s">
        <v>706</v>
      </c>
      <c r="J547" s="14" t="s">
        <v>65</v>
      </c>
      <c r="K547" s="14" t="s">
        <v>475</v>
      </c>
      <c r="L547" s="14" t="s">
        <v>315</v>
      </c>
      <c r="M547" s="14" t="s">
        <v>475</v>
      </c>
      <c r="N547" s="14" t="s">
        <v>315</v>
      </c>
      <c r="O547" s="3" t="str">
        <f t="shared" si="11"/>
        <v>('mn20000000030','mn20000000001','감사 관리','/audit','','30','M','{"attr":{"insert":true,"update":true,"delete":true,"detail":true}}','Y','SYSTEM',NOW(),'SYSTEM',NOW()),</v>
      </c>
    </row>
    <row r="548" spans="1:15" x14ac:dyDescent="0.25">
      <c r="A548" s="81">
        <v>31</v>
      </c>
      <c r="B548" s="14" t="s">
        <v>1722</v>
      </c>
      <c r="C548" s="14" t="s">
        <v>1721</v>
      </c>
      <c r="D548" s="14" t="s">
        <v>2234</v>
      </c>
      <c r="E548" s="14" t="s">
        <v>2237</v>
      </c>
      <c r="F548" s="14"/>
      <c r="G548" s="14" t="s">
        <v>1821</v>
      </c>
      <c r="H548" s="14" t="s">
        <v>313</v>
      </c>
      <c r="I548" s="14" t="s">
        <v>706</v>
      </c>
      <c r="J548" s="14" t="s">
        <v>65</v>
      </c>
      <c r="K548" s="14" t="s">
        <v>475</v>
      </c>
      <c r="L548" s="14" t="s">
        <v>315</v>
      </c>
      <c r="M548" s="14" t="s">
        <v>475</v>
      </c>
      <c r="N548" s="14" t="s">
        <v>315</v>
      </c>
      <c r="O548" s="3" t="str">
        <f t="shared" si="11"/>
        <v>('mn20000000031','mn20000000030','자원 접근 이력','/audit/extrnlLog','','31','M','{"attr":{"insert":true,"update":true,"delete":true,"detail":true}}','Y','SYSTEM',NOW(),'SYSTEM',NOW()),</v>
      </c>
    </row>
    <row r="549" spans="1:15" x14ac:dyDescent="0.25">
      <c r="A549" s="81">
        <v>32</v>
      </c>
      <c r="B549" s="14" t="s">
        <v>1723</v>
      </c>
      <c r="C549" s="14" t="s">
        <v>1721</v>
      </c>
      <c r="D549" s="14" t="s">
        <v>2235</v>
      </c>
      <c r="E549" s="14" t="s">
        <v>2238</v>
      </c>
      <c r="F549" s="14"/>
      <c r="G549" s="14" t="s">
        <v>1822</v>
      </c>
      <c r="H549" s="14" t="s">
        <v>313</v>
      </c>
      <c r="I549" s="14" t="s">
        <v>706</v>
      </c>
      <c r="J549" s="14" t="s">
        <v>65</v>
      </c>
      <c r="K549" s="14" t="s">
        <v>475</v>
      </c>
      <c r="L549" s="14" t="s">
        <v>315</v>
      </c>
      <c r="M549" s="14" t="s">
        <v>475</v>
      </c>
      <c r="N549" s="14" t="s">
        <v>315</v>
      </c>
      <c r="O549" s="3" t="str">
        <f t="shared" si="11"/>
        <v>('mn20000000032','mn20000000030','야간 사용 관리','/audit/nightUsingAprv','','32','M','{"attr":{"insert":true,"update":true,"delete":true,"detail":true}}','Y','SYSTEM',NOW(),'SYSTEM',NOW()),</v>
      </c>
    </row>
    <row r="550" spans="1:15" x14ac:dyDescent="0.25">
      <c r="A550" s="81">
        <v>33</v>
      </c>
      <c r="B550" s="14" t="s">
        <v>1724</v>
      </c>
      <c r="C550" s="14" t="s">
        <v>1721</v>
      </c>
      <c r="D550" s="14" t="s">
        <v>1596</v>
      </c>
      <c r="E550" s="14" t="s">
        <v>2239</v>
      </c>
      <c r="F550" s="14"/>
      <c r="G550" s="14" t="s">
        <v>1823</v>
      </c>
      <c r="H550" s="14" t="s">
        <v>313</v>
      </c>
      <c r="I550" s="14" t="s">
        <v>706</v>
      </c>
      <c r="J550" s="14" t="s">
        <v>65</v>
      </c>
      <c r="K550" s="14" t="s">
        <v>475</v>
      </c>
      <c r="L550" s="14" t="s">
        <v>315</v>
      </c>
      <c r="M550" s="14" t="s">
        <v>475</v>
      </c>
      <c r="N550" s="14" t="s">
        <v>315</v>
      </c>
      <c r="O550" s="3" t="str">
        <f t="shared" si="11"/>
        <v>('mn20000000033','mn20000000030','사용자 로그 관리','/audit/userLog','','33','M','{"attr":{"insert":true,"update":true,"delete":true,"detail":true}}','Y','SYSTEM',NOW(),'SYSTEM',NOW()),</v>
      </c>
    </row>
    <row r="551" spans="1:15" x14ac:dyDescent="0.25">
      <c r="A551" s="81">
        <v>34</v>
      </c>
      <c r="B551" s="14" t="s">
        <v>1725</v>
      </c>
      <c r="C551" s="14" t="s">
        <v>1721</v>
      </c>
      <c r="D551" s="14" t="s">
        <v>2236</v>
      </c>
      <c r="E551" s="14" t="s">
        <v>2240</v>
      </c>
      <c r="F551" s="14"/>
      <c r="G551" s="14" t="s">
        <v>1824</v>
      </c>
      <c r="H551" s="14" t="s">
        <v>313</v>
      </c>
      <c r="I551" s="14" t="s">
        <v>706</v>
      </c>
      <c r="J551" s="14" t="s">
        <v>65</v>
      </c>
      <c r="K551" s="14" t="s">
        <v>475</v>
      </c>
      <c r="L551" s="14" t="s">
        <v>315</v>
      </c>
      <c r="M551" s="14" t="s">
        <v>475</v>
      </c>
      <c r="N551" s="14" t="s">
        <v>315</v>
      </c>
      <c r="O551" s="3" t="str">
        <f t="shared" si="11"/>
        <v>('mn20000000034','mn20000000030','관리자 로그 관리','/audit/mgrLog','','34','M','{"attr":{"insert":true,"update":true,"delete":true,"detail":true}}','Y','SYSTEM',NOW(),'SYSTEM',NOW());</v>
      </c>
    </row>
    <row r="552" spans="1:15" x14ac:dyDescent="0.25">
      <c r="A552" s="16"/>
      <c r="B552" s="15"/>
      <c r="C552" s="15"/>
      <c r="D552" s="15"/>
      <c r="E552" s="15"/>
      <c r="F552" s="15"/>
      <c r="G552" s="15"/>
      <c r="H552" s="15"/>
      <c r="I552" s="15"/>
      <c r="J552" s="17"/>
      <c r="K552" s="17"/>
      <c r="L552" s="17"/>
      <c r="M552" s="17"/>
      <c r="N552" s="15"/>
    </row>
    <row r="555" spans="1:15" x14ac:dyDescent="0.25">
      <c r="A555" s="96" t="str">
        <f>VLOOKUP(C555,table!B:D,3,FALSE)</f>
        <v>관리자</v>
      </c>
      <c r="B555" s="96"/>
      <c r="C555" s="100" t="s">
        <v>73</v>
      </c>
      <c r="D555" s="100"/>
      <c r="E555" s="100"/>
      <c r="F555" s="100"/>
      <c r="G555" s="100"/>
      <c r="H555" s="100"/>
      <c r="I555" s="100"/>
      <c r="J555" s="96" t="s">
        <v>311</v>
      </c>
    </row>
    <row r="556" spans="1:15" x14ac:dyDescent="0.25">
      <c r="A556" s="96"/>
      <c r="B556" s="96"/>
      <c r="C556" s="100" t="str">
        <f>VLOOKUP(C555,table!B:D,2,FALSE)</f>
        <v>T_MGR_SYS_MENU_AUTH</v>
      </c>
      <c r="D556" s="100"/>
      <c r="E556" s="100"/>
      <c r="F556" s="100"/>
      <c r="G556" s="100"/>
      <c r="H556" s="100"/>
      <c r="I556" s="100"/>
      <c r="J556" s="96"/>
    </row>
    <row r="557" spans="1:15" x14ac:dyDescent="0.25">
      <c r="A557" s="96" t="s">
        <v>312</v>
      </c>
      <c r="B557" s="13" t="s">
        <v>119</v>
      </c>
      <c r="C557" s="13" t="s">
        <v>140</v>
      </c>
      <c r="D557" s="31" t="s">
        <v>629</v>
      </c>
      <c r="E557" s="13" t="s">
        <v>160</v>
      </c>
      <c r="F557" s="13" t="s">
        <v>132</v>
      </c>
      <c r="G557" s="30" t="s">
        <v>129</v>
      </c>
      <c r="H557" s="30" t="s">
        <v>169</v>
      </c>
      <c r="I557" s="30" t="s">
        <v>173</v>
      </c>
      <c r="J557" s="3" t="str">
        <f>"TRUNCATE FROM "&amp;$C556&amp;";"</f>
        <v>TRUNCATE FROM T_MGR_SYS_MENU_AUTH;</v>
      </c>
    </row>
    <row r="558" spans="1:15" x14ac:dyDescent="0.25">
      <c r="A558" s="96"/>
      <c r="B558" s="13" t="s">
        <v>120</v>
      </c>
      <c r="C558" s="13" t="s">
        <v>13</v>
      </c>
      <c r="D558" s="31" t="s">
        <v>630</v>
      </c>
      <c r="E558" s="13" t="s">
        <v>161</v>
      </c>
      <c r="F558" s="13" t="s">
        <v>133</v>
      </c>
      <c r="G558" s="13" t="s">
        <v>130</v>
      </c>
      <c r="H558" s="13" t="s">
        <v>170</v>
      </c>
      <c r="I558" s="13" t="s">
        <v>174</v>
      </c>
      <c r="J558" s="3" t="str">
        <f>"INSERT INTO "&amp;C556&amp;" ("&amp;B558&amp;","&amp;C558&amp;","&amp;D558&amp;","&amp;E558&amp;","&amp;F558&amp;","&amp;G558&amp;","&amp;H558&amp;","&amp;I558&amp;") VALUES"</f>
        <v>INSERT INTO T_MGR_SYS_MENU_AUTH (AUTH_ID,MENU_ID,MENU_ATTR,USE_YN,RGST_ID,RGST_DT,MODI_ID,MODI_DT) VALUES</v>
      </c>
    </row>
    <row r="559" spans="1:15" x14ac:dyDescent="0.25">
      <c r="A559" s="12">
        <v>1</v>
      </c>
      <c r="B559" s="14" t="s">
        <v>1582</v>
      </c>
      <c r="C559" s="14" t="s">
        <v>1692</v>
      </c>
      <c r="D559" s="14" t="s">
        <v>706</v>
      </c>
      <c r="E559" s="14" t="s">
        <v>65</v>
      </c>
      <c r="F559" s="14" t="s">
        <v>475</v>
      </c>
      <c r="G559" s="14" t="s">
        <v>315</v>
      </c>
      <c r="H559" s="14" t="s">
        <v>475</v>
      </c>
      <c r="I559" s="14" t="s">
        <v>315</v>
      </c>
      <c r="J559" s="3" t="str">
        <f>"('"&amp;B559&amp;"','"&amp;C559&amp;"',"&amp;IF(D559="","NULL","'"&amp;D559&amp;"'")&amp;",'"&amp;E559&amp;"','"&amp;F559&amp;"',"&amp;G559&amp;",'"&amp;H559&amp;"',"&amp;I559&amp;IF(A560="",");","),")</f>
        <v>('au20000000001','mn20000000001','{"attr":{"insert":true,"update":true,"delete":true,"detail":true}}','Y','SYSTEM',NOW(),'SYSTEM',NOW()),</v>
      </c>
    </row>
    <row r="560" spans="1:15" x14ac:dyDescent="0.25">
      <c r="A560" s="12">
        <v>2</v>
      </c>
      <c r="B560" s="14" t="s">
        <v>1582</v>
      </c>
      <c r="C560" s="14" t="s">
        <v>1693</v>
      </c>
      <c r="D560" s="14" t="s">
        <v>706</v>
      </c>
      <c r="E560" s="14" t="s">
        <v>65</v>
      </c>
      <c r="F560" s="14" t="s">
        <v>475</v>
      </c>
      <c r="G560" s="14" t="s">
        <v>315</v>
      </c>
      <c r="H560" s="14" t="s">
        <v>475</v>
      </c>
      <c r="I560" s="14" t="s">
        <v>315</v>
      </c>
      <c r="J560" s="3" t="str">
        <f t="shared" ref="J560:J623" si="12">"('"&amp;B560&amp;"','"&amp;C560&amp;"',"&amp;IF(D560="","NULL","'"&amp;D560&amp;"'")&amp;",'"&amp;E560&amp;"','"&amp;F560&amp;"',"&amp;G560&amp;",'"&amp;H560&amp;"',"&amp;I560&amp;IF(A561="",");","),")</f>
        <v>('au20000000001','mn20000000002','{"attr":{"insert":true,"update":true,"delete":true,"detail":true}}','Y','SYSTEM',NOW(),'SYSTEM',NOW()),</v>
      </c>
    </row>
    <row r="561" spans="1:10" x14ac:dyDescent="0.25">
      <c r="A561" s="66">
        <v>3</v>
      </c>
      <c r="B561" s="14" t="s">
        <v>1582</v>
      </c>
      <c r="C561" s="14" t="s">
        <v>1694</v>
      </c>
      <c r="D561" s="14" t="s">
        <v>706</v>
      </c>
      <c r="E561" s="14" t="s">
        <v>65</v>
      </c>
      <c r="F561" s="14" t="s">
        <v>475</v>
      </c>
      <c r="G561" s="14" t="s">
        <v>315</v>
      </c>
      <c r="H561" s="14" t="s">
        <v>475</v>
      </c>
      <c r="I561" s="14" t="s">
        <v>315</v>
      </c>
      <c r="J561" s="3" t="str">
        <f t="shared" si="12"/>
        <v>('au20000000001','mn20000000003','{"attr":{"insert":true,"update":true,"delete":true,"detail":true}}','Y','SYSTEM',NOW(),'SYSTEM',NOW()),</v>
      </c>
    </row>
    <row r="562" spans="1:10" x14ac:dyDescent="0.25">
      <c r="A562" s="66">
        <v>4</v>
      </c>
      <c r="B562" s="14" t="s">
        <v>1582</v>
      </c>
      <c r="C562" s="14" t="s">
        <v>1695</v>
      </c>
      <c r="D562" s="14" t="s">
        <v>706</v>
      </c>
      <c r="E562" s="14" t="s">
        <v>65</v>
      </c>
      <c r="F562" s="14" t="s">
        <v>475</v>
      </c>
      <c r="G562" s="14" t="s">
        <v>315</v>
      </c>
      <c r="H562" s="14" t="s">
        <v>475</v>
      </c>
      <c r="I562" s="14" t="s">
        <v>315</v>
      </c>
      <c r="J562" s="3" t="str">
        <f t="shared" si="12"/>
        <v>('au20000000001','mn20000000004','{"attr":{"insert":true,"update":true,"delete":true,"detail":true}}','Y','SYSTEM',NOW(),'SYSTEM',NOW()),</v>
      </c>
    </row>
    <row r="563" spans="1:10" x14ac:dyDescent="0.25">
      <c r="A563" s="66">
        <v>5</v>
      </c>
      <c r="B563" s="14" t="s">
        <v>1582</v>
      </c>
      <c r="C563" s="14" t="s">
        <v>1696</v>
      </c>
      <c r="D563" s="14" t="s">
        <v>706</v>
      </c>
      <c r="E563" s="14" t="s">
        <v>65</v>
      </c>
      <c r="F563" s="14" t="s">
        <v>475</v>
      </c>
      <c r="G563" s="14" t="s">
        <v>315</v>
      </c>
      <c r="H563" s="14" t="s">
        <v>475</v>
      </c>
      <c r="I563" s="14" t="s">
        <v>315</v>
      </c>
      <c r="J563" s="3" t="str">
        <f t="shared" si="12"/>
        <v>('au20000000001','mn20000000005','{"attr":{"insert":true,"update":true,"delete":true,"detail":true}}','Y','SYSTEM',NOW(),'SYSTEM',NOW()),</v>
      </c>
    </row>
    <row r="564" spans="1:10" x14ac:dyDescent="0.25">
      <c r="A564" s="66">
        <v>6</v>
      </c>
      <c r="B564" s="14" t="s">
        <v>1582</v>
      </c>
      <c r="C564" s="14" t="s">
        <v>1697</v>
      </c>
      <c r="D564" s="14" t="s">
        <v>706</v>
      </c>
      <c r="E564" s="14" t="s">
        <v>65</v>
      </c>
      <c r="F564" s="14" t="s">
        <v>475</v>
      </c>
      <c r="G564" s="14" t="s">
        <v>315</v>
      </c>
      <c r="H564" s="14" t="s">
        <v>475</v>
      </c>
      <c r="I564" s="14" t="s">
        <v>315</v>
      </c>
      <c r="J564" s="3" t="str">
        <f t="shared" si="12"/>
        <v>('au20000000001','mn20000000006','{"attr":{"insert":true,"update":true,"delete":true,"detail":true}}','Y','SYSTEM',NOW(),'SYSTEM',NOW()),</v>
      </c>
    </row>
    <row r="565" spans="1:10" x14ac:dyDescent="0.25">
      <c r="A565" s="66">
        <v>7</v>
      </c>
      <c r="B565" s="14" t="s">
        <v>1582</v>
      </c>
      <c r="C565" s="14" t="s">
        <v>1698</v>
      </c>
      <c r="D565" s="14" t="s">
        <v>706</v>
      </c>
      <c r="E565" s="14" t="s">
        <v>65</v>
      </c>
      <c r="F565" s="14" t="s">
        <v>475</v>
      </c>
      <c r="G565" s="14" t="s">
        <v>315</v>
      </c>
      <c r="H565" s="14" t="s">
        <v>475</v>
      </c>
      <c r="I565" s="14" t="s">
        <v>315</v>
      </c>
      <c r="J565" s="3" t="str">
        <f t="shared" si="12"/>
        <v>('au20000000001','mn20000000007','{"attr":{"insert":true,"update":true,"delete":true,"detail":true}}','Y','SYSTEM',NOW(),'SYSTEM',NOW()),</v>
      </c>
    </row>
    <row r="566" spans="1:10" x14ac:dyDescent="0.25">
      <c r="A566" s="66">
        <v>8</v>
      </c>
      <c r="B566" s="14" t="s">
        <v>1582</v>
      </c>
      <c r="C566" s="14" t="s">
        <v>1699</v>
      </c>
      <c r="D566" s="14" t="s">
        <v>706</v>
      </c>
      <c r="E566" s="14" t="s">
        <v>65</v>
      </c>
      <c r="F566" s="14" t="s">
        <v>475</v>
      </c>
      <c r="G566" s="14" t="s">
        <v>315</v>
      </c>
      <c r="H566" s="14" t="s">
        <v>475</v>
      </c>
      <c r="I566" s="14" t="s">
        <v>315</v>
      </c>
      <c r="J566" s="3" t="str">
        <f t="shared" si="12"/>
        <v>('au20000000001','mn20000000008','{"attr":{"insert":true,"update":true,"delete":true,"detail":true}}','Y','SYSTEM',NOW(),'SYSTEM',NOW()),</v>
      </c>
    </row>
    <row r="567" spans="1:10" x14ac:dyDescent="0.25">
      <c r="A567" s="66">
        <v>9</v>
      </c>
      <c r="B567" s="14" t="s">
        <v>1582</v>
      </c>
      <c r="C567" s="14" t="s">
        <v>1700</v>
      </c>
      <c r="D567" s="14" t="s">
        <v>706</v>
      </c>
      <c r="E567" s="14" t="s">
        <v>65</v>
      </c>
      <c r="F567" s="14" t="s">
        <v>475</v>
      </c>
      <c r="G567" s="14" t="s">
        <v>315</v>
      </c>
      <c r="H567" s="14" t="s">
        <v>475</v>
      </c>
      <c r="I567" s="14" t="s">
        <v>315</v>
      </c>
      <c r="J567" s="3" t="str">
        <f t="shared" si="12"/>
        <v>('au20000000001','mn20000000009','{"attr":{"insert":true,"update":true,"delete":true,"detail":true}}','Y','SYSTEM',NOW(),'SYSTEM',NOW()),</v>
      </c>
    </row>
    <row r="568" spans="1:10" x14ac:dyDescent="0.25">
      <c r="A568" s="66">
        <v>10</v>
      </c>
      <c r="B568" s="14" t="s">
        <v>1582</v>
      </c>
      <c r="C568" s="14" t="s">
        <v>1701</v>
      </c>
      <c r="D568" s="14" t="s">
        <v>706</v>
      </c>
      <c r="E568" s="14" t="s">
        <v>65</v>
      </c>
      <c r="F568" s="14" t="s">
        <v>475</v>
      </c>
      <c r="G568" s="14" t="s">
        <v>315</v>
      </c>
      <c r="H568" s="14" t="s">
        <v>475</v>
      </c>
      <c r="I568" s="14" t="s">
        <v>315</v>
      </c>
      <c r="J568" s="3" t="str">
        <f t="shared" si="12"/>
        <v>('au20000000001','mn20000000010','{"attr":{"insert":true,"update":true,"delete":true,"detail":true}}','Y','SYSTEM',NOW(),'SYSTEM',NOW()),</v>
      </c>
    </row>
    <row r="569" spans="1:10" x14ac:dyDescent="0.25">
      <c r="A569" s="66">
        <v>11</v>
      </c>
      <c r="B569" s="14" t="s">
        <v>1582</v>
      </c>
      <c r="C569" s="14" t="s">
        <v>1702</v>
      </c>
      <c r="D569" s="14" t="s">
        <v>706</v>
      </c>
      <c r="E569" s="14" t="s">
        <v>65</v>
      </c>
      <c r="F569" s="14" t="s">
        <v>475</v>
      </c>
      <c r="G569" s="14" t="s">
        <v>315</v>
      </c>
      <c r="H569" s="14" t="s">
        <v>475</v>
      </c>
      <c r="I569" s="14" t="s">
        <v>315</v>
      </c>
      <c r="J569" s="3" t="str">
        <f t="shared" si="12"/>
        <v>('au20000000001','mn20000000011','{"attr":{"insert":true,"update":true,"delete":true,"detail":true}}','Y','SYSTEM',NOW(),'SYSTEM',NOW()),</v>
      </c>
    </row>
    <row r="570" spans="1:10" x14ac:dyDescent="0.25">
      <c r="A570" s="66">
        <v>12</v>
      </c>
      <c r="B570" s="14" t="s">
        <v>1582</v>
      </c>
      <c r="C570" s="14" t="s">
        <v>1703</v>
      </c>
      <c r="D570" s="14" t="s">
        <v>706</v>
      </c>
      <c r="E570" s="14" t="s">
        <v>65</v>
      </c>
      <c r="F570" s="14" t="s">
        <v>475</v>
      </c>
      <c r="G570" s="14" t="s">
        <v>315</v>
      </c>
      <c r="H570" s="14" t="s">
        <v>475</v>
      </c>
      <c r="I570" s="14" t="s">
        <v>315</v>
      </c>
      <c r="J570" s="3" t="str">
        <f t="shared" si="12"/>
        <v>('au20000000001','mn20000000012','{"attr":{"insert":true,"update":true,"delete":true,"detail":true}}','Y','SYSTEM',NOW(),'SYSTEM',NOW()),</v>
      </c>
    </row>
    <row r="571" spans="1:10" x14ac:dyDescent="0.25">
      <c r="A571" s="66">
        <v>13</v>
      </c>
      <c r="B571" s="14" t="s">
        <v>1582</v>
      </c>
      <c r="C571" s="14" t="s">
        <v>1704</v>
      </c>
      <c r="D571" s="14" t="s">
        <v>706</v>
      </c>
      <c r="E571" s="14" t="s">
        <v>65</v>
      </c>
      <c r="F571" s="14" t="s">
        <v>475</v>
      </c>
      <c r="G571" s="14" t="s">
        <v>315</v>
      </c>
      <c r="H571" s="14" t="s">
        <v>475</v>
      </c>
      <c r="I571" s="14" t="s">
        <v>315</v>
      </c>
      <c r="J571" s="3" t="str">
        <f t="shared" si="12"/>
        <v>('au20000000001','mn20000000013','{"attr":{"insert":true,"update":true,"delete":true,"detail":true}}','Y','SYSTEM',NOW(),'SYSTEM',NOW()),</v>
      </c>
    </row>
    <row r="572" spans="1:10" x14ac:dyDescent="0.25">
      <c r="A572" s="66">
        <v>14</v>
      </c>
      <c r="B572" s="14" t="s">
        <v>1582</v>
      </c>
      <c r="C572" s="14" t="s">
        <v>1705</v>
      </c>
      <c r="D572" s="14" t="s">
        <v>706</v>
      </c>
      <c r="E572" s="14" t="s">
        <v>65</v>
      </c>
      <c r="F572" s="14" t="s">
        <v>475</v>
      </c>
      <c r="G572" s="14" t="s">
        <v>315</v>
      </c>
      <c r="H572" s="14" t="s">
        <v>475</v>
      </c>
      <c r="I572" s="14" t="s">
        <v>315</v>
      </c>
      <c r="J572" s="3" t="str">
        <f t="shared" si="12"/>
        <v>('au20000000001','mn20000000014','{"attr":{"insert":true,"update":true,"delete":true,"detail":true}}','Y','SYSTEM',NOW(),'SYSTEM',NOW()),</v>
      </c>
    </row>
    <row r="573" spans="1:10" x14ac:dyDescent="0.25">
      <c r="A573" s="66">
        <v>15</v>
      </c>
      <c r="B573" s="14" t="s">
        <v>1582</v>
      </c>
      <c r="C573" s="14" t="s">
        <v>1706</v>
      </c>
      <c r="D573" s="14" t="s">
        <v>706</v>
      </c>
      <c r="E573" s="14" t="s">
        <v>65</v>
      </c>
      <c r="F573" s="14" t="s">
        <v>475</v>
      </c>
      <c r="G573" s="14" t="s">
        <v>315</v>
      </c>
      <c r="H573" s="14" t="s">
        <v>475</v>
      </c>
      <c r="I573" s="14" t="s">
        <v>315</v>
      </c>
      <c r="J573" s="3" t="str">
        <f t="shared" si="12"/>
        <v>('au20000000001','mn20000000015','{"attr":{"insert":true,"update":true,"delete":true,"detail":true}}','Y','SYSTEM',NOW(),'SYSTEM',NOW()),</v>
      </c>
    </row>
    <row r="574" spans="1:10" x14ac:dyDescent="0.25">
      <c r="A574" s="66">
        <v>16</v>
      </c>
      <c r="B574" s="14" t="s">
        <v>1582</v>
      </c>
      <c r="C574" s="14" t="s">
        <v>1707</v>
      </c>
      <c r="D574" s="14" t="s">
        <v>706</v>
      </c>
      <c r="E574" s="14" t="s">
        <v>65</v>
      </c>
      <c r="F574" s="14" t="s">
        <v>475</v>
      </c>
      <c r="G574" s="14" t="s">
        <v>315</v>
      </c>
      <c r="H574" s="14" t="s">
        <v>475</v>
      </c>
      <c r="I574" s="14" t="s">
        <v>315</v>
      </c>
      <c r="J574" s="3" t="str">
        <f t="shared" si="12"/>
        <v>('au20000000001','mn20000000016','{"attr":{"insert":true,"update":true,"delete":true,"detail":true}}','Y','SYSTEM',NOW(),'SYSTEM',NOW()),</v>
      </c>
    </row>
    <row r="575" spans="1:10" x14ac:dyDescent="0.25">
      <c r="A575" s="66">
        <v>17</v>
      </c>
      <c r="B575" s="14" t="s">
        <v>1582</v>
      </c>
      <c r="C575" s="14" t="s">
        <v>1708</v>
      </c>
      <c r="D575" s="14" t="s">
        <v>706</v>
      </c>
      <c r="E575" s="14" t="s">
        <v>65</v>
      </c>
      <c r="F575" s="14" t="s">
        <v>475</v>
      </c>
      <c r="G575" s="14" t="s">
        <v>315</v>
      </c>
      <c r="H575" s="14" t="s">
        <v>475</v>
      </c>
      <c r="I575" s="14" t="s">
        <v>315</v>
      </c>
      <c r="J575" s="3" t="str">
        <f t="shared" si="12"/>
        <v>('au20000000001','mn20000000017','{"attr":{"insert":true,"update":true,"delete":true,"detail":true}}','Y','SYSTEM',NOW(),'SYSTEM',NOW()),</v>
      </c>
    </row>
    <row r="576" spans="1:10" x14ac:dyDescent="0.25">
      <c r="A576" s="66">
        <v>18</v>
      </c>
      <c r="B576" s="14" t="s">
        <v>1582</v>
      </c>
      <c r="C576" s="14" t="s">
        <v>1709</v>
      </c>
      <c r="D576" s="14" t="s">
        <v>706</v>
      </c>
      <c r="E576" s="14" t="s">
        <v>65</v>
      </c>
      <c r="F576" s="14" t="s">
        <v>475</v>
      </c>
      <c r="G576" s="14" t="s">
        <v>315</v>
      </c>
      <c r="H576" s="14" t="s">
        <v>475</v>
      </c>
      <c r="I576" s="14" t="s">
        <v>315</v>
      </c>
      <c r="J576" s="3" t="str">
        <f t="shared" si="12"/>
        <v>('au20000000001','mn20000000018','{"attr":{"insert":true,"update":true,"delete":true,"detail":true}}','Y','SYSTEM',NOW(),'SYSTEM',NOW()),</v>
      </c>
    </row>
    <row r="577" spans="1:10" x14ac:dyDescent="0.25">
      <c r="A577" s="66">
        <v>19</v>
      </c>
      <c r="B577" s="14" t="s">
        <v>1582</v>
      </c>
      <c r="C577" s="14" t="s">
        <v>1710</v>
      </c>
      <c r="D577" s="14" t="s">
        <v>706</v>
      </c>
      <c r="E577" s="14" t="s">
        <v>65</v>
      </c>
      <c r="F577" s="14" t="s">
        <v>475</v>
      </c>
      <c r="G577" s="14" t="s">
        <v>315</v>
      </c>
      <c r="H577" s="14" t="s">
        <v>475</v>
      </c>
      <c r="I577" s="14" t="s">
        <v>315</v>
      </c>
      <c r="J577" s="3" t="str">
        <f t="shared" si="12"/>
        <v>('au20000000001','mn20000000019','{"attr":{"insert":true,"update":true,"delete":true,"detail":true}}','Y','SYSTEM',NOW(),'SYSTEM',NOW()),</v>
      </c>
    </row>
    <row r="578" spans="1:10" x14ac:dyDescent="0.25">
      <c r="A578" s="66">
        <v>20</v>
      </c>
      <c r="B578" s="14" t="s">
        <v>1582</v>
      </c>
      <c r="C578" s="14" t="s">
        <v>1711</v>
      </c>
      <c r="D578" s="14" t="s">
        <v>706</v>
      </c>
      <c r="E578" s="14" t="s">
        <v>65</v>
      </c>
      <c r="F578" s="14" t="s">
        <v>475</v>
      </c>
      <c r="G578" s="14" t="s">
        <v>315</v>
      </c>
      <c r="H578" s="14" t="s">
        <v>475</v>
      </c>
      <c r="I578" s="14" t="s">
        <v>315</v>
      </c>
      <c r="J578" s="3" t="str">
        <f t="shared" si="12"/>
        <v>('au20000000001','mn20000000020','{"attr":{"insert":true,"update":true,"delete":true,"detail":true}}','Y','SYSTEM',NOW(),'SYSTEM',NOW()),</v>
      </c>
    </row>
    <row r="579" spans="1:10" x14ac:dyDescent="0.25">
      <c r="A579" s="66">
        <v>21</v>
      </c>
      <c r="B579" s="14" t="s">
        <v>1582</v>
      </c>
      <c r="C579" s="14" t="s">
        <v>1712</v>
      </c>
      <c r="D579" s="14" t="s">
        <v>706</v>
      </c>
      <c r="E579" s="14" t="s">
        <v>65</v>
      </c>
      <c r="F579" s="14" t="s">
        <v>475</v>
      </c>
      <c r="G579" s="14" t="s">
        <v>315</v>
      </c>
      <c r="H579" s="14" t="s">
        <v>475</v>
      </c>
      <c r="I579" s="14" t="s">
        <v>315</v>
      </c>
      <c r="J579" s="3" t="str">
        <f t="shared" si="12"/>
        <v>('au20000000001','mn20000000021','{"attr":{"insert":true,"update":true,"delete":true,"detail":true}}','Y','SYSTEM',NOW(),'SYSTEM',NOW()),</v>
      </c>
    </row>
    <row r="580" spans="1:10" x14ac:dyDescent="0.25">
      <c r="A580" s="66">
        <v>22</v>
      </c>
      <c r="B580" s="14" t="s">
        <v>1582</v>
      </c>
      <c r="C580" s="14" t="s">
        <v>1713</v>
      </c>
      <c r="D580" s="14" t="s">
        <v>706</v>
      </c>
      <c r="E580" s="14" t="s">
        <v>65</v>
      </c>
      <c r="F580" s="14" t="s">
        <v>475</v>
      </c>
      <c r="G580" s="14" t="s">
        <v>315</v>
      </c>
      <c r="H580" s="14" t="s">
        <v>475</v>
      </c>
      <c r="I580" s="14" t="s">
        <v>315</v>
      </c>
      <c r="J580" s="3" t="str">
        <f t="shared" si="12"/>
        <v>('au20000000001','mn20000000022','{"attr":{"insert":true,"update":true,"delete":true,"detail":true}}','Y','SYSTEM',NOW(),'SYSTEM',NOW()),</v>
      </c>
    </row>
    <row r="581" spans="1:10" x14ac:dyDescent="0.25">
      <c r="A581" s="66">
        <v>23</v>
      </c>
      <c r="B581" s="14" t="s">
        <v>1582</v>
      </c>
      <c r="C581" s="14" t="s">
        <v>1714</v>
      </c>
      <c r="D581" s="14" t="s">
        <v>706</v>
      </c>
      <c r="E581" s="14" t="s">
        <v>65</v>
      </c>
      <c r="F581" s="14" t="s">
        <v>475</v>
      </c>
      <c r="G581" s="14" t="s">
        <v>315</v>
      </c>
      <c r="H581" s="14" t="s">
        <v>475</v>
      </c>
      <c r="I581" s="14" t="s">
        <v>315</v>
      </c>
      <c r="J581" s="3" t="str">
        <f t="shared" si="12"/>
        <v>('au20000000001','mn20000000023','{"attr":{"insert":true,"update":true,"delete":true,"detail":true}}','Y','SYSTEM',NOW(),'SYSTEM',NOW()),</v>
      </c>
    </row>
    <row r="582" spans="1:10" x14ac:dyDescent="0.25">
      <c r="A582" s="66">
        <v>24</v>
      </c>
      <c r="B582" s="14" t="s">
        <v>1582</v>
      </c>
      <c r="C582" s="14" t="s">
        <v>1715</v>
      </c>
      <c r="D582" s="14" t="s">
        <v>706</v>
      </c>
      <c r="E582" s="14" t="s">
        <v>65</v>
      </c>
      <c r="F582" s="14" t="s">
        <v>475</v>
      </c>
      <c r="G582" s="14" t="s">
        <v>315</v>
      </c>
      <c r="H582" s="14" t="s">
        <v>475</v>
      </c>
      <c r="I582" s="14" t="s">
        <v>315</v>
      </c>
      <c r="J582" s="3" t="str">
        <f t="shared" si="12"/>
        <v>('au20000000001','mn20000000024','{"attr":{"insert":true,"update":true,"delete":true,"detail":true}}','Y','SYSTEM',NOW(),'SYSTEM',NOW()),</v>
      </c>
    </row>
    <row r="583" spans="1:10" x14ac:dyDescent="0.25">
      <c r="A583" s="66">
        <v>25</v>
      </c>
      <c r="B583" s="14" t="s">
        <v>1582</v>
      </c>
      <c r="C583" s="14" t="s">
        <v>1716</v>
      </c>
      <c r="D583" s="14" t="s">
        <v>706</v>
      </c>
      <c r="E583" s="14" t="s">
        <v>65</v>
      </c>
      <c r="F583" s="14" t="s">
        <v>475</v>
      </c>
      <c r="G583" s="14" t="s">
        <v>315</v>
      </c>
      <c r="H583" s="14" t="s">
        <v>475</v>
      </c>
      <c r="I583" s="14" t="s">
        <v>315</v>
      </c>
      <c r="J583" s="3" t="str">
        <f t="shared" si="12"/>
        <v>('au20000000001','mn20000000025','{"attr":{"insert":true,"update":true,"delete":true,"detail":true}}','Y','SYSTEM',NOW(),'SYSTEM',NOW()),</v>
      </c>
    </row>
    <row r="584" spans="1:10" x14ac:dyDescent="0.25">
      <c r="A584" s="66">
        <v>26</v>
      </c>
      <c r="B584" s="14" t="s">
        <v>1582</v>
      </c>
      <c r="C584" s="14" t="s">
        <v>1717</v>
      </c>
      <c r="D584" s="14" t="s">
        <v>706</v>
      </c>
      <c r="E584" s="14" t="s">
        <v>65</v>
      </c>
      <c r="F584" s="14" t="s">
        <v>475</v>
      </c>
      <c r="G584" s="14" t="s">
        <v>315</v>
      </c>
      <c r="H584" s="14" t="s">
        <v>475</v>
      </c>
      <c r="I584" s="14" t="s">
        <v>315</v>
      </c>
      <c r="J584" s="3" t="str">
        <f t="shared" si="12"/>
        <v>('au20000000001','mn20000000026','{"attr":{"insert":true,"update":true,"delete":true,"detail":true}}','Y','SYSTEM',NOW(),'SYSTEM',NOW()),</v>
      </c>
    </row>
    <row r="585" spans="1:10" x14ac:dyDescent="0.25">
      <c r="A585" s="66">
        <v>27</v>
      </c>
      <c r="B585" s="14" t="s">
        <v>1582</v>
      </c>
      <c r="C585" s="14" t="s">
        <v>1718</v>
      </c>
      <c r="D585" s="14" t="s">
        <v>706</v>
      </c>
      <c r="E585" s="14" t="s">
        <v>65</v>
      </c>
      <c r="F585" s="14" t="s">
        <v>475</v>
      </c>
      <c r="G585" s="14" t="s">
        <v>315</v>
      </c>
      <c r="H585" s="14" t="s">
        <v>475</v>
      </c>
      <c r="I585" s="14" t="s">
        <v>315</v>
      </c>
      <c r="J585" s="3" t="str">
        <f t="shared" si="12"/>
        <v>('au20000000001','mn20000000027','{"attr":{"insert":true,"update":true,"delete":true,"detail":true}}','Y','SYSTEM',NOW(),'SYSTEM',NOW()),</v>
      </c>
    </row>
    <row r="586" spans="1:10" x14ac:dyDescent="0.25">
      <c r="A586" s="66">
        <v>28</v>
      </c>
      <c r="B586" s="14" t="s">
        <v>1582</v>
      </c>
      <c r="C586" s="14" t="s">
        <v>1719</v>
      </c>
      <c r="D586" s="14" t="s">
        <v>706</v>
      </c>
      <c r="E586" s="14" t="s">
        <v>65</v>
      </c>
      <c r="F586" s="14" t="s">
        <v>475</v>
      </c>
      <c r="G586" s="14" t="s">
        <v>315</v>
      </c>
      <c r="H586" s="14" t="s">
        <v>475</v>
      </c>
      <c r="I586" s="14" t="s">
        <v>315</v>
      </c>
      <c r="J586" s="3" t="str">
        <f t="shared" si="12"/>
        <v>('au20000000001','mn20000000028','{"attr":{"insert":true,"update":true,"delete":true,"detail":true}}','Y','SYSTEM',NOW(),'SYSTEM',NOW()),</v>
      </c>
    </row>
    <row r="587" spans="1:10" x14ac:dyDescent="0.25">
      <c r="A587" s="66">
        <v>29</v>
      </c>
      <c r="B587" s="14" t="s">
        <v>1582</v>
      </c>
      <c r="C587" s="14" t="s">
        <v>1720</v>
      </c>
      <c r="D587" s="14" t="s">
        <v>706</v>
      </c>
      <c r="E587" s="14" t="s">
        <v>65</v>
      </c>
      <c r="F587" s="14" t="s">
        <v>475</v>
      </c>
      <c r="G587" s="14" t="s">
        <v>315</v>
      </c>
      <c r="H587" s="14" t="s">
        <v>475</v>
      </c>
      <c r="I587" s="14" t="s">
        <v>315</v>
      </c>
      <c r="J587" s="3" t="str">
        <f t="shared" si="12"/>
        <v>('au20000000001','mn20000000029','{"attr":{"insert":true,"update":true,"delete":true,"detail":true}}','Y','SYSTEM',NOW(),'SYSTEM',NOW()),</v>
      </c>
    </row>
    <row r="588" spans="1:10" x14ac:dyDescent="0.25">
      <c r="A588" s="66">
        <v>30</v>
      </c>
      <c r="B588" s="14" t="s">
        <v>1582</v>
      </c>
      <c r="C588" s="14" t="s">
        <v>1721</v>
      </c>
      <c r="D588" s="14" t="s">
        <v>706</v>
      </c>
      <c r="E588" s="14" t="s">
        <v>65</v>
      </c>
      <c r="F588" s="14" t="s">
        <v>475</v>
      </c>
      <c r="G588" s="14" t="s">
        <v>315</v>
      </c>
      <c r="H588" s="14" t="s">
        <v>475</v>
      </c>
      <c r="I588" s="14" t="s">
        <v>315</v>
      </c>
      <c r="J588" s="3" t="str">
        <f t="shared" si="12"/>
        <v>('au20000000001','mn20000000030','{"attr":{"insert":true,"update":true,"delete":true,"detail":true}}','Y','SYSTEM',NOW(),'SYSTEM',NOW()),</v>
      </c>
    </row>
    <row r="589" spans="1:10" x14ac:dyDescent="0.25">
      <c r="A589" s="66">
        <v>31</v>
      </c>
      <c r="B589" s="14" t="s">
        <v>1582</v>
      </c>
      <c r="C589" s="14" t="s">
        <v>1722</v>
      </c>
      <c r="D589" s="14" t="s">
        <v>706</v>
      </c>
      <c r="E589" s="14" t="s">
        <v>65</v>
      </c>
      <c r="F589" s="14" t="s">
        <v>475</v>
      </c>
      <c r="G589" s="14" t="s">
        <v>315</v>
      </c>
      <c r="H589" s="14" t="s">
        <v>475</v>
      </c>
      <c r="I589" s="14" t="s">
        <v>315</v>
      </c>
      <c r="J589" s="3" t="str">
        <f t="shared" si="12"/>
        <v>('au20000000001','mn20000000031','{"attr":{"insert":true,"update":true,"delete":true,"detail":true}}','Y','SYSTEM',NOW(),'SYSTEM',NOW()),</v>
      </c>
    </row>
    <row r="590" spans="1:10" x14ac:dyDescent="0.25">
      <c r="A590" s="66">
        <v>32</v>
      </c>
      <c r="B590" s="14" t="s">
        <v>1582</v>
      </c>
      <c r="C590" s="14" t="s">
        <v>1723</v>
      </c>
      <c r="D590" s="14" t="s">
        <v>706</v>
      </c>
      <c r="E590" s="14" t="s">
        <v>65</v>
      </c>
      <c r="F590" s="14" t="s">
        <v>475</v>
      </c>
      <c r="G590" s="14" t="s">
        <v>315</v>
      </c>
      <c r="H590" s="14" t="s">
        <v>475</v>
      </c>
      <c r="I590" s="14" t="s">
        <v>315</v>
      </c>
      <c r="J590" s="3" t="str">
        <f t="shared" si="12"/>
        <v>('au20000000001','mn20000000032','{"attr":{"insert":true,"update":true,"delete":true,"detail":true}}','Y','SYSTEM',NOW(),'SYSTEM',NOW()),</v>
      </c>
    </row>
    <row r="591" spans="1:10" x14ac:dyDescent="0.25">
      <c r="A591" s="66">
        <v>33</v>
      </c>
      <c r="B591" s="14" t="s">
        <v>1582</v>
      </c>
      <c r="C591" s="14" t="s">
        <v>1724</v>
      </c>
      <c r="D591" s="14" t="s">
        <v>706</v>
      </c>
      <c r="E591" s="14" t="s">
        <v>65</v>
      </c>
      <c r="F591" s="14" t="s">
        <v>475</v>
      </c>
      <c r="G591" s="14" t="s">
        <v>315</v>
      </c>
      <c r="H591" s="14" t="s">
        <v>475</v>
      </c>
      <c r="I591" s="14" t="s">
        <v>315</v>
      </c>
      <c r="J591" s="3" t="str">
        <f t="shared" si="12"/>
        <v>('au20000000001','mn20000000033','{"attr":{"insert":true,"update":true,"delete":true,"detail":true}}','Y','SYSTEM',NOW(),'SYSTEM',NOW()),</v>
      </c>
    </row>
    <row r="592" spans="1:10" x14ac:dyDescent="0.25">
      <c r="A592" s="66">
        <v>34</v>
      </c>
      <c r="B592" s="14" t="s">
        <v>1582</v>
      </c>
      <c r="C592" s="14" t="s">
        <v>1725</v>
      </c>
      <c r="D592" s="14" t="s">
        <v>706</v>
      </c>
      <c r="E592" s="14" t="s">
        <v>65</v>
      </c>
      <c r="F592" s="14" t="s">
        <v>475</v>
      </c>
      <c r="G592" s="14" t="s">
        <v>315</v>
      </c>
      <c r="H592" s="14" t="s">
        <v>475</v>
      </c>
      <c r="I592" s="14" t="s">
        <v>315</v>
      </c>
      <c r="J592" s="3" t="str">
        <f t="shared" si="12"/>
        <v>('au20000000001','mn20000000034','{"attr":{"insert":true,"update":true,"delete":true,"detail":true}}','Y','SYSTEM',NOW(),'SYSTEM',NOW()),</v>
      </c>
    </row>
    <row r="593" spans="1:10" x14ac:dyDescent="0.25">
      <c r="A593" s="66">
        <v>39</v>
      </c>
      <c r="B593" s="14" t="s">
        <v>1583</v>
      </c>
      <c r="C593" s="14" t="s">
        <v>1692</v>
      </c>
      <c r="D593" s="14" t="s">
        <v>706</v>
      </c>
      <c r="E593" s="14" t="s">
        <v>65</v>
      </c>
      <c r="F593" s="14" t="s">
        <v>475</v>
      </c>
      <c r="G593" s="14" t="s">
        <v>315</v>
      </c>
      <c r="H593" s="14" t="s">
        <v>475</v>
      </c>
      <c r="I593" s="14" t="s">
        <v>315</v>
      </c>
      <c r="J593" s="3" t="str">
        <f t="shared" si="12"/>
        <v>('au20000000002','mn20000000001','{"attr":{"insert":true,"update":true,"delete":true,"detail":true}}','Y','SYSTEM',NOW(),'SYSTEM',NOW()),</v>
      </c>
    </row>
    <row r="594" spans="1:10" x14ac:dyDescent="0.25">
      <c r="A594" s="66">
        <v>40</v>
      </c>
      <c r="B594" s="14" t="s">
        <v>1583</v>
      </c>
      <c r="C594" s="14" t="s">
        <v>1693</v>
      </c>
      <c r="D594" s="14" t="s">
        <v>706</v>
      </c>
      <c r="E594" s="14" t="s">
        <v>1661</v>
      </c>
      <c r="F594" s="14" t="s">
        <v>475</v>
      </c>
      <c r="G594" s="14" t="s">
        <v>315</v>
      </c>
      <c r="H594" s="14" t="s">
        <v>475</v>
      </c>
      <c r="I594" s="14" t="s">
        <v>315</v>
      </c>
      <c r="J594" s="3" t="str">
        <f t="shared" si="12"/>
        <v>('au20000000002','mn20000000002','{"attr":{"insert":true,"update":true,"delete":true,"detail":true}}','N','SYSTEM',NOW(),'SYSTEM',NOW()),</v>
      </c>
    </row>
    <row r="595" spans="1:10" x14ac:dyDescent="0.25">
      <c r="A595" s="66">
        <v>41</v>
      </c>
      <c r="B595" s="14" t="s">
        <v>1583</v>
      </c>
      <c r="C595" s="14" t="s">
        <v>1694</v>
      </c>
      <c r="D595" s="14" t="s">
        <v>706</v>
      </c>
      <c r="E595" s="14" t="s">
        <v>1661</v>
      </c>
      <c r="F595" s="14" t="s">
        <v>475</v>
      </c>
      <c r="G595" s="14" t="s">
        <v>315</v>
      </c>
      <c r="H595" s="14" t="s">
        <v>475</v>
      </c>
      <c r="I595" s="14" t="s">
        <v>315</v>
      </c>
      <c r="J595" s="3" t="str">
        <f t="shared" si="12"/>
        <v>('au20000000002','mn20000000003','{"attr":{"insert":true,"update":true,"delete":true,"detail":true}}','N','SYSTEM',NOW(),'SYSTEM',NOW()),</v>
      </c>
    </row>
    <row r="596" spans="1:10" x14ac:dyDescent="0.25">
      <c r="A596" s="66">
        <v>42</v>
      </c>
      <c r="B596" s="14" t="s">
        <v>1583</v>
      </c>
      <c r="C596" s="14" t="s">
        <v>1695</v>
      </c>
      <c r="D596" s="14" t="s">
        <v>706</v>
      </c>
      <c r="E596" s="14" t="s">
        <v>1661</v>
      </c>
      <c r="F596" s="14" t="s">
        <v>475</v>
      </c>
      <c r="G596" s="14" t="s">
        <v>315</v>
      </c>
      <c r="H596" s="14" t="s">
        <v>475</v>
      </c>
      <c r="I596" s="14" t="s">
        <v>315</v>
      </c>
      <c r="J596" s="3" t="str">
        <f t="shared" si="12"/>
        <v>('au20000000002','mn20000000004','{"attr":{"insert":true,"update":true,"delete":true,"detail":true}}','N','SYSTEM',NOW(),'SYSTEM',NOW()),</v>
      </c>
    </row>
    <row r="597" spans="1:10" x14ac:dyDescent="0.25">
      <c r="A597" s="66">
        <v>43</v>
      </c>
      <c r="B597" s="14" t="s">
        <v>1583</v>
      </c>
      <c r="C597" s="14" t="s">
        <v>1696</v>
      </c>
      <c r="D597" s="14" t="s">
        <v>706</v>
      </c>
      <c r="E597" s="14" t="s">
        <v>1661</v>
      </c>
      <c r="F597" s="14" t="s">
        <v>475</v>
      </c>
      <c r="G597" s="14" t="s">
        <v>315</v>
      </c>
      <c r="H597" s="14" t="s">
        <v>475</v>
      </c>
      <c r="I597" s="14" t="s">
        <v>315</v>
      </c>
      <c r="J597" s="3" t="str">
        <f t="shared" si="12"/>
        <v>('au20000000002','mn20000000005','{"attr":{"insert":true,"update":true,"delete":true,"detail":true}}','N','SYSTEM',NOW(),'SYSTEM',NOW()),</v>
      </c>
    </row>
    <row r="598" spans="1:10" x14ac:dyDescent="0.25">
      <c r="A598" s="66">
        <v>44</v>
      </c>
      <c r="B598" s="14" t="s">
        <v>1583</v>
      </c>
      <c r="C598" s="14" t="s">
        <v>1697</v>
      </c>
      <c r="D598" s="14" t="s">
        <v>706</v>
      </c>
      <c r="E598" s="14" t="s">
        <v>1661</v>
      </c>
      <c r="F598" s="14" t="s">
        <v>475</v>
      </c>
      <c r="G598" s="14" t="s">
        <v>315</v>
      </c>
      <c r="H598" s="14" t="s">
        <v>475</v>
      </c>
      <c r="I598" s="14" t="s">
        <v>315</v>
      </c>
      <c r="J598" s="3" t="str">
        <f t="shared" si="12"/>
        <v>('au20000000002','mn20000000006','{"attr":{"insert":true,"update":true,"delete":true,"detail":true}}','N','SYSTEM',NOW(),'SYSTEM',NOW()),</v>
      </c>
    </row>
    <row r="599" spans="1:10" x14ac:dyDescent="0.25">
      <c r="A599" s="66">
        <v>45</v>
      </c>
      <c r="B599" s="14" t="s">
        <v>1583</v>
      </c>
      <c r="C599" s="14" t="s">
        <v>1698</v>
      </c>
      <c r="D599" s="14" t="s">
        <v>706</v>
      </c>
      <c r="E599" s="14" t="s">
        <v>1661</v>
      </c>
      <c r="F599" s="14" t="s">
        <v>475</v>
      </c>
      <c r="G599" s="14" t="s">
        <v>315</v>
      </c>
      <c r="H599" s="14" t="s">
        <v>475</v>
      </c>
      <c r="I599" s="14" t="s">
        <v>315</v>
      </c>
      <c r="J599" s="3" t="str">
        <f t="shared" si="12"/>
        <v>('au20000000002','mn20000000007','{"attr":{"insert":true,"update":true,"delete":true,"detail":true}}','N','SYSTEM',NOW(),'SYSTEM',NOW()),</v>
      </c>
    </row>
    <row r="600" spans="1:10" x14ac:dyDescent="0.25">
      <c r="A600" s="66">
        <v>46</v>
      </c>
      <c r="B600" s="14" t="s">
        <v>1583</v>
      </c>
      <c r="C600" s="14" t="s">
        <v>1699</v>
      </c>
      <c r="D600" s="14" t="s">
        <v>706</v>
      </c>
      <c r="E600" s="14" t="s">
        <v>1661</v>
      </c>
      <c r="F600" s="14" t="s">
        <v>475</v>
      </c>
      <c r="G600" s="14" t="s">
        <v>315</v>
      </c>
      <c r="H600" s="14" t="s">
        <v>475</v>
      </c>
      <c r="I600" s="14" t="s">
        <v>315</v>
      </c>
      <c r="J600" s="3" t="str">
        <f t="shared" si="12"/>
        <v>('au20000000002','mn20000000008','{"attr":{"insert":true,"update":true,"delete":true,"detail":true}}','N','SYSTEM',NOW(),'SYSTEM',NOW()),</v>
      </c>
    </row>
    <row r="601" spans="1:10" x14ac:dyDescent="0.25">
      <c r="A601" s="66">
        <v>47</v>
      </c>
      <c r="B601" s="14" t="s">
        <v>1583</v>
      </c>
      <c r="C601" s="14" t="s">
        <v>1700</v>
      </c>
      <c r="D601" s="14" t="s">
        <v>706</v>
      </c>
      <c r="E601" s="14" t="s">
        <v>1661</v>
      </c>
      <c r="F601" s="14" t="s">
        <v>475</v>
      </c>
      <c r="G601" s="14" t="s">
        <v>315</v>
      </c>
      <c r="H601" s="14" t="s">
        <v>475</v>
      </c>
      <c r="I601" s="14" t="s">
        <v>315</v>
      </c>
      <c r="J601" s="3" t="str">
        <f t="shared" si="12"/>
        <v>('au20000000002','mn20000000009','{"attr":{"insert":true,"update":true,"delete":true,"detail":true}}','N','SYSTEM',NOW(),'SYSTEM',NOW()),</v>
      </c>
    </row>
    <row r="602" spans="1:10" x14ac:dyDescent="0.25">
      <c r="A602" s="66">
        <v>48</v>
      </c>
      <c r="B602" s="14" t="s">
        <v>1583</v>
      </c>
      <c r="C602" s="14" t="s">
        <v>1701</v>
      </c>
      <c r="D602" s="14" t="s">
        <v>706</v>
      </c>
      <c r="E602" s="14" t="s">
        <v>1661</v>
      </c>
      <c r="F602" s="14" t="s">
        <v>475</v>
      </c>
      <c r="G602" s="14" t="s">
        <v>315</v>
      </c>
      <c r="H602" s="14" t="s">
        <v>475</v>
      </c>
      <c r="I602" s="14" t="s">
        <v>315</v>
      </c>
      <c r="J602" s="3" t="str">
        <f t="shared" si="12"/>
        <v>('au20000000002','mn20000000010','{"attr":{"insert":true,"update":true,"delete":true,"detail":true}}','N','SYSTEM',NOW(),'SYSTEM',NOW()),</v>
      </c>
    </row>
    <row r="603" spans="1:10" x14ac:dyDescent="0.25">
      <c r="A603" s="66">
        <v>49</v>
      </c>
      <c r="B603" s="14" t="s">
        <v>1583</v>
      </c>
      <c r="C603" s="14" t="s">
        <v>1702</v>
      </c>
      <c r="D603" s="14" t="s">
        <v>706</v>
      </c>
      <c r="E603" s="14" t="s">
        <v>1661</v>
      </c>
      <c r="F603" s="14" t="s">
        <v>475</v>
      </c>
      <c r="G603" s="14" t="s">
        <v>315</v>
      </c>
      <c r="H603" s="14" t="s">
        <v>475</v>
      </c>
      <c r="I603" s="14" t="s">
        <v>315</v>
      </c>
      <c r="J603" s="3" t="str">
        <f t="shared" si="12"/>
        <v>('au20000000002','mn20000000011','{"attr":{"insert":true,"update":true,"delete":true,"detail":true}}','N','SYSTEM',NOW(),'SYSTEM',NOW()),</v>
      </c>
    </row>
    <row r="604" spans="1:10" x14ac:dyDescent="0.25">
      <c r="A604" s="66">
        <v>50</v>
      </c>
      <c r="B604" s="14" t="s">
        <v>1583</v>
      </c>
      <c r="C604" s="14" t="s">
        <v>1703</v>
      </c>
      <c r="D604" s="14" t="s">
        <v>706</v>
      </c>
      <c r="E604" s="14" t="s">
        <v>1661</v>
      </c>
      <c r="F604" s="14" t="s">
        <v>475</v>
      </c>
      <c r="G604" s="14" t="s">
        <v>315</v>
      </c>
      <c r="H604" s="14" t="s">
        <v>475</v>
      </c>
      <c r="I604" s="14" t="s">
        <v>315</v>
      </c>
      <c r="J604" s="3" t="str">
        <f t="shared" si="12"/>
        <v>('au20000000002','mn20000000012','{"attr":{"insert":true,"update":true,"delete":true,"detail":true}}','N','SYSTEM',NOW(),'SYSTEM',NOW()),</v>
      </c>
    </row>
    <row r="605" spans="1:10" x14ac:dyDescent="0.25">
      <c r="A605" s="66">
        <v>51</v>
      </c>
      <c r="B605" s="14" t="s">
        <v>1583</v>
      </c>
      <c r="C605" s="14" t="s">
        <v>1704</v>
      </c>
      <c r="D605" s="14" t="s">
        <v>706</v>
      </c>
      <c r="E605" s="14" t="s">
        <v>1661</v>
      </c>
      <c r="F605" s="14" t="s">
        <v>475</v>
      </c>
      <c r="G605" s="14" t="s">
        <v>315</v>
      </c>
      <c r="H605" s="14" t="s">
        <v>475</v>
      </c>
      <c r="I605" s="14" t="s">
        <v>315</v>
      </c>
      <c r="J605" s="3" t="str">
        <f t="shared" si="12"/>
        <v>('au20000000002','mn20000000013','{"attr":{"insert":true,"update":true,"delete":true,"detail":true}}','N','SYSTEM',NOW(),'SYSTEM',NOW()),</v>
      </c>
    </row>
    <row r="606" spans="1:10" x14ac:dyDescent="0.25">
      <c r="A606" s="66">
        <v>52</v>
      </c>
      <c r="B606" s="14" t="s">
        <v>1583</v>
      </c>
      <c r="C606" s="14" t="s">
        <v>1705</v>
      </c>
      <c r="D606" s="14" t="s">
        <v>706</v>
      </c>
      <c r="E606" s="14" t="s">
        <v>1661</v>
      </c>
      <c r="F606" s="14" t="s">
        <v>475</v>
      </c>
      <c r="G606" s="14" t="s">
        <v>315</v>
      </c>
      <c r="H606" s="14" t="s">
        <v>475</v>
      </c>
      <c r="I606" s="14" t="s">
        <v>315</v>
      </c>
      <c r="J606" s="3" t="str">
        <f t="shared" si="12"/>
        <v>('au20000000002','mn20000000014','{"attr":{"insert":true,"update":true,"delete":true,"detail":true}}','N','SYSTEM',NOW(),'SYSTEM',NOW()),</v>
      </c>
    </row>
    <row r="607" spans="1:10" x14ac:dyDescent="0.25">
      <c r="A607" s="66">
        <v>53</v>
      </c>
      <c r="B607" s="14" t="s">
        <v>1583</v>
      </c>
      <c r="C607" s="14" t="s">
        <v>1706</v>
      </c>
      <c r="D607" s="14" t="s">
        <v>706</v>
      </c>
      <c r="E607" s="14" t="s">
        <v>2241</v>
      </c>
      <c r="F607" s="14" t="s">
        <v>475</v>
      </c>
      <c r="G607" s="14" t="s">
        <v>315</v>
      </c>
      <c r="H607" s="14" t="s">
        <v>475</v>
      </c>
      <c r="I607" s="14" t="s">
        <v>315</v>
      </c>
      <c r="J607" s="3" t="str">
        <f t="shared" si="12"/>
        <v>('au20000000002','mn20000000015','{"attr":{"insert":true,"update":true,"delete":true,"detail":true}}','Y','SYSTEM',NOW(),'SYSTEM',NOW()),</v>
      </c>
    </row>
    <row r="608" spans="1:10" x14ac:dyDescent="0.25">
      <c r="A608" s="66">
        <v>54</v>
      </c>
      <c r="B608" s="14" t="s">
        <v>1583</v>
      </c>
      <c r="C608" s="14" t="s">
        <v>1707</v>
      </c>
      <c r="D608" s="14" t="s">
        <v>706</v>
      </c>
      <c r="E608" s="14" t="s">
        <v>2241</v>
      </c>
      <c r="F608" s="14" t="s">
        <v>475</v>
      </c>
      <c r="G608" s="14" t="s">
        <v>315</v>
      </c>
      <c r="H608" s="14" t="s">
        <v>475</v>
      </c>
      <c r="I608" s="14" t="s">
        <v>315</v>
      </c>
      <c r="J608" s="3" t="str">
        <f t="shared" si="12"/>
        <v>('au20000000002','mn20000000016','{"attr":{"insert":true,"update":true,"delete":true,"detail":true}}','Y','SYSTEM',NOW(),'SYSTEM',NOW()),</v>
      </c>
    </row>
    <row r="609" spans="1:10" x14ac:dyDescent="0.25">
      <c r="A609" s="66">
        <v>55</v>
      </c>
      <c r="B609" s="14" t="s">
        <v>1583</v>
      </c>
      <c r="C609" s="14" t="s">
        <v>1708</v>
      </c>
      <c r="D609" s="14" t="s">
        <v>706</v>
      </c>
      <c r="E609" s="14" t="s">
        <v>2241</v>
      </c>
      <c r="F609" s="14" t="s">
        <v>475</v>
      </c>
      <c r="G609" s="14" t="s">
        <v>315</v>
      </c>
      <c r="H609" s="14" t="s">
        <v>475</v>
      </c>
      <c r="I609" s="14" t="s">
        <v>315</v>
      </c>
      <c r="J609" s="3" t="str">
        <f t="shared" si="12"/>
        <v>('au20000000002','mn20000000017','{"attr":{"insert":true,"update":true,"delete":true,"detail":true}}','Y','SYSTEM',NOW(),'SYSTEM',NOW()),</v>
      </c>
    </row>
    <row r="610" spans="1:10" x14ac:dyDescent="0.25">
      <c r="A610" s="66">
        <v>56</v>
      </c>
      <c r="B610" s="14" t="s">
        <v>1583</v>
      </c>
      <c r="C610" s="14" t="s">
        <v>1709</v>
      </c>
      <c r="D610" s="14" t="s">
        <v>706</v>
      </c>
      <c r="E610" s="14" t="s">
        <v>2241</v>
      </c>
      <c r="F610" s="14" t="s">
        <v>475</v>
      </c>
      <c r="G610" s="14" t="s">
        <v>315</v>
      </c>
      <c r="H610" s="14" t="s">
        <v>475</v>
      </c>
      <c r="I610" s="14" t="s">
        <v>315</v>
      </c>
      <c r="J610" s="3" t="str">
        <f t="shared" si="12"/>
        <v>('au20000000002','mn20000000018','{"attr":{"insert":true,"update":true,"delete":true,"detail":true}}','Y','SYSTEM',NOW(),'SYSTEM',NOW()),</v>
      </c>
    </row>
    <row r="611" spans="1:10" x14ac:dyDescent="0.25">
      <c r="A611" s="66">
        <v>57</v>
      </c>
      <c r="B611" s="14" t="s">
        <v>1583</v>
      </c>
      <c r="C611" s="14" t="s">
        <v>1710</v>
      </c>
      <c r="D611" s="14" t="s">
        <v>706</v>
      </c>
      <c r="E611" s="14" t="s">
        <v>2241</v>
      </c>
      <c r="F611" s="14" t="s">
        <v>475</v>
      </c>
      <c r="G611" s="14" t="s">
        <v>315</v>
      </c>
      <c r="H611" s="14" t="s">
        <v>475</v>
      </c>
      <c r="I611" s="14" t="s">
        <v>315</v>
      </c>
      <c r="J611" s="3" t="str">
        <f t="shared" si="12"/>
        <v>('au20000000002','mn20000000019','{"attr":{"insert":true,"update":true,"delete":true,"detail":true}}','Y','SYSTEM',NOW(),'SYSTEM',NOW()),</v>
      </c>
    </row>
    <row r="612" spans="1:10" x14ac:dyDescent="0.25">
      <c r="A612" s="66">
        <v>58</v>
      </c>
      <c r="B612" s="14" t="s">
        <v>1583</v>
      </c>
      <c r="C612" s="14" t="s">
        <v>1711</v>
      </c>
      <c r="D612" s="14" t="s">
        <v>706</v>
      </c>
      <c r="E612" s="14" t="s">
        <v>65</v>
      </c>
      <c r="F612" s="14" t="s">
        <v>475</v>
      </c>
      <c r="G612" s="14" t="s">
        <v>315</v>
      </c>
      <c r="H612" s="14" t="s">
        <v>475</v>
      </c>
      <c r="I612" s="14" t="s">
        <v>315</v>
      </c>
      <c r="J612" s="3" t="str">
        <f t="shared" si="12"/>
        <v>('au20000000002','mn20000000020','{"attr":{"insert":true,"update":true,"delete":true,"detail":true}}','Y','SYSTEM',NOW(),'SYSTEM',NOW()),</v>
      </c>
    </row>
    <row r="613" spans="1:10" x14ac:dyDescent="0.25">
      <c r="A613" s="66">
        <v>59</v>
      </c>
      <c r="B613" s="14" t="s">
        <v>1583</v>
      </c>
      <c r="C613" s="14" t="s">
        <v>1712</v>
      </c>
      <c r="D613" s="14" t="s">
        <v>706</v>
      </c>
      <c r="E613" s="14" t="s">
        <v>65</v>
      </c>
      <c r="F613" s="14" t="s">
        <v>475</v>
      </c>
      <c r="G613" s="14" t="s">
        <v>315</v>
      </c>
      <c r="H613" s="14" t="s">
        <v>475</v>
      </c>
      <c r="I613" s="14" t="s">
        <v>315</v>
      </c>
      <c r="J613" s="3" t="str">
        <f t="shared" si="12"/>
        <v>('au20000000002','mn20000000021','{"attr":{"insert":true,"update":true,"delete":true,"detail":true}}','Y','SYSTEM',NOW(),'SYSTEM',NOW()),</v>
      </c>
    </row>
    <row r="614" spans="1:10" x14ac:dyDescent="0.25">
      <c r="A614" s="66">
        <v>60</v>
      </c>
      <c r="B614" s="14" t="s">
        <v>1583</v>
      </c>
      <c r="C614" s="14" t="s">
        <v>1713</v>
      </c>
      <c r="D614" s="14" t="s">
        <v>706</v>
      </c>
      <c r="E614" s="14" t="s">
        <v>65</v>
      </c>
      <c r="F614" s="14" t="s">
        <v>475</v>
      </c>
      <c r="G614" s="14" t="s">
        <v>315</v>
      </c>
      <c r="H614" s="14" t="s">
        <v>475</v>
      </c>
      <c r="I614" s="14" t="s">
        <v>315</v>
      </c>
      <c r="J614" s="3" t="str">
        <f t="shared" si="12"/>
        <v>('au20000000002','mn20000000022','{"attr":{"insert":true,"update":true,"delete":true,"detail":true}}','Y','SYSTEM',NOW(),'SYSTEM',NOW()),</v>
      </c>
    </row>
    <row r="615" spans="1:10" x14ac:dyDescent="0.25">
      <c r="A615" s="66">
        <v>61</v>
      </c>
      <c r="B615" s="14" t="s">
        <v>1583</v>
      </c>
      <c r="C615" s="14" t="s">
        <v>1714</v>
      </c>
      <c r="D615" s="14" t="s">
        <v>706</v>
      </c>
      <c r="E615" s="14" t="s">
        <v>65</v>
      </c>
      <c r="F615" s="14" t="s">
        <v>475</v>
      </c>
      <c r="G615" s="14" t="s">
        <v>315</v>
      </c>
      <c r="H615" s="14" t="s">
        <v>475</v>
      </c>
      <c r="I615" s="14" t="s">
        <v>315</v>
      </c>
      <c r="J615" s="3" t="str">
        <f t="shared" si="12"/>
        <v>('au20000000002','mn20000000023','{"attr":{"insert":true,"update":true,"delete":true,"detail":true}}','Y','SYSTEM',NOW(),'SYSTEM',NOW()),</v>
      </c>
    </row>
    <row r="616" spans="1:10" x14ac:dyDescent="0.25">
      <c r="A616" s="66">
        <v>62</v>
      </c>
      <c r="B616" s="14" t="s">
        <v>1583</v>
      </c>
      <c r="C616" s="14" t="s">
        <v>1715</v>
      </c>
      <c r="D616" s="14" t="s">
        <v>706</v>
      </c>
      <c r="E616" s="14" t="s">
        <v>65</v>
      </c>
      <c r="F616" s="14" t="s">
        <v>475</v>
      </c>
      <c r="G616" s="14" t="s">
        <v>315</v>
      </c>
      <c r="H616" s="14" t="s">
        <v>475</v>
      </c>
      <c r="I616" s="14" t="s">
        <v>315</v>
      </c>
      <c r="J616" s="3" t="str">
        <f t="shared" si="12"/>
        <v>('au20000000002','mn20000000024','{"attr":{"insert":true,"update":true,"delete":true,"detail":true}}','Y','SYSTEM',NOW(),'SYSTEM',NOW()),</v>
      </c>
    </row>
    <row r="617" spans="1:10" x14ac:dyDescent="0.25">
      <c r="A617" s="66">
        <v>63</v>
      </c>
      <c r="B617" s="14" t="s">
        <v>1583</v>
      </c>
      <c r="C617" s="14" t="s">
        <v>1716</v>
      </c>
      <c r="D617" s="14" t="s">
        <v>706</v>
      </c>
      <c r="E617" s="14" t="s">
        <v>65</v>
      </c>
      <c r="F617" s="14" t="s">
        <v>475</v>
      </c>
      <c r="G617" s="14" t="s">
        <v>315</v>
      </c>
      <c r="H617" s="14" t="s">
        <v>475</v>
      </c>
      <c r="I617" s="14" t="s">
        <v>315</v>
      </c>
      <c r="J617" s="3" t="str">
        <f t="shared" si="12"/>
        <v>('au20000000002','mn20000000025','{"attr":{"insert":true,"update":true,"delete":true,"detail":true}}','Y','SYSTEM',NOW(),'SYSTEM',NOW()),</v>
      </c>
    </row>
    <row r="618" spans="1:10" x14ac:dyDescent="0.25">
      <c r="A618" s="66">
        <v>64</v>
      </c>
      <c r="B618" s="14" t="s">
        <v>1583</v>
      </c>
      <c r="C618" s="14" t="s">
        <v>1717</v>
      </c>
      <c r="D618" s="14" t="s">
        <v>706</v>
      </c>
      <c r="E618" s="14" t="s">
        <v>65</v>
      </c>
      <c r="F618" s="14" t="s">
        <v>475</v>
      </c>
      <c r="G618" s="14" t="s">
        <v>315</v>
      </c>
      <c r="H618" s="14" t="s">
        <v>475</v>
      </c>
      <c r="I618" s="14" t="s">
        <v>315</v>
      </c>
      <c r="J618" s="3" t="str">
        <f t="shared" si="12"/>
        <v>('au20000000002','mn20000000026','{"attr":{"insert":true,"update":true,"delete":true,"detail":true}}','Y','SYSTEM',NOW(),'SYSTEM',NOW()),</v>
      </c>
    </row>
    <row r="619" spans="1:10" x14ac:dyDescent="0.25">
      <c r="A619" s="66">
        <v>65</v>
      </c>
      <c r="B619" s="14" t="s">
        <v>1583</v>
      </c>
      <c r="C619" s="14" t="s">
        <v>1718</v>
      </c>
      <c r="D619" s="14" t="s">
        <v>706</v>
      </c>
      <c r="E619" s="14" t="s">
        <v>65</v>
      </c>
      <c r="F619" s="14" t="s">
        <v>475</v>
      </c>
      <c r="G619" s="14" t="s">
        <v>315</v>
      </c>
      <c r="H619" s="14" t="s">
        <v>475</v>
      </c>
      <c r="I619" s="14" t="s">
        <v>315</v>
      </c>
      <c r="J619" s="3" t="str">
        <f t="shared" si="12"/>
        <v>('au20000000002','mn20000000027','{"attr":{"insert":true,"update":true,"delete":true,"detail":true}}','Y','SYSTEM',NOW(),'SYSTEM',NOW()),</v>
      </c>
    </row>
    <row r="620" spans="1:10" x14ac:dyDescent="0.25">
      <c r="A620" s="66">
        <v>66</v>
      </c>
      <c r="B620" s="14" t="s">
        <v>1583</v>
      </c>
      <c r="C620" s="14" t="s">
        <v>1719</v>
      </c>
      <c r="D620" s="14" t="s">
        <v>706</v>
      </c>
      <c r="E620" s="14" t="s">
        <v>65</v>
      </c>
      <c r="F620" s="14" t="s">
        <v>475</v>
      </c>
      <c r="G620" s="14" t="s">
        <v>315</v>
      </c>
      <c r="H620" s="14" t="s">
        <v>475</v>
      </c>
      <c r="I620" s="14" t="s">
        <v>315</v>
      </c>
      <c r="J620" s="3" t="str">
        <f t="shared" si="12"/>
        <v>('au20000000002','mn20000000028','{"attr":{"insert":true,"update":true,"delete":true,"detail":true}}','Y','SYSTEM',NOW(),'SYSTEM',NOW()),</v>
      </c>
    </row>
    <row r="621" spans="1:10" x14ac:dyDescent="0.25">
      <c r="A621" s="66">
        <v>67</v>
      </c>
      <c r="B621" s="14" t="s">
        <v>1583</v>
      </c>
      <c r="C621" s="14" t="s">
        <v>1720</v>
      </c>
      <c r="D621" s="14" t="s">
        <v>706</v>
      </c>
      <c r="E621" s="14" t="s">
        <v>65</v>
      </c>
      <c r="F621" s="14" t="s">
        <v>475</v>
      </c>
      <c r="G621" s="14" t="s">
        <v>315</v>
      </c>
      <c r="H621" s="14" t="s">
        <v>475</v>
      </c>
      <c r="I621" s="14" t="s">
        <v>315</v>
      </c>
      <c r="J621" s="3" t="str">
        <f t="shared" si="12"/>
        <v>('au20000000002','mn20000000029','{"attr":{"insert":true,"update":true,"delete":true,"detail":true}}','Y','SYSTEM',NOW(),'SYSTEM',NOW()),</v>
      </c>
    </row>
    <row r="622" spans="1:10" x14ac:dyDescent="0.25">
      <c r="A622" s="66">
        <v>68</v>
      </c>
      <c r="B622" s="14" t="s">
        <v>1583</v>
      </c>
      <c r="C622" s="14" t="s">
        <v>1721</v>
      </c>
      <c r="D622" s="14" t="s">
        <v>706</v>
      </c>
      <c r="E622" s="14" t="s">
        <v>65</v>
      </c>
      <c r="F622" s="14" t="s">
        <v>475</v>
      </c>
      <c r="G622" s="14" t="s">
        <v>315</v>
      </c>
      <c r="H622" s="14" t="s">
        <v>475</v>
      </c>
      <c r="I622" s="14" t="s">
        <v>315</v>
      </c>
      <c r="J622" s="3" t="str">
        <f t="shared" si="12"/>
        <v>('au20000000002','mn20000000030','{"attr":{"insert":true,"update":true,"delete":true,"detail":true}}','Y','SYSTEM',NOW(),'SYSTEM',NOW()),</v>
      </c>
    </row>
    <row r="623" spans="1:10" x14ac:dyDescent="0.25">
      <c r="A623" s="66">
        <v>69</v>
      </c>
      <c r="B623" s="14" t="s">
        <v>1583</v>
      </c>
      <c r="C623" s="14" t="s">
        <v>1722</v>
      </c>
      <c r="D623" s="14" t="s">
        <v>706</v>
      </c>
      <c r="E623" s="14" t="s">
        <v>65</v>
      </c>
      <c r="F623" s="14" t="s">
        <v>475</v>
      </c>
      <c r="G623" s="14" t="s">
        <v>315</v>
      </c>
      <c r="H623" s="14" t="s">
        <v>475</v>
      </c>
      <c r="I623" s="14" t="s">
        <v>315</v>
      </c>
      <c r="J623" s="3" t="str">
        <f t="shared" si="12"/>
        <v>('au20000000002','mn20000000031','{"attr":{"insert":true,"update":true,"delete":true,"detail":true}}','Y','SYSTEM',NOW(),'SYSTEM',NOW()),</v>
      </c>
    </row>
    <row r="624" spans="1:10" x14ac:dyDescent="0.25">
      <c r="A624" s="66">
        <v>70</v>
      </c>
      <c r="B624" s="14" t="s">
        <v>1583</v>
      </c>
      <c r="C624" s="14" t="s">
        <v>1723</v>
      </c>
      <c r="D624" s="14" t="s">
        <v>706</v>
      </c>
      <c r="E624" s="14" t="s">
        <v>65</v>
      </c>
      <c r="F624" s="14" t="s">
        <v>475</v>
      </c>
      <c r="G624" s="14" t="s">
        <v>315</v>
      </c>
      <c r="H624" s="14" t="s">
        <v>475</v>
      </c>
      <c r="I624" s="14" t="s">
        <v>315</v>
      </c>
      <c r="J624" s="3" t="str">
        <f t="shared" ref="J624:J626" si="13">"('"&amp;B624&amp;"','"&amp;C624&amp;"',"&amp;IF(D624="","NULL","'"&amp;D624&amp;"'")&amp;",'"&amp;E624&amp;"','"&amp;F624&amp;"',"&amp;G624&amp;",'"&amp;H624&amp;"',"&amp;I624&amp;IF(A625="",");","),")</f>
        <v>('au20000000002','mn20000000032','{"attr":{"insert":true,"update":true,"delete":true,"detail":true}}','Y','SYSTEM',NOW(),'SYSTEM',NOW()),</v>
      </c>
    </row>
    <row r="625" spans="1:16" x14ac:dyDescent="0.25">
      <c r="A625" s="66">
        <v>71</v>
      </c>
      <c r="B625" s="14" t="s">
        <v>1583</v>
      </c>
      <c r="C625" s="14" t="s">
        <v>1724</v>
      </c>
      <c r="D625" s="14" t="s">
        <v>706</v>
      </c>
      <c r="E625" s="14" t="s">
        <v>65</v>
      </c>
      <c r="F625" s="14" t="s">
        <v>475</v>
      </c>
      <c r="G625" s="14" t="s">
        <v>315</v>
      </c>
      <c r="H625" s="14" t="s">
        <v>475</v>
      </c>
      <c r="I625" s="14" t="s">
        <v>315</v>
      </c>
      <c r="J625" s="3" t="str">
        <f t="shared" si="13"/>
        <v>('au20000000002','mn20000000033','{"attr":{"insert":true,"update":true,"delete":true,"detail":true}}','Y','SYSTEM',NOW(),'SYSTEM',NOW()),</v>
      </c>
    </row>
    <row r="626" spans="1:16" x14ac:dyDescent="0.25">
      <c r="A626" s="66">
        <v>72</v>
      </c>
      <c r="B626" s="14" t="s">
        <v>1583</v>
      </c>
      <c r="C626" s="14" t="s">
        <v>1725</v>
      </c>
      <c r="D626" s="14" t="s">
        <v>706</v>
      </c>
      <c r="E626" s="14" t="s">
        <v>65</v>
      </c>
      <c r="F626" s="14" t="s">
        <v>475</v>
      </c>
      <c r="G626" s="14" t="s">
        <v>315</v>
      </c>
      <c r="H626" s="14" t="s">
        <v>475</v>
      </c>
      <c r="I626" s="14" t="s">
        <v>315</v>
      </c>
      <c r="J626" s="3" t="str">
        <f t="shared" si="13"/>
        <v>('au20000000002','mn20000000034','{"attr":{"insert":true,"update":true,"delete":true,"detail":true}}','Y','SYSTEM',NOW(),'SYSTEM',NOW());</v>
      </c>
    </row>
    <row r="627" spans="1:16" x14ac:dyDescent="0.25">
      <c r="A627" s="16"/>
      <c r="B627" s="15"/>
      <c r="C627" s="15"/>
      <c r="D627" s="15"/>
      <c r="E627" s="17"/>
      <c r="F627" s="17"/>
      <c r="G627" s="17"/>
      <c r="H627" s="17"/>
      <c r="I627" s="15"/>
    </row>
    <row r="628" spans="1:16" x14ac:dyDescent="0.25">
      <c r="A628" s="16"/>
      <c r="B628" s="15"/>
      <c r="C628" s="15"/>
      <c r="D628" s="15"/>
      <c r="E628" s="17"/>
      <c r="F628" s="17"/>
      <c r="G628" s="17"/>
      <c r="H628" s="17"/>
      <c r="I628" s="15"/>
    </row>
    <row r="629" spans="1:16" x14ac:dyDescent="0.25">
      <c r="A629" s="16"/>
      <c r="B629" s="15"/>
      <c r="C629" s="15"/>
      <c r="D629" s="15"/>
      <c r="E629" s="17"/>
      <c r="F629" s="17"/>
      <c r="G629" s="17"/>
      <c r="H629" s="17"/>
      <c r="I629" s="15"/>
    </row>
    <row r="630" spans="1:16" x14ac:dyDescent="0.25">
      <c r="A630" s="101" t="s">
        <v>756</v>
      </c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</row>
    <row r="631" spans="1:16" x14ac:dyDescent="0.25">
      <c r="A631" s="96" t="str">
        <f>VLOOKUP(C631,table!B:D,3,FALSE)</f>
        <v>관리자</v>
      </c>
      <c r="B631" s="96"/>
      <c r="C631" s="100" t="s">
        <v>747</v>
      </c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96" t="s">
        <v>311</v>
      </c>
    </row>
    <row r="632" spans="1:16" x14ac:dyDescent="0.25">
      <c r="A632" s="96"/>
      <c r="B632" s="96"/>
      <c r="C632" s="100" t="str">
        <f>VLOOKUP(C631,table!B:D,2,FALSE)</f>
        <v>T_MGR_SYS_SCHEDULE</v>
      </c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96"/>
    </row>
    <row r="633" spans="1:16" x14ac:dyDescent="0.25">
      <c r="A633" s="96" t="s">
        <v>2</v>
      </c>
      <c r="B633" s="42" t="s">
        <v>724</v>
      </c>
      <c r="C633" s="42" t="s">
        <v>731</v>
      </c>
      <c r="D633" s="42" t="s">
        <v>728</v>
      </c>
      <c r="E633" s="42" t="s">
        <v>772</v>
      </c>
      <c r="F633" s="42" t="s">
        <v>726</v>
      </c>
      <c r="G633" s="42" t="s">
        <v>757</v>
      </c>
      <c r="H633" s="42" t="s">
        <v>758</v>
      </c>
      <c r="I633" s="42" t="s">
        <v>764</v>
      </c>
      <c r="J633" s="42" t="s">
        <v>742</v>
      </c>
      <c r="K633" s="42" t="s">
        <v>160</v>
      </c>
      <c r="L633" s="42" t="s">
        <v>132</v>
      </c>
      <c r="M633" s="42" t="s">
        <v>129</v>
      </c>
      <c r="N633" s="42" t="s">
        <v>169</v>
      </c>
      <c r="O633" s="42" t="s">
        <v>173</v>
      </c>
      <c r="P633" s="3" t="str">
        <f>"TRUNCATE FROM "&amp;$C632&amp;";"</f>
        <v>TRUNCATE FROM T_MGR_SYS_SCHEDULE;</v>
      </c>
    </row>
    <row r="634" spans="1:16" x14ac:dyDescent="0.25">
      <c r="A634" s="96"/>
      <c r="B634" s="42" t="s">
        <v>737</v>
      </c>
      <c r="C634" s="42" t="s">
        <v>733</v>
      </c>
      <c r="D634" s="42" t="s">
        <v>748</v>
      </c>
      <c r="E634" s="42" t="s">
        <v>773</v>
      </c>
      <c r="F634" s="42" t="s">
        <v>740</v>
      </c>
      <c r="G634" s="42" t="s">
        <v>760</v>
      </c>
      <c r="H634" s="42" t="s">
        <v>761</v>
      </c>
      <c r="I634" s="42" t="s">
        <v>765</v>
      </c>
      <c r="J634" s="42" t="s">
        <v>744</v>
      </c>
      <c r="K634" s="42" t="s">
        <v>161</v>
      </c>
      <c r="L634" s="42" t="s">
        <v>133</v>
      </c>
      <c r="M634" s="42" t="s">
        <v>130</v>
      </c>
      <c r="N634" s="42" t="s">
        <v>170</v>
      </c>
      <c r="O634" s="42" t="s">
        <v>174</v>
      </c>
      <c r="P634" s="3" t="str">
        <f>"INSERT INTO "&amp;C632&amp;" ("&amp;B634&amp;","&amp;C634&amp;","&amp;D634&amp;","&amp;E634&amp;","&amp;F634&amp;","&amp;G634&amp;","&amp;H634&amp;","&amp;I634&amp;","&amp;J634&amp;","&amp;K634&amp;","&amp;L634&amp;","&amp;M634&amp;","&amp;N634&amp;","&amp;O634&amp;") VALUES"</f>
        <v>INSERT INTO T_MGR_SYS_SCHEDULE (SCHEDULE_NM,SCHEDULE_CL,EXECUT_CYCLE,TIME_ZONE,SCHEDULE_DSC,OBJECT_NM,TRIGGER_NM,LOCK_YN,LOCK_CYCLE,USE_YN,RGST_ID,RGST_DT,MODI_ID,MODI_DT) VALUES</v>
      </c>
    </row>
    <row r="635" spans="1:16" x14ac:dyDescent="0.25">
      <c r="A635" s="70">
        <v>1</v>
      </c>
      <c r="B635" s="14" t="s">
        <v>749</v>
      </c>
      <c r="C635" s="14" t="s">
        <v>734</v>
      </c>
      <c r="D635" s="14" t="s">
        <v>1786</v>
      </c>
      <c r="E635" s="3" t="s">
        <v>779</v>
      </c>
      <c r="F635" s="14" t="s">
        <v>752</v>
      </c>
      <c r="G635" s="3"/>
      <c r="H635" s="3"/>
      <c r="I635" s="14" t="s">
        <v>65</v>
      </c>
      <c r="J635" s="14" t="s">
        <v>778</v>
      </c>
      <c r="K635" s="14" t="s">
        <v>65</v>
      </c>
      <c r="L635" s="14" t="s">
        <v>475</v>
      </c>
      <c r="M635" s="14" t="s">
        <v>315</v>
      </c>
      <c r="N635" s="14" t="s">
        <v>475</v>
      </c>
      <c r="O635" s="14" t="s">
        <v>315</v>
      </c>
      <c r="P635" s="77" t="str">
        <f>"('"&amp;B635&amp;"','"&amp;C635&amp;"','"&amp;D635&amp;"','"&amp;E636&amp;"',"&amp;IF(F635="","NULL","'"&amp;F635&amp;"'")&amp;","&amp;IF(G635="","NULL","'"&amp;G635&amp;"'")&amp;","&amp;IF(H635="","NULL","'"&amp;H635&amp;"'")&amp;",'"&amp;I635&amp;"',"&amp;IF(J635="","NULL","'"&amp;J635&amp;"'")&amp;",'"&amp;K635&amp;"','"&amp;L635&amp;"',"&amp;M635&amp;",'"&amp;N635&amp;"',"&amp;O635&amp;IF(A636="",");","),")</f>
        <v>('HR','HR','0 10 7 ? * 2-6','Asia/Seoul','HR 사용자 정보',NULL,NULL,'Y','90 minutes','Y','SYSTEM',NOW(),'SYSTEM',NOW()),</v>
      </c>
    </row>
    <row r="636" spans="1:16" x14ac:dyDescent="0.25">
      <c r="A636" s="70">
        <v>2</v>
      </c>
      <c r="B636" s="14" t="s">
        <v>751</v>
      </c>
      <c r="C636" s="14" t="s">
        <v>734</v>
      </c>
      <c r="D636" s="14" t="s">
        <v>1787</v>
      </c>
      <c r="E636" s="3" t="s">
        <v>779</v>
      </c>
      <c r="F636" s="14" t="s">
        <v>753</v>
      </c>
      <c r="G636" s="3"/>
      <c r="H636" s="3"/>
      <c r="I636" s="14" t="s">
        <v>65</v>
      </c>
      <c r="J636" s="14" t="s">
        <v>778</v>
      </c>
      <c r="K636" s="14" t="s">
        <v>65</v>
      </c>
      <c r="L636" s="14" t="s">
        <v>475</v>
      </c>
      <c r="M636" s="14" t="s">
        <v>315</v>
      </c>
      <c r="N636" s="14" t="s">
        <v>475</v>
      </c>
      <c r="O636" s="14" t="s">
        <v>315</v>
      </c>
      <c r="P636" s="77" t="str">
        <f t="shared" ref="P636:P643" si="14">"('"&amp;B636&amp;"','"&amp;C636&amp;"','"&amp;D636&amp;"','"&amp;E637&amp;"',"&amp;IF(F636="","NULL","'"&amp;F636&amp;"'")&amp;","&amp;IF(G636="","NULL","'"&amp;G636&amp;"'")&amp;","&amp;IF(H636="","NULL","'"&amp;H636&amp;"'")&amp;",'"&amp;I636&amp;"',"&amp;IF(J636="","NULL","'"&amp;J636&amp;"'")&amp;",'"&amp;K636&amp;"','"&amp;L636&amp;"',"&amp;M636&amp;",'"&amp;N636&amp;"',"&amp;O636&amp;IF(A637="",");","),")</f>
        <v>('DEPT_CL','HR','0 0 7 ? * 2-6','Asia/Seoul','HR 조직도 정보',NULL,NULL,'Y','90 minutes','Y','SYSTEM',NOW(),'SYSTEM',NOW()),</v>
      </c>
    </row>
    <row r="637" spans="1:16" x14ac:dyDescent="0.25">
      <c r="A637" s="70">
        <v>3</v>
      </c>
      <c r="B637" s="14" t="s">
        <v>750</v>
      </c>
      <c r="C637" s="14" t="s">
        <v>734</v>
      </c>
      <c r="D637" s="14" t="s">
        <v>1788</v>
      </c>
      <c r="E637" s="3" t="s">
        <v>779</v>
      </c>
      <c r="F637" s="14" t="s">
        <v>754</v>
      </c>
      <c r="G637" s="3"/>
      <c r="H637" s="3"/>
      <c r="I637" s="14" t="s">
        <v>65</v>
      </c>
      <c r="J637" s="14" t="s">
        <v>778</v>
      </c>
      <c r="K637" s="14" t="s">
        <v>65</v>
      </c>
      <c r="L637" s="14" t="s">
        <v>475</v>
      </c>
      <c r="M637" s="14" t="s">
        <v>315</v>
      </c>
      <c r="N637" s="14" t="s">
        <v>475</v>
      </c>
      <c r="O637" s="14" t="s">
        <v>315</v>
      </c>
      <c r="P637" s="77" t="str">
        <f t="shared" si="14"/>
        <v>('USER_PHOTO','HR','0 20 7 ? * 2-6','Asia/Seoul','HR 사용자 사진',NULL,NULL,'Y','90 minutes','Y','SYSTEM',NOW(),'SYSTEM',NOW()),</v>
      </c>
    </row>
    <row r="638" spans="1:16" x14ac:dyDescent="0.25">
      <c r="A638" s="70">
        <v>4</v>
      </c>
      <c r="B638" s="14" t="s">
        <v>767</v>
      </c>
      <c r="C638" s="14" t="s">
        <v>767</v>
      </c>
      <c r="D638" s="14" t="s">
        <v>1794</v>
      </c>
      <c r="E638" s="3" t="s">
        <v>779</v>
      </c>
      <c r="F638" s="14" t="s">
        <v>768</v>
      </c>
      <c r="G638" s="3"/>
      <c r="H638" s="3"/>
      <c r="I638" s="14" t="s">
        <v>65</v>
      </c>
      <c r="J638" s="14" t="s">
        <v>778</v>
      </c>
      <c r="K638" s="14" t="s">
        <v>65</v>
      </c>
      <c r="L638" s="14" t="s">
        <v>475</v>
      </c>
      <c r="M638" s="14" t="s">
        <v>315</v>
      </c>
      <c r="N638" s="14" t="s">
        <v>475</v>
      </c>
      <c r="O638" s="14" t="s">
        <v>315</v>
      </c>
      <c r="P638" s="77" t="str">
        <f t="shared" si="14"/>
        <v>('TABLEAU','TABLEAU','0 30 7 ? * 2-6','Asia/Seoul','TABLEAU 정보',NULL,NULL,'Y','90 minutes','Y','SYSTEM',NOW(),'SYSTEM',NOW()),</v>
      </c>
    </row>
    <row r="639" spans="1:16" s="73" customFormat="1" x14ac:dyDescent="0.25">
      <c r="A639" s="70">
        <v>5</v>
      </c>
      <c r="B639" s="14" t="s">
        <v>1779</v>
      </c>
      <c r="C639" s="14" t="s">
        <v>1779</v>
      </c>
      <c r="D639" s="14" t="s">
        <v>1789</v>
      </c>
      <c r="E639" s="3" t="s">
        <v>779</v>
      </c>
      <c r="F639" s="14" t="s">
        <v>1795</v>
      </c>
      <c r="G639" s="3"/>
      <c r="H639" s="3"/>
      <c r="I639" s="14" t="s">
        <v>65</v>
      </c>
      <c r="J639" s="14" t="s">
        <v>778</v>
      </c>
      <c r="K639" s="14" t="s">
        <v>65</v>
      </c>
      <c r="L639" s="14" t="s">
        <v>475</v>
      </c>
      <c r="M639" s="14" t="s">
        <v>315</v>
      </c>
      <c r="N639" s="14" t="s">
        <v>475</v>
      </c>
      <c r="O639" s="14" t="s">
        <v>315</v>
      </c>
      <c r="P639" s="77" t="str">
        <f t="shared" si="14"/>
        <v>('NEWS','NEWS','0 0/30 7-20 ? * 2-6','Asia/Seoul','외부 제공 뉴스',NULL,NULL,'Y','90 minutes','Y','SYSTEM',NOW(),'SYSTEM',NOW()),</v>
      </c>
    </row>
    <row r="640" spans="1:16" s="73" customFormat="1" x14ac:dyDescent="0.25">
      <c r="A640" s="70">
        <v>6</v>
      </c>
      <c r="B640" s="14" t="s">
        <v>1780</v>
      </c>
      <c r="C640" s="14" t="s">
        <v>1785</v>
      </c>
      <c r="D640" s="14" t="s">
        <v>1790</v>
      </c>
      <c r="E640" s="3" t="s">
        <v>779</v>
      </c>
      <c r="F640" s="14" t="s">
        <v>1796</v>
      </c>
      <c r="G640" s="3"/>
      <c r="H640" s="3"/>
      <c r="I640" s="14" t="s">
        <v>65</v>
      </c>
      <c r="J640" s="14" t="s">
        <v>778</v>
      </c>
      <c r="K640" s="14" t="s">
        <v>65</v>
      </c>
      <c r="L640" s="14" t="s">
        <v>475</v>
      </c>
      <c r="M640" s="14" t="s">
        <v>315</v>
      </c>
      <c r="N640" s="14" t="s">
        <v>475</v>
      </c>
      <c r="O640" s="14" t="s">
        <v>315</v>
      </c>
      <c r="P640" s="77" t="str">
        <f t="shared" si="14"/>
        <v>('SRCH_KWD','KWD','0 0 8-18 ? * 2-6','Asia/Seoul','검색 키워드',NULL,NULL,'Y','90 minutes','Y','SYSTEM',NOW(),'SYSTEM',NOW()),</v>
      </c>
    </row>
    <row r="641" spans="1:16" s="73" customFormat="1" x14ac:dyDescent="0.25">
      <c r="A641" s="70">
        <v>7</v>
      </c>
      <c r="B641" s="14" t="s">
        <v>1781</v>
      </c>
      <c r="C641" s="14" t="s">
        <v>1784</v>
      </c>
      <c r="D641" s="14" t="s">
        <v>1791</v>
      </c>
      <c r="E641" s="3" t="s">
        <v>779</v>
      </c>
      <c r="F641" s="14" t="s">
        <v>1797</v>
      </c>
      <c r="G641" s="3"/>
      <c r="H641" s="3"/>
      <c r="I641" s="14" t="s">
        <v>65</v>
      </c>
      <c r="J641" s="14" t="s">
        <v>778</v>
      </c>
      <c r="K641" s="14" t="s">
        <v>65</v>
      </c>
      <c r="L641" s="14" t="s">
        <v>475</v>
      </c>
      <c r="M641" s="14" t="s">
        <v>315</v>
      </c>
      <c r="N641" s="14" t="s">
        <v>475</v>
      </c>
      <c r="O641" s="14" t="s">
        <v>315</v>
      </c>
      <c r="P641" s="77" t="str">
        <f t="shared" si="14"/>
        <v>('LOG_SYS','LOG','0 0 7 * * ?','Asia/Seoul','시스템 로그 수집',NULL,NULL,'Y','90 minutes','Y','SYSTEM',NOW(),'SYSTEM',NOW()),</v>
      </c>
    </row>
    <row r="642" spans="1:16" s="73" customFormat="1" x14ac:dyDescent="0.25">
      <c r="A642" s="70">
        <v>8</v>
      </c>
      <c r="B642" s="14" t="s">
        <v>1782</v>
      </c>
      <c r="C642" s="14" t="s">
        <v>1784</v>
      </c>
      <c r="D642" s="14" t="s">
        <v>1792</v>
      </c>
      <c r="E642" s="3" t="s">
        <v>779</v>
      </c>
      <c r="F642" s="14" t="s">
        <v>1798</v>
      </c>
      <c r="G642" s="3"/>
      <c r="H642" s="3"/>
      <c r="I642" s="14" t="s">
        <v>65</v>
      </c>
      <c r="J642" s="14" t="s">
        <v>778</v>
      </c>
      <c r="K642" s="14" t="s">
        <v>65</v>
      </c>
      <c r="L642" s="14" t="s">
        <v>475</v>
      </c>
      <c r="M642" s="14" t="s">
        <v>315</v>
      </c>
      <c r="N642" s="14" t="s">
        <v>475</v>
      </c>
      <c r="O642" s="14" t="s">
        <v>315</v>
      </c>
      <c r="P642" s="77" t="str">
        <f t="shared" si="14"/>
        <v>('LOG_TO_FILE','LOG','0 10 0 * * ?','Asia/Seoul','정보 보안 로그 수집',NULL,NULL,'Y','90 minutes','Y','SYSTEM',NOW(),'SYSTEM',NOW()),</v>
      </c>
    </row>
    <row r="643" spans="1:16" s="73" customFormat="1" x14ac:dyDescent="0.25">
      <c r="A643" s="70">
        <v>9</v>
      </c>
      <c r="B643" s="14" t="s">
        <v>1783</v>
      </c>
      <c r="C643" s="14" t="s">
        <v>1783</v>
      </c>
      <c r="D643" s="14" t="s">
        <v>1793</v>
      </c>
      <c r="E643" s="3" t="s">
        <v>779</v>
      </c>
      <c r="F643" s="14" t="s">
        <v>1799</v>
      </c>
      <c r="G643" s="3"/>
      <c r="H643" s="3"/>
      <c r="I643" s="14" t="s">
        <v>65</v>
      </c>
      <c r="J643" s="14" t="s">
        <v>778</v>
      </c>
      <c r="K643" s="14" t="s">
        <v>65</v>
      </c>
      <c r="L643" s="14" t="s">
        <v>475</v>
      </c>
      <c r="M643" s="14" t="s">
        <v>315</v>
      </c>
      <c r="N643" s="14" t="s">
        <v>475</v>
      </c>
      <c r="O643" s="14" t="s">
        <v>315</v>
      </c>
      <c r="P643" s="77" t="str">
        <f t="shared" si="14"/>
        <v>('FILE','FILE','0 30 0 * * ?','','대용량 파일 삭제',NULL,NULL,'Y','90 minutes','Y','SYSTEM',NOW(),'SYSTEM',NOW());</v>
      </c>
    </row>
    <row r="644" spans="1:16" x14ac:dyDescent="0.25">
      <c r="A644" s="16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5"/>
    </row>
    <row r="645" spans="1:16" x14ac:dyDescent="0.25">
      <c r="A645" s="16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5"/>
    </row>
    <row r="646" spans="1:16" x14ac:dyDescent="0.25">
      <c r="A646" s="16"/>
      <c r="B646" s="15"/>
      <c r="C646" s="15"/>
      <c r="D646" s="15"/>
      <c r="E646" s="17"/>
      <c r="F646" s="17"/>
      <c r="G646" s="17"/>
      <c r="H646" s="17"/>
      <c r="I646" s="15"/>
    </row>
    <row r="647" spans="1:16" x14ac:dyDescent="0.25">
      <c r="A647" s="101" t="s">
        <v>755</v>
      </c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</row>
    <row r="648" spans="1:16" x14ac:dyDescent="0.25">
      <c r="A648" s="96" t="str">
        <f>VLOOKUP(C648,table!B:D,3,FALSE)</f>
        <v>관리자</v>
      </c>
      <c r="B648" s="96"/>
      <c r="C648" s="100" t="s">
        <v>747</v>
      </c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96" t="s">
        <v>311</v>
      </c>
    </row>
    <row r="649" spans="1:16" x14ac:dyDescent="0.25">
      <c r="A649" s="96"/>
      <c r="B649" s="96"/>
      <c r="C649" s="100" t="str">
        <f>VLOOKUP(C648,table!B:D,2,FALSE)</f>
        <v>T_MGR_SYS_SCHEDULE</v>
      </c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96"/>
    </row>
    <row r="650" spans="1:16" x14ac:dyDescent="0.25">
      <c r="A650" s="96" t="s">
        <v>2</v>
      </c>
      <c r="B650" s="42" t="s">
        <v>724</v>
      </c>
      <c r="C650" s="42" t="s">
        <v>731</v>
      </c>
      <c r="D650" s="42" t="s">
        <v>728</v>
      </c>
      <c r="E650" s="42" t="s">
        <v>772</v>
      </c>
      <c r="F650" s="42" t="s">
        <v>726</v>
      </c>
      <c r="G650" s="42" t="s">
        <v>757</v>
      </c>
      <c r="H650" s="42" t="s">
        <v>758</v>
      </c>
      <c r="I650" s="42" t="s">
        <v>764</v>
      </c>
      <c r="J650" s="42" t="s">
        <v>742</v>
      </c>
      <c r="K650" s="42" t="s">
        <v>160</v>
      </c>
      <c r="L650" s="42" t="s">
        <v>132</v>
      </c>
      <c r="M650" s="42" t="s">
        <v>129</v>
      </c>
      <c r="N650" s="42" t="s">
        <v>169</v>
      </c>
      <c r="O650" s="42" t="s">
        <v>173</v>
      </c>
      <c r="P650" s="3" t="str">
        <f>"TRUNCATE FROM "&amp;$C649&amp;";"</f>
        <v>TRUNCATE FROM T_MGR_SYS_SCHEDULE;</v>
      </c>
    </row>
    <row r="651" spans="1:16" x14ac:dyDescent="0.25">
      <c r="A651" s="96"/>
      <c r="B651" s="42" t="s">
        <v>737</v>
      </c>
      <c r="C651" s="42" t="s">
        <v>733</v>
      </c>
      <c r="D651" s="42" t="s">
        <v>748</v>
      </c>
      <c r="E651" s="42" t="s">
        <v>773</v>
      </c>
      <c r="F651" s="42" t="s">
        <v>740</v>
      </c>
      <c r="G651" s="42" t="s">
        <v>760</v>
      </c>
      <c r="H651" s="42" t="s">
        <v>761</v>
      </c>
      <c r="I651" s="42" t="s">
        <v>765</v>
      </c>
      <c r="J651" s="42" t="s">
        <v>744</v>
      </c>
      <c r="K651" s="42" t="s">
        <v>161</v>
      </c>
      <c r="L651" s="42" t="s">
        <v>133</v>
      </c>
      <c r="M651" s="42" t="s">
        <v>130</v>
      </c>
      <c r="N651" s="42" t="s">
        <v>170</v>
      </c>
      <c r="O651" s="42" t="s">
        <v>174</v>
      </c>
      <c r="P651" s="3" t="str">
        <f>"INSERT INTO "&amp;C649&amp;" ("&amp;B651&amp;","&amp;C651&amp;","&amp;D651&amp;","&amp;E651&amp;","&amp;F651&amp;","&amp;G651&amp;","&amp;H651&amp;","&amp;I651&amp;","&amp;J651&amp;","&amp;K651&amp;","&amp;L651&amp;","&amp;M651&amp;","&amp;N651&amp;","&amp;O651&amp;") VALUES"</f>
        <v>INSERT INTO T_MGR_SYS_SCHEDULE (SCHEDULE_NM,SCHEDULE_CL,EXECUT_CYCLE,TIME_ZONE,SCHEDULE_DSC,OBJECT_NM,TRIGGER_NM,LOCK_YN,LOCK_CYCLE,USE_YN,RGST_ID,RGST_DT,MODI_ID,MODI_DT) VALUES</v>
      </c>
    </row>
    <row r="652" spans="1:16" x14ac:dyDescent="0.25">
      <c r="A652" s="70">
        <v>1</v>
      </c>
      <c r="B652" s="14" t="s">
        <v>734</v>
      </c>
      <c r="C652" s="14" t="s">
        <v>734</v>
      </c>
      <c r="D652" s="14" t="s">
        <v>1801</v>
      </c>
      <c r="E652" s="3" t="s">
        <v>779</v>
      </c>
      <c r="F652" s="14" t="s">
        <v>752</v>
      </c>
      <c r="G652" s="3"/>
      <c r="H652" s="3"/>
      <c r="I652" s="14" t="s">
        <v>65</v>
      </c>
      <c r="J652" s="14" t="s">
        <v>778</v>
      </c>
      <c r="K652" s="14" t="s">
        <v>65</v>
      </c>
      <c r="L652" s="14" t="s">
        <v>475</v>
      </c>
      <c r="M652" s="14" t="s">
        <v>315</v>
      </c>
      <c r="N652" s="14" t="s">
        <v>475</v>
      </c>
      <c r="O652" s="14" t="s">
        <v>315</v>
      </c>
      <c r="P652" s="3" t="str">
        <f>"('"&amp;B652&amp;"','"&amp;C652&amp;"','"&amp;D652&amp;"','"&amp;E652&amp;"',"&amp;IF(F652="","NULL","'"&amp;F652&amp;"'")&amp;","&amp;IF(G652="","NULL","'"&amp;G652&amp;"'")&amp;","&amp;IF(H652="","NULL","'"&amp;H652&amp;"'")&amp;",'"&amp;I652&amp;"',"&amp;IF(J652="","NULL","'"&amp;J652&amp;"'")&amp;",'"&amp;K652&amp;"','"&amp;L652&amp;"',"&amp;M652&amp;",'"&amp;N652&amp;"',"&amp;O652&amp;IF(A653="",");","),")</f>
        <v>('HR','HR','0 30 3 ? * 2-6','Asia/Seoul','HR 사용자 정보',NULL,NULL,'Y','90 minutes','Y','SYSTEM',NOW(),'SYSTEM',NOW()),</v>
      </c>
    </row>
    <row r="653" spans="1:16" x14ac:dyDescent="0.25">
      <c r="A653" s="70">
        <v>2</v>
      </c>
      <c r="B653" s="14" t="s">
        <v>751</v>
      </c>
      <c r="C653" s="14" t="s">
        <v>734</v>
      </c>
      <c r="D653" s="14" t="s">
        <v>1800</v>
      </c>
      <c r="E653" s="3" t="s">
        <v>779</v>
      </c>
      <c r="F653" s="14" t="s">
        <v>753</v>
      </c>
      <c r="G653" s="3"/>
      <c r="H653" s="3"/>
      <c r="I653" s="14" t="s">
        <v>65</v>
      </c>
      <c r="J653" s="14" t="s">
        <v>778</v>
      </c>
      <c r="K653" s="14" t="s">
        <v>65</v>
      </c>
      <c r="L653" s="14" t="s">
        <v>475</v>
      </c>
      <c r="M653" s="14" t="s">
        <v>315</v>
      </c>
      <c r="N653" s="14" t="s">
        <v>475</v>
      </c>
      <c r="O653" s="14" t="s">
        <v>315</v>
      </c>
      <c r="P653" s="3" t="str">
        <f t="shared" ref="P653:P660" si="15">"('"&amp;B653&amp;"','"&amp;C653&amp;"','"&amp;D653&amp;"','"&amp;E653&amp;"',"&amp;IF(F653="","NULL","'"&amp;F653&amp;"'")&amp;","&amp;IF(G653="","NULL","'"&amp;G653&amp;"'")&amp;","&amp;IF(H653="","NULL","'"&amp;H653&amp;"'")&amp;",'"&amp;I653&amp;"',"&amp;IF(J653="","NULL","'"&amp;J653&amp;"'")&amp;",'"&amp;K653&amp;"','"&amp;L653&amp;"',"&amp;M653&amp;",'"&amp;N653&amp;"',"&amp;O653&amp;IF(A654="",");","),")</f>
        <v>('DEPT_CL','HR','0 20 3 ? * 2-6','Asia/Seoul','HR 조직도 정보',NULL,NULL,'Y','90 minutes','Y','SYSTEM',NOW(),'SYSTEM',NOW()),</v>
      </c>
    </row>
    <row r="654" spans="1:16" x14ac:dyDescent="0.25">
      <c r="A654" s="70">
        <v>3</v>
      </c>
      <c r="B654" s="14" t="s">
        <v>750</v>
      </c>
      <c r="C654" s="14" t="s">
        <v>734</v>
      </c>
      <c r="D654" s="14" t="s">
        <v>1802</v>
      </c>
      <c r="E654" s="3" t="s">
        <v>779</v>
      </c>
      <c r="F654" s="14" t="s">
        <v>754</v>
      </c>
      <c r="G654" s="3"/>
      <c r="H654" s="3"/>
      <c r="I654" s="14" t="s">
        <v>65</v>
      </c>
      <c r="J654" s="14" t="s">
        <v>778</v>
      </c>
      <c r="K654" s="14" t="s">
        <v>65</v>
      </c>
      <c r="L654" s="14" t="s">
        <v>475</v>
      </c>
      <c r="M654" s="14" t="s">
        <v>315</v>
      </c>
      <c r="N654" s="14" t="s">
        <v>475</v>
      </c>
      <c r="O654" s="14" t="s">
        <v>315</v>
      </c>
      <c r="P654" s="3" t="str">
        <f t="shared" si="15"/>
        <v>('USER_PHOTO','HR','0 40 3 ? * 2-6','Asia/Seoul','HR 사용자 사진',NULL,NULL,'Y','90 minutes','Y','SYSTEM',NOW(),'SYSTEM',NOW()),</v>
      </c>
    </row>
    <row r="655" spans="1:16" s="73" customFormat="1" x14ac:dyDescent="0.25">
      <c r="A655" s="70">
        <v>4</v>
      </c>
      <c r="B655" s="14" t="s">
        <v>767</v>
      </c>
      <c r="C655" s="14" t="s">
        <v>767</v>
      </c>
      <c r="D655" s="14" t="s">
        <v>1803</v>
      </c>
      <c r="E655" s="3" t="s">
        <v>779</v>
      </c>
      <c r="F655" s="14" t="s">
        <v>768</v>
      </c>
      <c r="G655" s="3"/>
      <c r="H655" s="3"/>
      <c r="I655" s="14" t="s">
        <v>65</v>
      </c>
      <c r="J655" s="14" t="s">
        <v>778</v>
      </c>
      <c r="K655" s="14" t="s">
        <v>65</v>
      </c>
      <c r="L655" s="14" t="s">
        <v>475</v>
      </c>
      <c r="M655" s="14" t="s">
        <v>315</v>
      </c>
      <c r="N655" s="14" t="s">
        <v>475</v>
      </c>
      <c r="O655" s="14" t="s">
        <v>315</v>
      </c>
      <c r="P655" s="3" t="str">
        <f t="shared" si="15"/>
        <v>('TABLEAU','TABLEAU','0 45 3 ? * 2-6','Asia/Seoul','TABLEAU 정보',NULL,NULL,'Y','90 minutes','Y','SYSTEM',NOW(),'SYSTEM',NOW()),</v>
      </c>
    </row>
    <row r="656" spans="1:16" s="73" customFormat="1" x14ac:dyDescent="0.25">
      <c r="A656" s="70">
        <v>5</v>
      </c>
      <c r="B656" s="14" t="s">
        <v>1779</v>
      </c>
      <c r="C656" s="14" t="s">
        <v>1779</v>
      </c>
      <c r="D656" s="14" t="s">
        <v>1804</v>
      </c>
      <c r="E656" s="3" t="s">
        <v>779</v>
      </c>
      <c r="F656" s="14" t="s">
        <v>1795</v>
      </c>
      <c r="G656" s="3"/>
      <c r="H656" s="3"/>
      <c r="I656" s="14" t="s">
        <v>65</v>
      </c>
      <c r="J656" s="14" t="s">
        <v>778</v>
      </c>
      <c r="K656" s="14" t="s">
        <v>65</v>
      </c>
      <c r="L656" s="14" t="s">
        <v>475</v>
      </c>
      <c r="M656" s="14" t="s">
        <v>315</v>
      </c>
      <c r="N656" s="14" t="s">
        <v>475</v>
      </c>
      <c r="O656" s="14" t="s">
        <v>315</v>
      </c>
      <c r="P656" s="3" t="str">
        <f t="shared" si="15"/>
        <v>('NEWS','NEWS','0 0/5 7-20 ? * 2-6','Asia/Seoul','외부 제공 뉴스',NULL,NULL,'Y','90 minutes','Y','SYSTEM',NOW(),'SYSTEM',NOW()),</v>
      </c>
    </row>
    <row r="657" spans="1:16" s="73" customFormat="1" x14ac:dyDescent="0.25">
      <c r="A657" s="70">
        <v>6</v>
      </c>
      <c r="B657" s="14" t="s">
        <v>1780</v>
      </c>
      <c r="C657" s="14" t="s">
        <v>1785</v>
      </c>
      <c r="D657" s="14" t="s">
        <v>1805</v>
      </c>
      <c r="E657" s="3" t="s">
        <v>779</v>
      </c>
      <c r="F657" s="14" t="s">
        <v>1796</v>
      </c>
      <c r="G657" s="3"/>
      <c r="H657" s="3"/>
      <c r="I657" s="14" t="s">
        <v>65</v>
      </c>
      <c r="J657" s="14" t="s">
        <v>778</v>
      </c>
      <c r="K657" s="14" t="s">
        <v>65</v>
      </c>
      <c r="L657" s="14" t="s">
        <v>475</v>
      </c>
      <c r="M657" s="14" t="s">
        <v>315</v>
      </c>
      <c r="N657" s="14" t="s">
        <v>475</v>
      </c>
      <c r="O657" s="14" t="s">
        <v>315</v>
      </c>
      <c r="P657" s="3" t="str">
        <f t="shared" si="15"/>
        <v>('SRCH_KWD','KWD','0 30 7,12 ? * 2-6','Asia/Seoul','검색 키워드',NULL,NULL,'Y','90 minutes','Y','SYSTEM',NOW(),'SYSTEM',NOW()),</v>
      </c>
    </row>
    <row r="658" spans="1:16" s="73" customFormat="1" x14ac:dyDescent="0.25">
      <c r="A658" s="70">
        <v>7</v>
      </c>
      <c r="B658" s="14" t="s">
        <v>1781</v>
      </c>
      <c r="C658" s="14" t="s">
        <v>1784</v>
      </c>
      <c r="D658" s="14" t="s">
        <v>1791</v>
      </c>
      <c r="E658" s="3" t="s">
        <v>779</v>
      </c>
      <c r="F658" s="14" t="s">
        <v>1797</v>
      </c>
      <c r="G658" s="3"/>
      <c r="H658" s="3"/>
      <c r="I658" s="14" t="s">
        <v>65</v>
      </c>
      <c r="J658" s="14" t="s">
        <v>778</v>
      </c>
      <c r="K658" s="14" t="s">
        <v>65</v>
      </c>
      <c r="L658" s="14" t="s">
        <v>475</v>
      </c>
      <c r="M658" s="14" t="s">
        <v>315</v>
      </c>
      <c r="N658" s="14" t="s">
        <v>475</v>
      </c>
      <c r="O658" s="14" t="s">
        <v>315</v>
      </c>
      <c r="P658" s="3" t="str">
        <f t="shared" si="15"/>
        <v>('LOG_SYS','LOG','0 0 7 * * ?','Asia/Seoul','시스템 로그 수집',NULL,NULL,'Y','90 minutes','Y','SYSTEM',NOW(),'SYSTEM',NOW()),</v>
      </c>
    </row>
    <row r="659" spans="1:16" s="73" customFormat="1" x14ac:dyDescent="0.25">
      <c r="A659" s="70">
        <v>8</v>
      </c>
      <c r="B659" s="14" t="s">
        <v>1782</v>
      </c>
      <c r="C659" s="14" t="s">
        <v>1784</v>
      </c>
      <c r="D659" s="14" t="s">
        <v>1792</v>
      </c>
      <c r="E659" s="3" t="s">
        <v>779</v>
      </c>
      <c r="F659" s="14" t="s">
        <v>1798</v>
      </c>
      <c r="G659" s="3"/>
      <c r="H659" s="3"/>
      <c r="I659" s="14" t="s">
        <v>65</v>
      </c>
      <c r="J659" s="14" t="s">
        <v>778</v>
      </c>
      <c r="K659" s="14" t="s">
        <v>65</v>
      </c>
      <c r="L659" s="14" t="s">
        <v>475</v>
      </c>
      <c r="M659" s="14" t="s">
        <v>315</v>
      </c>
      <c r="N659" s="14" t="s">
        <v>475</v>
      </c>
      <c r="O659" s="14" t="s">
        <v>315</v>
      </c>
      <c r="P659" s="3" t="str">
        <f t="shared" si="15"/>
        <v>('LOG_TO_FILE','LOG','0 10 0 * * ?','Asia/Seoul','정보 보안 로그 수집',NULL,NULL,'Y','90 minutes','Y','SYSTEM',NOW(),'SYSTEM',NOW()),</v>
      </c>
    </row>
    <row r="660" spans="1:16" s="73" customFormat="1" x14ac:dyDescent="0.25">
      <c r="A660" s="70">
        <v>9</v>
      </c>
      <c r="B660" s="14" t="s">
        <v>1783</v>
      </c>
      <c r="C660" s="14" t="s">
        <v>1783</v>
      </c>
      <c r="D660" s="14" t="s">
        <v>1793</v>
      </c>
      <c r="E660" s="3" t="s">
        <v>779</v>
      </c>
      <c r="F660" s="14" t="s">
        <v>1799</v>
      </c>
      <c r="G660" s="3"/>
      <c r="H660" s="3"/>
      <c r="I660" s="14" t="s">
        <v>65</v>
      </c>
      <c r="J660" s="14" t="s">
        <v>778</v>
      </c>
      <c r="K660" s="14" t="s">
        <v>65</v>
      </c>
      <c r="L660" s="14" t="s">
        <v>475</v>
      </c>
      <c r="M660" s="14" t="s">
        <v>315</v>
      </c>
      <c r="N660" s="14" t="s">
        <v>475</v>
      </c>
      <c r="O660" s="14" t="s">
        <v>315</v>
      </c>
      <c r="P660" s="3" t="str">
        <f t="shared" si="15"/>
        <v>('FILE','FILE','0 30 0 * * ?','Asia/Seoul','대용량 파일 삭제',NULL,NULL,'Y','90 minutes','Y','SYSTEM',NOW(),'SYSTEM',NOW());</v>
      </c>
    </row>
    <row r="664" spans="1:16" x14ac:dyDescent="0.25">
      <c r="A664" s="96" t="str">
        <f>VLOOKUP(C664,table!B:D,3,FALSE)</f>
        <v>사용자</v>
      </c>
      <c r="B664" s="96"/>
      <c r="C664" s="97" t="s">
        <v>61</v>
      </c>
      <c r="D664" s="98"/>
      <c r="E664" s="98"/>
      <c r="F664" s="98"/>
      <c r="G664" s="98"/>
      <c r="H664" s="99"/>
      <c r="I664" s="96" t="s">
        <v>311</v>
      </c>
    </row>
    <row r="665" spans="1:16" x14ac:dyDescent="0.25">
      <c r="A665" s="96"/>
      <c r="B665" s="96"/>
      <c r="C665" s="97" t="str">
        <f>VLOOKUP(C664,table!B:D,2,FALSE)</f>
        <v>T_USER_AUTH</v>
      </c>
      <c r="D665" s="98"/>
      <c r="E665" s="98"/>
      <c r="F665" s="98"/>
      <c r="G665" s="98"/>
      <c r="H665" s="99"/>
      <c r="I665" s="96"/>
    </row>
    <row r="666" spans="1:16" x14ac:dyDescent="0.25">
      <c r="A666" s="96" t="s">
        <v>312</v>
      </c>
      <c r="B666" s="13" t="s">
        <v>163</v>
      </c>
      <c r="C666" s="13" t="s">
        <v>119</v>
      </c>
      <c r="D666" s="13" t="s">
        <v>160</v>
      </c>
      <c r="E666" s="13" t="s">
        <v>132</v>
      </c>
      <c r="F666" s="13" t="s">
        <v>129</v>
      </c>
      <c r="G666" s="13" t="s">
        <v>169</v>
      </c>
      <c r="H666" s="13" t="s">
        <v>173</v>
      </c>
      <c r="I666" s="3" t="str">
        <f>"TRUNCATE FROM "&amp;$C665&amp;";"</f>
        <v>TRUNCATE FROM T_USER_AUTH;</v>
      </c>
    </row>
    <row r="667" spans="1:16" x14ac:dyDescent="0.25">
      <c r="A667" s="96"/>
      <c r="B667" s="13" t="s">
        <v>164</v>
      </c>
      <c r="C667" s="13" t="s">
        <v>120</v>
      </c>
      <c r="D667" s="13" t="s">
        <v>161</v>
      </c>
      <c r="E667" s="13" t="s">
        <v>133</v>
      </c>
      <c r="F667" s="13" t="s">
        <v>130</v>
      </c>
      <c r="G667" s="13" t="s">
        <v>170</v>
      </c>
      <c r="H667" s="13" t="s">
        <v>174</v>
      </c>
      <c r="I667" s="3" t="str">
        <f>"INSERT INTO "&amp;C665&amp;" ("&amp;B667&amp;","&amp;C667&amp;","&amp;D667&amp;","&amp;E667&amp;","&amp;F667&amp;","&amp;G667&amp;","&amp;H667&amp;") VALUES"</f>
        <v>INSERT INTO T_USER_AUTH (USER_ID,AUTH_ID,USE_YN,RGST_ID,RGST_DT,MODI_ID,MODI_DT) VALUES</v>
      </c>
    </row>
    <row r="668" spans="1:16" x14ac:dyDescent="0.25">
      <c r="A668" s="12">
        <v>1</v>
      </c>
      <c r="B668" s="14" t="s">
        <v>646</v>
      </c>
      <c r="C668" s="14" t="s">
        <v>1670</v>
      </c>
      <c r="D668" s="14" t="s">
        <v>65</v>
      </c>
      <c r="E668" s="14" t="s">
        <v>475</v>
      </c>
      <c r="F668" s="14" t="s">
        <v>315</v>
      </c>
      <c r="G668" s="14" t="s">
        <v>475</v>
      </c>
      <c r="H668" s="14" t="s">
        <v>315</v>
      </c>
      <c r="I668" s="3" t="str">
        <f>"('"&amp;B668&amp;"','"&amp;C668&amp;"','"&amp;D668&amp;"','"&amp;E668&amp;"',"&amp;F668&amp;",'"&amp;G668&amp;"',"&amp;H668&amp;IF(A669="",");","),")</f>
        <v>('admin','au20100000003','Y','SYSTEM',NOW(),'SYSTEM',NOW()),</v>
      </c>
    </row>
    <row r="669" spans="1:16" x14ac:dyDescent="0.25">
      <c r="A669" s="12">
        <v>2</v>
      </c>
      <c r="B669" s="14" t="s">
        <v>647</v>
      </c>
      <c r="C669" s="14" t="s">
        <v>1670</v>
      </c>
      <c r="D669" s="14" t="s">
        <v>65</v>
      </c>
      <c r="E669" s="14" t="s">
        <v>475</v>
      </c>
      <c r="F669" s="14" t="s">
        <v>315</v>
      </c>
      <c r="G669" s="14" t="s">
        <v>475</v>
      </c>
      <c r="H669" s="14" t="s">
        <v>315</v>
      </c>
      <c r="I669" s="3" t="str">
        <f t="shared" ref="I669:I682" si="16">"('"&amp;B669&amp;"','"&amp;C669&amp;"','"&amp;D669&amp;"','"&amp;E669&amp;"',"&amp;F669&amp;",'"&amp;G669&amp;"',"&amp;H669&amp;IF(A670="",");","),")</f>
        <v>('test11','au20100000003','Y','SYSTEM',NOW(),'SYSTEM',NOW()),</v>
      </c>
    </row>
    <row r="670" spans="1:16" x14ac:dyDescent="0.25">
      <c r="A670" s="34">
        <v>3</v>
      </c>
      <c r="B670" s="14" t="s">
        <v>648</v>
      </c>
      <c r="C670" s="14" t="s">
        <v>1670</v>
      </c>
      <c r="D670" s="14" t="s">
        <v>65</v>
      </c>
      <c r="E670" s="14" t="s">
        <v>475</v>
      </c>
      <c r="F670" s="14" t="s">
        <v>315</v>
      </c>
      <c r="G670" s="14" t="s">
        <v>475</v>
      </c>
      <c r="H670" s="14" t="s">
        <v>315</v>
      </c>
      <c r="I670" s="3" t="str">
        <f t="shared" si="16"/>
        <v>('test12','au20100000003','Y','SYSTEM',NOW(),'SYSTEM',NOW()),</v>
      </c>
    </row>
    <row r="671" spans="1:16" x14ac:dyDescent="0.25">
      <c r="A671" s="34">
        <v>4</v>
      </c>
      <c r="B671" s="14" t="s">
        <v>657</v>
      </c>
      <c r="C671" s="14" t="s">
        <v>1670</v>
      </c>
      <c r="D671" s="14" t="s">
        <v>65</v>
      </c>
      <c r="E671" s="14" t="s">
        <v>475</v>
      </c>
      <c r="F671" s="14" t="s">
        <v>315</v>
      </c>
      <c r="G671" s="14" t="s">
        <v>475</v>
      </c>
      <c r="H671" s="14" t="s">
        <v>315</v>
      </c>
      <c r="I671" s="3" t="str">
        <f t="shared" si="16"/>
        <v>('test13','au20100000003','Y','SYSTEM',NOW(),'SYSTEM',NOW()),</v>
      </c>
    </row>
    <row r="672" spans="1:16" x14ac:dyDescent="0.25">
      <c r="A672" s="34">
        <v>5</v>
      </c>
      <c r="B672" s="14" t="s">
        <v>658</v>
      </c>
      <c r="C672" s="14" t="s">
        <v>1670</v>
      </c>
      <c r="D672" s="14" t="s">
        <v>65</v>
      </c>
      <c r="E672" s="14" t="s">
        <v>475</v>
      </c>
      <c r="F672" s="14" t="s">
        <v>315</v>
      </c>
      <c r="G672" s="14" t="s">
        <v>475</v>
      </c>
      <c r="H672" s="14" t="s">
        <v>315</v>
      </c>
      <c r="I672" s="3" t="str">
        <f t="shared" si="16"/>
        <v>('test14','au20100000003','Y','SYSTEM',NOW(),'SYSTEM',NOW()),</v>
      </c>
    </row>
    <row r="673" spans="1:11" x14ac:dyDescent="0.25">
      <c r="A673" s="34">
        <v>6</v>
      </c>
      <c r="B673" s="14" t="s">
        <v>659</v>
      </c>
      <c r="C673" s="14" t="s">
        <v>1670</v>
      </c>
      <c r="D673" s="14" t="s">
        <v>65</v>
      </c>
      <c r="E673" s="14" t="s">
        <v>475</v>
      </c>
      <c r="F673" s="14" t="s">
        <v>315</v>
      </c>
      <c r="G673" s="14" t="s">
        <v>475</v>
      </c>
      <c r="H673" s="14" t="s">
        <v>315</v>
      </c>
      <c r="I673" s="3" t="str">
        <f t="shared" si="16"/>
        <v>('test15','au20100000003','Y','SYSTEM',NOW(),'SYSTEM',NOW()),</v>
      </c>
    </row>
    <row r="674" spans="1:11" x14ac:dyDescent="0.25">
      <c r="A674" s="34">
        <v>7</v>
      </c>
      <c r="B674" s="14" t="s">
        <v>649</v>
      </c>
      <c r="C674" s="14" t="s">
        <v>1668</v>
      </c>
      <c r="D674" s="14" t="s">
        <v>65</v>
      </c>
      <c r="E674" s="14" t="s">
        <v>475</v>
      </c>
      <c r="F674" s="14" t="s">
        <v>315</v>
      </c>
      <c r="G674" s="14" t="s">
        <v>475</v>
      </c>
      <c r="H674" s="14" t="s">
        <v>315</v>
      </c>
      <c r="I674" s="3" t="str">
        <f t="shared" si="16"/>
        <v>('test21','au20100000001','Y','SYSTEM',NOW(),'SYSTEM',NOW()),</v>
      </c>
    </row>
    <row r="675" spans="1:11" x14ac:dyDescent="0.25">
      <c r="A675" s="34">
        <v>8</v>
      </c>
      <c r="B675" s="14" t="s">
        <v>650</v>
      </c>
      <c r="C675" s="14" t="s">
        <v>1668</v>
      </c>
      <c r="D675" s="14" t="s">
        <v>65</v>
      </c>
      <c r="E675" s="14" t="s">
        <v>475</v>
      </c>
      <c r="F675" s="14" t="s">
        <v>315</v>
      </c>
      <c r="G675" s="14" t="s">
        <v>475</v>
      </c>
      <c r="H675" s="14" t="s">
        <v>315</v>
      </c>
      <c r="I675" s="3" t="str">
        <f t="shared" si="16"/>
        <v>('test22','au20100000001','Y','SYSTEM',NOW(),'SYSTEM',NOW()),</v>
      </c>
    </row>
    <row r="676" spans="1:11" x14ac:dyDescent="0.25">
      <c r="A676" s="34">
        <v>9</v>
      </c>
      <c r="B676" s="14" t="s">
        <v>651</v>
      </c>
      <c r="C676" s="14" t="s">
        <v>1668</v>
      </c>
      <c r="D676" s="14" t="s">
        <v>65</v>
      </c>
      <c r="E676" s="14" t="s">
        <v>475</v>
      </c>
      <c r="F676" s="14" t="s">
        <v>315</v>
      </c>
      <c r="G676" s="14" t="s">
        <v>475</v>
      </c>
      <c r="H676" s="14" t="s">
        <v>315</v>
      </c>
      <c r="I676" s="3" t="str">
        <f t="shared" si="16"/>
        <v>('test23','au20100000001','Y','SYSTEM',NOW(),'SYSTEM',NOW()),</v>
      </c>
    </row>
    <row r="677" spans="1:11" x14ac:dyDescent="0.25">
      <c r="A677" s="34">
        <v>10</v>
      </c>
      <c r="B677" s="14" t="s">
        <v>652</v>
      </c>
      <c r="C677" s="14" t="s">
        <v>1668</v>
      </c>
      <c r="D677" s="14" t="s">
        <v>65</v>
      </c>
      <c r="E677" s="14" t="s">
        <v>475</v>
      </c>
      <c r="F677" s="14" t="s">
        <v>315</v>
      </c>
      <c r="G677" s="14" t="s">
        <v>475</v>
      </c>
      <c r="H677" s="14" t="s">
        <v>315</v>
      </c>
      <c r="I677" s="3" t="str">
        <f t="shared" si="16"/>
        <v>('test24','au20100000001','Y','SYSTEM',NOW(),'SYSTEM',NOW()),</v>
      </c>
    </row>
    <row r="678" spans="1:11" x14ac:dyDescent="0.25">
      <c r="A678" s="34">
        <v>11</v>
      </c>
      <c r="B678" s="14" t="s">
        <v>653</v>
      </c>
      <c r="C678" s="14" t="s">
        <v>1668</v>
      </c>
      <c r="D678" s="14" t="s">
        <v>65</v>
      </c>
      <c r="E678" s="14" t="s">
        <v>475</v>
      </c>
      <c r="F678" s="14" t="s">
        <v>315</v>
      </c>
      <c r="G678" s="14" t="s">
        <v>475</v>
      </c>
      <c r="H678" s="14" t="s">
        <v>315</v>
      </c>
      <c r="I678" s="3" t="str">
        <f t="shared" si="16"/>
        <v>('test25','au20100000001','Y','SYSTEM',NOW(),'SYSTEM',NOW()),</v>
      </c>
    </row>
    <row r="679" spans="1:11" x14ac:dyDescent="0.25">
      <c r="A679" s="34">
        <v>12</v>
      </c>
      <c r="B679" s="14" t="s">
        <v>663</v>
      </c>
      <c r="C679" s="14" t="s">
        <v>1669</v>
      </c>
      <c r="D679" s="14" t="s">
        <v>65</v>
      </c>
      <c r="E679" s="14" t="s">
        <v>475</v>
      </c>
      <c r="F679" s="14" t="s">
        <v>315</v>
      </c>
      <c r="G679" s="14" t="s">
        <v>475</v>
      </c>
      <c r="H679" s="14" t="s">
        <v>315</v>
      </c>
      <c r="I679" s="3" t="str">
        <f t="shared" si="16"/>
        <v>('test26','au20100000002','Y','SYSTEM',NOW(),'SYSTEM',NOW()),</v>
      </c>
    </row>
    <row r="680" spans="1:11" x14ac:dyDescent="0.25">
      <c r="A680" s="34">
        <v>13</v>
      </c>
      <c r="B680" s="14" t="s">
        <v>664</v>
      </c>
      <c r="C680" s="14" t="s">
        <v>1669</v>
      </c>
      <c r="D680" s="14" t="s">
        <v>65</v>
      </c>
      <c r="E680" s="14" t="s">
        <v>475</v>
      </c>
      <c r="F680" s="14" t="s">
        <v>315</v>
      </c>
      <c r="G680" s="14" t="s">
        <v>475</v>
      </c>
      <c r="H680" s="14" t="s">
        <v>315</v>
      </c>
      <c r="I680" s="3" t="str">
        <f t="shared" si="16"/>
        <v>('test27','au20100000002','Y','SYSTEM',NOW(),'SYSTEM',NOW()),</v>
      </c>
    </row>
    <row r="681" spans="1:11" x14ac:dyDescent="0.25">
      <c r="A681" s="34">
        <v>14</v>
      </c>
      <c r="B681" s="14" t="s">
        <v>665</v>
      </c>
      <c r="C681" s="14" t="s">
        <v>1669</v>
      </c>
      <c r="D681" s="14" t="s">
        <v>65</v>
      </c>
      <c r="E681" s="14" t="s">
        <v>475</v>
      </c>
      <c r="F681" s="14" t="s">
        <v>315</v>
      </c>
      <c r="G681" s="14" t="s">
        <v>475</v>
      </c>
      <c r="H681" s="14" t="s">
        <v>315</v>
      </c>
      <c r="I681" s="3" t="str">
        <f t="shared" si="16"/>
        <v>('test28','au20100000002','Y','SYSTEM',NOW(),'SYSTEM',NOW()),</v>
      </c>
    </row>
    <row r="682" spans="1:11" x14ac:dyDescent="0.25">
      <c r="A682" s="34">
        <v>15</v>
      </c>
      <c r="B682" s="14" t="s">
        <v>666</v>
      </c>
      <c r="C682" s="14" t="s">
        <v>1669</v>
      </c>
      <c r="D682" s="14" t="s">
        <v>65</v>
      </c>
      <c r="E682" s="14" t="s">
        <v>475</v>
      </c>
      <c r="F682" s="14" t="s">
        <v>315</v>
      </c>
      <c r="G682" s="14" t="s">
        <v>475</v>
      </c>
      <c r="H682" s="14" t="s">
        <v>315</v>
      </c>
      <c r="I682" s="3" t="str">
        <f t="shared" si="16"/>
        <v>('test29','au20100000002','Y','SYSTEM',NOW(),'SYSTEM',NOW());</v>
      </c>
    </row>
    <row r="686" spans="1:11" x14ac:dyDescent="0.25">
      <c r="A686" s="96" t="str">
        <f>VLOOKUP(C686,table!B:D,3,FALSE)</f>
        <v>사용자</v>
      </c>
      <c r="B686" s="96"/>
      <c r="C686" s="100" t="s">
        <v>221</v>
      </c>
      <c r="D686" s="100"/>
      <c r="E686" s="100"/>
      <c r="F686" s="100"/>
      <c r="G686" s="100"/>
      <c r="H686" s="100"/>
      <c r="I686" s="100"/>
      <c r="J686" s="100"/>
      <c r="K686" s="96" t="s">
        <v>311</v>
      </c>
    </row>
    <row r="687" spans="1:11" x14ac:dyDescent="0.25">
      <c r="A687" s="96"/>
      <c r="B687" s="96"/>
      <c r="C687" s="100" t="str">
        <f>VLOOKUP(C686,table!B:D,2,FALSE)</f>
        <v>T_USER_SYS_AUTH</v>
      </c>
      <c r="D687" s="100"/>
      <c r="E687" s="100"/>
      <c r="F687" s="100"/>
      <c r="G687" s="100"/>
      <c r="H687" s="100"/>
      <c r="I687" s="100"/>
      <c r="J687" s="100"/>
      <c r="K687" s="96"/>
    </row>
    <row r="688" spans="1:11" x14ac:dyDescent="0.25">
      <c r="A688" s="96" t="s">
        <v>312</v>
      </c>
      <c r="B688" s="13" t="s">
        <v>119</v>
      </c>
      <c r="C688" s="13" t="s">
        <v>677</v>
      </c>
      <c r="D688" s="13" t="s">
        <v>122</v>
      </c>
      <c r="E688" s="13" t="s">
        <v>124</v>
      </c>
      <c r="F688" s="13" t="s">
        <v>160</v>
      </c>
      <c r="G688" s="13" t="s">
        <v>132</v>
      </c>
      <c r="H688" s="13" t="s">
        <v>129</v>
      </c>
      <c r="I688" s="13" t="s">
        <v>169</v>
      </c>
      <c r="J688" s="13" t="s">
        <v>173</v>
      </c>
      <c r="K688" s="3" t="str">
        <f>"TRUNCATE FROM "&amp;$C687&amp;";"</f>
        <v>TRUNCATE FROM T_USER_SYS_AUTH;</v>
      </c>
    </row>
    <row r="689" spans="1:15" x14ac:dyDescent="0.25">
      <c r="A689" s="96"/>
      <c r="B689" s="13" t="s">
        <v>120</v>
      </c>
      <c r="C689" s="13" t="s">
        <v>678</v>
      </c>
      <c r="D689" s="13" t="s">
        <v>123</v>
      </c>
      <c r="E689" s="13" t="s">
        <v>125</v>
      </c>
      <c r="F689" s="13" t="s">
        <v>161</v>
      </c>
      <c r="G689" s="13" t="s">
        <v>133</v>
      </c>
      <c r="H689" s="13" t="s">
        <v>130</v>
      </c>
      <c r="I689" s="13" t="s">
        <v>170</v>
      </c>
      <c r="J689" s="13" t="s">
        <v>174</v>
      </c>
      <c r="K689" s="3" t="str">
        <f>"INSERT INTO "&amp;C687&amp;" ("&amp;B689&amp;","&amp;C689&amp;","&amp;D689&amp;","&amp;E689&amp;","&amp;F689&amp;","&amp;G689&amp;","&amp;H689&amp;","&amp;I689&amp;","&amp;J689&amp;") VALUES"</f>
        <v>INSERT INTO T_USER_SYS_AUTH (AUTH_ID,AUTH_CL,AUTH_NM,AUTH_DSC,USE_YN,RGST_ID,RGST_DT,MODI_ID,MODI_DT) VALUES</v>
      </c>
    </row>
    <row r="690" spans="1:15" x14ac:dyDescent="0.25">
      <c r="A690" s="66">
        <v>1</v>
      </c>
      <c r="B690" s="14" t="s">
        <v>1668</v>
      </c>
      <c r="C690" s="14" t="s">
        <v>1664</v>
      </c>
      <c r="D690" s="14" t="s">
        <v>361</v>
      </c>
      <c r="E690" s="14" t="s">
        <v>362</v>
      </c>
      <c r="F690" s="14" t="s">
        <v>65</v>
      </c>
      <c r="G690" s="14" t="s">
        <v>475</v>
      </c>
      <c r="H690" s="14" t="s">
        <v>315</v>
      </c>
      <c r="I690" s="14" t="s">
        <v>475</v>
      </c>
      <c r="J690" s="14" t="s">
        <v>315</v>
      </c>
      <c r="K690" s="3" t="str">
        <f>"('"&amp;B690&amp;"','"&amp;C690&amp;"','"&amp;D690&amp;"','"&amp;E690&amp;"','"&amp;F690&amp;"','"&amp;G690&amp;"',"&amp;H690&amp;",'"&amp;I690&amp;"',"&amp;J690&amp;IF(A691="",");","),")</f>
        <v>('au20100000001','U','일반사용자','일반사용자 설명','Y','SYSTEM',NOW(),'SYSTEM',NOW()),</v>
      </c>
    </row>
    <row r="691" spans="1:15" x14ac:dyDescent="0.25">
      <c r="A691" s="66">
        <v>2</v>
      </c>
      <c r="B691" s="14" t="s">
        <v>1669</v>
      </c>
      <c r="C691" s="14" t="s">
        <v>1665</v>
      </c>
      <c r="D691" s="14" t="s">
        <v>1662</v>
      </c>
      <c r="E691" s="14" t="s">
        <v>1663</v>
      </c>
      <c r="F691" s="14" t="s">
        <v>65</v>
      </c>
      <c r="G691" s="14" t="s">
        <v>475</v>
      </c>
      <c r="H691" s="14" t="s">
        <v>315</v>
      </c>
      <c r="I691" s="14" t="s">
        <v>475</v>
      </c>
      <c r="J691" s="14" t="s">
        <v>315</v>
      </c>
      <c r="K691" s="3" t="str">
        <f>"('"&amp;B691&amp;"','"&amp;C691&amp;"','"&amp;D691&amp;"','"&amp;E691&amp;"','"&amp;F691&amp;"','"&amp;G691&amp;"',"&amp;H691&amp;",'"&amp;I691&amp;"',"&amp;J691&amp;IF(A692="",");","),")</f>
        <v>('au20100000002','D','일반사용자(임원)','일반사용자(임원) 설명','Y','SYSTEM',NOW(),'SYSTEM',NOW()),</v>
      </c>
    </row>
    <row r="692" spans="1:15" x14ac:dyDescent="0.25">
      <c r="A692" s="66">
        <v>3</v>
      </c>
      <c r="B692" s="14" t="s">
        <v>1670</v>
      </c>
      <c r="C692" s="14" t="s">
        <v>1666</v>
      </c>
      <c r="D692" s="14" t="s">
        <v>363</v>
      </c>
      <c r="E692" s="14" t="s">
        <v>364</v>
      </c>
      <c r="F692" s="14" t="s">
        <v>65</v>
      </c>
      <c r="G692" s="14" t="s">
        <v>475</v>
      </c>
      <c r="H692" s="14" t="s">
        <v>315</v>
      </c>
      <c r="I692" s="14" t="s">
        <v>475</v>
      </c>
      <c r="J692" s="14" t="s">
        <v>315</v>
      </c>
      <c r="K692" s="3" t="str">
        <f>"('"&amp;B692&amp;"','"&amp;C692&amp;"','"&amp;D692&amp;"','"&amp;E692&amp;"','"&amp;F692&amp;"','"&amp;G692&amp;"',"&amp;H692&amp;",'"&amp;I692&amp;"',"&amp;J692&amp;IF(A693="",");","),")</f>
        <v>('au20100000003','A','분석사용자','분석사용자 설명','Y','SYSTEM',NOW(),'SYSTEM',NOW());</v>
      </c>
    </row>
    <row r="696" spans="1:15" x14ac:dyDescent="0.25">
      <c r="A696" s="96" t="str">
        <f>VLOOKUP(C696,table!B:D,3,FALSE)</f>
        <v>사용자</v>
      </c>
      <c r="B696" s="96"/>
      <c r="C696" s="100" t="s">
        <v>222</v>
      </c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96" t="s">
        <v>311</v>
      </c>
    </row>
    <row r="697" spans="1:15" x14ac:dyDescent="0.25">
      <c r="A697" s="96"/>
      <c r="B697" s="96"/>
      <c r="C697" s="100" t="str">
        <f>VLOOKUP(C696,table!B:D,2,FALSE)</f>
        <v>T_USER_SYS_MENU</v>
      </c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96"/>
    </row>
    <row r="698" spans="1:15" x14ac:dyDescent="0.25">
      <c r="A698" s="96" t="s">
        <v>312</v>
      </c>
      <c r="B698" s="13" t="s">
        <v>140</v>
      </c>
      <c r="C698" s="30" t="s">
        <v>167</v>
      </c>
      <c r="D698" s="30" t="s">
        <v>144</v>
      </c>
      <c r="E698" s="30" t="s">
        <v>141</v>
      </c>
      <c r="F698" s="30" t="s">
        <v>145</v>
      </c>
      <c r="G698" s="30" t="s">
        <v>190</v>
      </c>
      <c r="H698" s="13" t="s">
        <v>142</v>
      </c>
      <c r="I698" s="31" t="s">
        <v>629</v>
      </c>
      <c r="J698" s="13" t="s">
        <v>160</v>
      </c>
      <c r="K698" s="30" t="s">
        <v>132</v>
      </c>
      <c r="L698" s="30" t="s">
        <v>129</v>
      </c>
      <c r="M698" s="30" t="s">
        <v>169</v>
      </c>
      <c r="N698" s="30" t="s">
        <v>173</v>
      </c>
      <c r="O698" s="3" t="str">
        <f>"TRUNCATE FROM "&amp;$C697&amp;";"</f>
        <v>TRUNCATE FROM T_USER_SYS_MENU;</v>
      </c>
    </row>
    <row r="699" spans="1:15" x14ac:dyDescent="0.25">
      <c r="A699" s="96"/>
      <c r="B699" s="13" t="s">
        <v>13</v>
      </c>
      <c r="C699" s="13" t="s">
        <v>168</v>
      </c>
      <c r="D699" s="13" t="s">
        <v>14</v>
      </c>
      <c r="E699" s="13" t="s">
        <v>15</v>
      </c>
      <c r="F699" s="13" t="s">
        <v>146</v>
      </c>
      <c r="G699" s="13" t="s">
        <v>191</v>
      </c>
      <c r="H699" s="13" t="s">
        <v>143</v>
      </c>
      <c r="I699" s="31" t="s">
        <v>630</v>
      </c>
      <c r="J699" s="13" t="s">
        <v>161</v>
      </c>
      <c r="K699" s="13" t="s">
        <v>133</v>
      </c>
      <c r="L699" s="13" t="s">
        <v>130</v>
      </c>
      <c r="M699" s="13" t="s">
        <v>170</v>
      </c>
      <c r="N699" s="13" t="s">
        <v>174</v>
      </c>
      <c r="O699" s="3" t="str">
        <f>"INSERT INTO "&amp;C697&amp;" ("&amp;B699&amp;","&amp;C699&amp;","&amp;D699&amp;","&amp;E699&amp;","&amp;F699&amp;","&amp;G699&amp;","&amp;H699&amp;","&amp;I699&amp;","&amp;J699&amp;","&amp;K699&amp;","&amp;L699&amp;","&amp;M699&amp;","&amp;N699&amp;") VALUES"</f>
        <v>INSERT INTO T_USER_SYS_MENU (MENU_ID,UP_MENU_ID,MENU_NM,MENU_URL,MENU_DSC,ORD_SEQ,MENU_SE,MENU_ATTR,USE_YN,RGST_ID,RGST_DT,MODI_ID,MODI_DT) VALUES</v>
      </c>
    </row>
    <row r="700" spans="1:15" x14ac:dyDescent="0.25">
      <c r="A700" s="12">
        <v>1</v>
      </c>
      <c r="B700" s="14" t="s">
        <v>1877</v>
      </c>
      <c r="C700" s="14"/>
      <c r="D700" s="14" t="s">
        <v>1811</v>
      </c>
      <c r="E700" s="14" t="s">
        <v>365</v>
      </c>
      <c r="F700" s="14"/>
      <c r="G700" s="14" t="s">
        <v>1826</v>
      </c>
      <c r="H700" s="14" t="s">
        <v>313</v>
      </c>
      <c r="I700" s="14" t="s">
        <v>706</v>
      </c>
      <c r="J700" s="14" t="s">
        <v>65</v>
      </c>
      <c r="K700" s="14" t="s">
        <v>475</v>
      </c>
      <c r="L700" s="14" t="s">
        <v>315</v>
      </c>
      <c r="M700" s="14" t="s">
        <v>475</v>
      </c>
      <c r="N700" s="14" t="s">
        <v>315</v>
      </c>
      <c r="O700" s="3" t="str">
        <f>"('"&amp;B700&amp;"',"&amp;IF(C700="","NULL","'"&amp;C700&amp;"'")&amp;",'"&amp;D700&amp;"','"&amp;E700&amp;"','"&amp;F700&amp;"','"&amp;G700&amp;"','"&amp;H700&amp;"',"&amp;IF(I700="","NULL","'"&amp;I700&amp;"'")&amp;",'"&amp;J700&amp;"','"&amp;K700&amp;"',"&amp;L700&amp;",'"&amp;M700&amp;"',"&amp;N700&amp;IF(A701="",");","),")</f>
        <v>('mn20100000001',NULL,'HOME','/','','1','M','{"attr":{"insert":true,"update":true,"delete":true,"detail":true}}','Y','SYSTEM',NOW(),'SYSTEM',NOW()),</v>
      </c>
    </row>
    <row r="701" spans="1:15" x14ac:dyDescent="0.25">
      <c r="A701" s="12">
        <v>2</v>
      </c>
      <c r="B701" s="14" t="s">
        <v>1878</v>
      </c>
      <c r="C701" s="14" t="s">
        <v>1877</v>
      </c>
      <c r="D701" s="14" t="s">
        <v>1812</v>
      </c>
      <c r="E701" s="14" t="s">
        <v>1815</v>
      </c>
      <c r="F701" s="14"/>
      <c r="G701" s="14" t="s">
        <v>1827</v>
      </c>
      <c r="H701" s="14" t="s">
        <v>314</v>
      </c>
      <c r="I701" s="14" t="s">
        <v>706</v>
      </c>
      <c r="J701" s="14" t="s">
        <v>65</v>
      </c>
      <c r="K701" s="14" t="s">
        <v>475</v>
      </c>
      <c r="L701" s="14" t="s">
        <v>315</v>
      </c>
      <c r="M701" s="14" t="s">
        <v>475</v>
      </c>
      <c r="N701" s="14" t="s">
        <v>315</v>
      </c>
      <c r="O701" s="3" t="str">
        <f t="shared" ref="O701:O732" si="17">"('"&amp;B701&amp;"',"&amp;IF(C701="","NULL","'"&amp;C701&amp;"'")&amp;",'"&amp;D701&amp;"','"&amp;E701&amp;"','"&amp;F701&amp;"','"&amp;G701&amp;"','"&amp;H701&amp;"',"&amp;IF(I701="","NULL","'"&amp;I701&amp;"'")&amp;",'"&amp;J701&amp;"','"&amp;K701&amp;"',"&amp;L701&amp;",'"&amp;M701&amp;"',"&amp;N701&amp;IF(A702="",");","),")</f>
        <v>('mn20100000002','mn20100000001','요약Type','/main1','','2','F','{"attr":{"insert":true,"update":true,"delete":true,"detail":true}}','Y','SYSTEM',NOW(),'SYSTEM',NOW()),</v>
      </c>
    </row>
    <row r="702" spans="1:15" x14ac:dyDescent="0.25">
      <c r="A702" s="79">
        <v>3</v>
      </c>
      <c r="B702" s="14" t="s">
        <v>1879</v>
      </c>
      <c r="C702" s="14" t="s">
        <v>1877</v>
      </c>
      <c r="D702" s="14" t="s">
        <v>1813</v>
      </c>
      <c r="E702" s="14" t="s">
        <v>1816</v>
      </c>
      <c r="F702" s="14"/>
      <c r="G702" s="14" t="s">
        <v>366</v>
      </c>
      <c r="H702" s="14" t="s">
        <v>314</v>
      </c>
      <c r="I702" s="14" t="s">
        <v>706</v>
      </c>
      <c r="J702" s="14" t="s">
        <v>65</v>
      </c>
      <c r="K702" s="14" t="s">
        <v>475</v>
      </c>
      <c r="L702" s="14" t="s">
        <v>315</v>
      </c>
      <c r="M702" s="14" t="s">
        <v>475</v>
      </c>
      <c r="N702" s="14" t="s">
        <v>315</v>
      </c>
      <c r="O702" s="3" t="str">
        <f t="shared" si="17"/>
        <v>('mn20100000003','mn20100000001','포털Type','/main2','','3','F','{"attr":{"insert":true,"update":true,"delete":true,"detail":true}}','Y','SYSTEM',NOW(),'SYSTEM',NOW()),</v>
      </c>
    </row>
    <row r="703" spans="1:15" x14ac:dyDescent="0.25">
      <c r="A703" s="79">
        <v>4</v>
      </c>
      <c r="B703" s="14" t="s">
        <v>1880</v>
      </c>
      <c r="C703" s="14" t="s">
        <v>1877</v>
      </c>
      <c r="D703" s="14" t="s">
        <v>1814</v>
      </c>
      <c r="E703" s="14" t="s">
        <v>1817</v>
      </c>
      <c r="F703" s="14"/>
      <c r="G703" s="14" t="s">
        <v>367</v>
      </c>
      <c r="H703" s="14" t="s">
        <v>314</v>
      </c>
      <c r="I703" s="14" t="s">
        <v>706</v>
      </c>
      <c r="J703" s="14" t="s">
        <v>65</v>
      </c>
      <c r="K703" s="14" t="s">
        <v>475</v>
      </c>
      <c r="L703" s="14" t="s">
        <v>315</v>
      </c>
      <c r="M703" s="14" t="s">
        <v>475</v>
      </c>
      <c r="N703" s="14" t="s">
        <v>315</v>
      </c>
      <c r="O703" s="3" t="str">
        <f t="shared" si="17"/>
        <v>('mn20100000004','mn20100000001','분석Type','/main3','','4','F','{"attr":{"insert":true,"update":true,"delete":true,"detail":true}}','Y','SYSTEM',NOW(),'SYSTEM',NOW()),</v>
      </c>
    </row>
    <row r="704" spans="1:15" x14ac:dyDescent="0.25">
      <c r="A704" s="79">
        <v>5</v>
      </c>
      <c r="B704" s="14" t="s">
        <v>1881</v>
      </c>
      <c r="C704" s="14" t="s">
        <v>1877</v>
      </c>
      <c r="D704" s="14" t="s">
        <v>1829</v>
      </c>
      <c r="E704" s="14" t="s">
        <v>1830</v>
      </c>
      <c r="F704" s="14"/>
      <c r="G704" s="14" t="s">
        <v>368</v>
      </c>
      <c r="H704" s="14" t="s">
        <v>314</v>
      </c>
      <c r="I704" s="14" t="s">
        <v>706</v>
      </c>
      <c r="J704" s="14" t="s">
        <v>65</v>
      </c>
      <c r="K704" s="14" t="s">
        <v>475</v>
      </c>
      <c r="L704" s="14" t="s">
        <v>315</v>
      </c>
      <c r="M704" s="14" t="s">
        <v>475</v>
      </c>
      <c r="N704" s="14" t="s">
        <v>315</v>
      </c>
      <c r="O704" s="3" t="str">
        <f t="shared" si="17"/>
        <v>('mn20100000005','mn20100000001','통합 검색','/search/total','','5','F','{"attr":{"insert":true,"update":true,"delete":true,"detail":true}}','Y','SYSTEM',NOW(),'SYSTEM',NOW()),</v>
      </c>
    </row>
    <row r="705" spans="1:15" x14ac:dyDescent="0.25">
      <c r="A705" s="79">
        <v>6</v>
      </c>
      <c r="B705" s="14" t="s">
        <v>1882</v>
      </c>
      <c r="C705" s="14" t="s">
        <v>1877</v>
      </c>
      <c r="D705" s="14" t="s">
        <v>1828</v>
      </c>
      <c r="E705" s="14" t="s">
        <v>1831</v>
      </c>
      <c r="F705" s="14"/>
      <c r="G705" s="14" t="s">
        <v>369</v>
      </c>
      <c r="H705" s="14" t="s">
        <v>1876</v>
      </c>
      <c r="I705" s="14" t="s">
        <v>706</v>
      </c>
      <c r="J705" s="14" t="s">
        <v>65</v>
      </c>
      <c r="K705" s="14" t="s">
        <v>475</v>
      </c>
      <c r="L705" s="14" t="s">
        <v>315</v>
      </c>
      <c r="M705" s="14" t="s">
        <v>475</v>
      </c>
      <c r="N705" s="14" t="s">
        <v>315</v>
      </c>
      <c r="O705" s="3" t="str">
        <f t="shared" si="17"/>
        <v>('mn20100000006','mn20100000001','My Page','/mypage','','6','M','{"attr":{"insert":true,"update":true,"delete":true,"detail":true}}','Y','SYSTEM',NOW(),'SYSTEM',NOW()),</v>
      </c>
    </row>
    <row r="706" spans="1:15" x14ac:dyDescent="0.25">
      <c r="A706" s="79">
        <v>7</v>
      </c>
      <c r="B706" s="14" t="s">
        <v>1883</v>
      </c>
      <c r="C706" s="14" t="s">
        <v>1882</v>
      </c>
      <c r="D706" s="14" t="s">
        <v>1832</v>
      </c>
      <c r="E706" s="14" t="s">
        <v>1870</v>
      </c>
      <c r="F706" s="14"/>
      <c r="G706" s="14" t="s">
        <v>370</v>
      </c>
      <c r="H706" s="14" t="s">
        <v>1876</v>
      </c>
      <c r="I706" s="14" t="s">
        <v>706</v>
      </c>
      <c r="J706" s="14" t="s">
        <v>65</v>
      </c>
      <c r="K706" s="14" t="s">
        <v>475</v>
      </c>
      <c r="L706" s="14" t="s">
        <v>315</v>
      </c>
      <c r="M706" s="14" t="s">
        <v>475</v>
      </c>
      <c r="N706" s="14" t="s">
        <v>315</v>
      </c>
      <c r="O706" s="3" t="str">
        <f t="shared" si="17"/>
        <v>('mn20100000007','mn20100000006','보고서 신청 현황','/mypage/reportStatus','','7','M','{"attr":{"insert":true,"update":true,"delete":true,"detail":true}}','Y','SYSTEM',NOW(),'SYSTEM',NOW()),</v>
      </c>
    </row>
    <row r="707" spans="1:15" x14ac:dyDescent="0.25">
      <c r="A707" s="79">
        <v>8</v>
      </c>
      <c r="B707" s="14" t="s">
        <v>1884</v>
      </c>
      <c r="C707" s="14" t="s">
        <v>1882</v>
      </c>
      <c r="D707" s="14" t="s">
        <v>1833</v>
      </c>
      <c r="E707" s="14" t="s">
        <v>1871</v>
      </c>
      <c r="F707" s="14"/>
      <c r="G707" s="14" t="s">
        <v>371</v>
      </c>
      <c r="H707" s="14" t="s">
        <v>1876</v>
      </c>
      <c r="I707" s="14" t="s">
        <v>706</v>
      </c>
      <c r="J707" s="14" t="s">
        <v>65</v>
      </c>
      <c r="K707" s="14" t="s">
        <v>475</v>
      </c>
      <c r="L707" s="14" t="s">
        <v>315</v>
      </c>
      <c r="M707" s="14" t="s">
        <v>475</v>
      </c>
      <c r="N707" s="14" t="s">
        <v>315</v>
      </c>
      <c r="O707" s="3" t="str">
        <f t="shared" si="17"/>
        <v>('mn20100000008','mn20100000006','프로젝트 신청 현황','/mypage/projectStatus','','8','M','{"attr":{"insert":true,"update":true,"delete":true,"detail":true}}','Y','SYSTEM',NOW(),'SYSTEM',NOW()),</v>
      </c>
    </row>
    <row r="708" spans="1:15" x14ac:dyDescent="0.25">
      <c r="A708" s="79">
        <v>9</v>
      </c>
      <c r="B708" s="14" t="s">
        <v>1885</v>
      </c>
      <c r="C708" s="14" t="s">
        <v>1882</v>
      </c>
      <c r="D708" s="14" t="s">
        <v>1834</v>
      </c>
      <c r="E708" s="14" t="s">
        <v>1872</v>
      </c>
      <c r="F708" s="14"/>
      <c r="G708" s="14" t="s">
        <v>372</v>
      </c>
      <c r="H708" s="14" t="s">
        <v>1876</v>
      </c>
      <c r="I708" s="14" t="s">
        <v>706</v>
      </c>
      <c r="J708" s="14" t="s">
        <v>65</v>
      </c>
      <c r="K708" s="14" t="s">
        <v>475</v>
      </c>
      <c r="L708" s="14" t="s">
        <v>315</v>
      </c>
      <c r="M708" s="14" t="s">
        <v>475</v>
      </c>
      <c r="N708" s="14" t="s">
        <v>315</v>
      </c>
      <c r="O708" s="3" t="str">
        <f t="shared" si="17"/>
        <v>('mn20100000009','mn20100000006','모델 배포 신청 현황','/mypage/modelDeploy','','9','M','{"attr":{"insert":true,"update":true,"delete":true,"detail":true}}','Y','SYSTEM',NOW(),'SYSTEM',NOW()),</v>
      </c>
    </row>
    <row r="709" spans="1:15" s="75" customFormat="1" x14ac:dyDescent="0.25">
      <c r="A709" s="79">
        <v>10</v>
      </c>
      <c r="B709" s="14" t="s">
        <v>1886</v>
      </c>
      <c r="C709" s="14" t="s">
        <v>1882</v>
      </c>
      <c r="D709" s="14" t="s">
        <v>2243</v>
      </c>
      <c r="E709" s="14" t="s">
        <v>2247</v>
      </c>
      <c r="F709" s="14"/>
      <c r="G709" s="14" t="s">
        <v>317</v>
      </c>
      <c r="H709" s="14" t="s">
        <v>1513</v>
      </c>
      <c r="I709" s="14" t="s">
        <v>706</v>
      </c>
      <c r="J709" s="14" t="s">
        <v>65</v>
      </c>
      <c r="K709" s="14" t="s">
        <v>475</v>
      </c>
      <c r="L709" s="14" t="s">
        <v>315</v>
      </c>
      <c r="M709" s="14" t="s">
        <v>475</v>
      </c>
      <c r="N709" s="14" t="s">
        <v>315</v>
      </c>
      <c r="O709" s="3" t="str">
        <f t="shared" si="17"/>
        <v>('mn20100000010','mn20100000006','사용자 권한','/mypage/role/user','','10','M','{"attr":{"insert":true,"update":true,"delete":true,"detail":true}}','Y','SYSTEM',NOW(),'SYSTEM',NOW()),</v>
      </c>
    </row>
    <row r="710" spans="1:15" x14ac:dyDescent="0.25">
      <c r="A710" s="79">
        <v>11</v>
      </c>
      <c r="B710" s="14" t="s">
        <v>1887</v>
      </c>
      <c r="C710" s="14" t="s">
        <v>1882</v>
      </c>
      <c r="D710" s="14" t="s">
        <v>1835</v>
      </c>
      <c r="E710" s="14" t="s">
        <v>1873</v>
      </c>
      <c r="F710" s="14"/>
      <c r="G710" s="14" t="s">
        <v>1671</v>
      </c>
      <c r="H710" s="14" t="s">
        <v>1513</v>
      </c>
      <c r="I710" s="14" t="s">
        <v>706</v>
      </c>
      <c r="J710" s="14" t="s">
        <v>65</v>
      </c>
      <c r="K710" s="14" t="s">
        <v>475</v>
      </c>
      <c r="L710" s="14" t="s">
        <v>315</v>
      </c>
      <c r="M710" s="14" t="s">
        <v>475</v>
      </c>
      <c r="N710" s="14" t="s">
        <v>315</v>
      </c>
      <c r="O710" s="3" t="str">
        <f t="shared" si="17"/>
        <v>('mn20100000011','mn20100000006','환경 설정','/mypage/envSet','','11','M','{"attr":{"insert":true,"update":true,"delete":true,"detail":true}}','Y','SYSTEM',NOW(),'SYSTEM',NOW()),</v>
      </c>
    </row>
    <row r="711" spans="1:15" x14ac:dyDescent="0.25">
      <c r="A711" s="79">
        <v>12</v>
      </c>
      <c r="B711" s="14" t="s">
        <v>1888</v>
      </c>
      <c r="C711" s="14" t="s">
        <v>1887</v>
      </c>
      <c r="D711" s="14" t="s">
        <v>1836</v>
      </c>
      <c r="E711" s="14" t="s">
        <v>1874</v>
      </c>
      <c r="F711" s="14"/>
      <c r="G711" s="14" t="s">
        <v>1672</v>
      </c>
      <c r="H711" s="14" t="s">
        <v>1513</v>
      </c>
      <c r="I711" s="14" t="s">
        <v>706</v>
      </c>
      <c r="J711" s="14" t="s">
        <v>65</v>
      </c>
      <c r="K711" s="14" t="s">
        <v>475</v>
      </c>
      <c r="L711" s="14" t="s">
        <v>315</v>
      </c>
      <c r="M711" s="14" t="s">
        <v>475</v>
      </c>
      <c r="N711" s="14" t="s">
        <v>315</v>
      </c>
      <c r="O711" s="3" t="str">
        <f t="shared" si="17"/>
        <v>('mn20100000012','mn20100000011','초기 화면 설정','/mypage/initScreenSet','','12','M','{"attr":{"insert":true,"update":true,"delete":true,"detail":true}}','Y','SYSTEM',NOW(),'SYSTEM',NOW()),</v>
      </c>
    </row>
    <row r="712" spans="1:15" x14ac:dyDescent="0.25">
      <c r="A712" s="79">
        <v>13</v>
      </c>
      <c r="B712" s="14" t="s">
        <v>1889</v>
      </c>
      <c r="C712" s="14" t="s">
        <v>1887</v>
      </c>
      <c r="D712" s="14" t="s">
        <v>1837</v>
      </c>
      <c r="E712" s="14" t="s">
        <v>1875</v>
      </c>
      <c r="F712" s="14"/>
      <c r="G712" s="14" t="s">
        <v>1673</v>
      </c>
      <c r="H712" s="14" t="s">
        <v>1513</v>
      </c>
      <c r="I712" s="14" t="s">
        <v>706</v>
      </c>
      <c r="J712" s="14" t="s">
        <v>65</v>
      </c>
      <c r="K712" s="14" t="s">
        <v>475</v>
      </c>
      <c r="L712" s="14" t="s">
        <v>315</v>
      </c>
      <c r="M712" s="14" t="s">
        <v>475</v>
      </c>
      <c r="N712" s="14" t="s">
        <v>315</v>
      </c>
      <c r="O712" s="3" t="str">
        <f t="shared" si="17"/>
        <v>('mn20100000013','mn20100000011','업무 보고서 설정','/mypage/reportSet','','13','M','{"attr":{"insert":true,"update":true,"delete":true,"detail":true}}','Y','SYSTEM',NOW(),'SYSTEM',NOW()),</v>
      </c>
    </row>
    <row r="713" spans="1:15" x14ac:dyDescent="0.25">
      <c r="A713" s="79">
        <v>14</v>
      </c>
      <c r="B713" s="14" t="s">
        <v>1890</v>
      </c>
      <c r="C713" s="14" t="s">
        <v>1877</v>
      </c>
      <c r="D713" s="14" t="s">
        <v>1838</v>
      </c>
      <c r="E713" s="14" t="s">
        <v>1853</v>
      </c>
      <c r="F713" s="14"/>
      <c r="G713" s="14" t="s">
        <v>1674</v>
      </c>
      <c r="H713" s="14" t="s">
        <v>1513</v>
      </c>
      <c r="I713" s="14" t="s">
        <v>706</v>
      </c>
      <c r="J713" s="14" t="s">
        <v>65</v>
      </c>
      <c r="K713" s="14" t="s">
        <v>475</v>
      </c>
      <c r="L713" s="14" t="s">
        <v>315</v>
      </c>
      <c r="M713" s="14" t="s">
        <v>475</v>
      </c>
      <c r="N713" s="14" t="s">
        <v>315</v>
      </c>
      <c r="O713" s="3" t="str">
        <f t="shared" si="17"/>
        <v>('mn20100000014','mn20100000001','분석 관리','/project','','14','M','{"attr":{"insert":true,"update":true,"delete":true,"detail":true}}','Y','SYSTEM',NOW(),'SYSTEM',NOW()),</v>
      </c>
    </row>
    <row r="714" spans="1:15" x14ac:dyDescent="0.25">
      <c r="A714" s="79">
        <v>15</v>
      </c>
      <c r="B714" s="14" t="s">
        <v>1891</v>
      </c>
      <c r="C714" s="14" t="s">
        <v>1890</v>
      </c>
      <c r="D714" s="14" t="s">
        <v>1839</v>
      </c>
      <c r="E714" s="14" t="s">
        <v>1864</v>
      </c>
      <c r="F714" s="14"/>
      <c r="G714" s="14" t="s">
        <v>1675</v>
      </c>
      <c r="H714" s="14" t="s">
        <v>1513</v>
      </c>
      <c r="I714" s="14" t="s">
        <v>706</v>
      </c>
      <c r="J714" s="14" t="s">
        <v>65</v>
      </c>
      <c r="K714" s="14" t="s">
        <v>475</v>
      </c>
      <c r="L714" s="14" t="s">
        <v>315</v>
      </c>
      <c r="M714" s="14" t="s">
        <v>475</v>
      </c>
      <c r="N714" s="14" t="s">
        <v>315</v>
      </c>
      <c r="O714" s="3" t="str">
        <f t="shared" si="17"/>
        <v>('mn20100000015','mn20100000014','프로젝트 조회','/project/project','','15','M','{"attr":{"insert":true,"update":true,"delete":true,"detail":true}}','Y','SYSTEM',NOW(),'SYSTEM',NOW()),</v>
      </c>
    </row>
    <row r="715" spans="1:15" x14ac:dyDescent="0.25">
      <c r="A715" s="79">
        <v>16</v>
      </c>
      <c r="B715" s="14" t="s">
        <v>1892</v>
      </c>
      <c r="C715" s="14" t="s">
        <v>1890</v>
      </c>
      <c r="D715" s="14" t="s">
        <v>1840</v>
      </c>
      <c r="E715" s="14" t="s">
        <v>1865</v>
      </c>
      <c r="F715" s="14"/>
      <c r="G715" s="14" t="s">
        <v>1676</v>
      </c>
      <c r="H715" s="14" t="s">
        <v>1513</v>
      </c>
      <c r="I715" s="14" t="s">
        <v>706</v>
      </c>
      <c r="J715" s="14" t="s">
        <v>65</v>
      </c>
      <c r="K715" s="14" t="s">
        <v>475</v>
      </c>
      <c r="L715" s="14" t="s">
        <v>315</v>
      </c>
      <c r="M715" s="14" t="s">
        <v>475</v>
      </c>
      <c r="N715" s="14" t="s">
        <v>315</v>
      </c>
      <c r="O715" s="3" t="str">
        <f t="shared" si="17"/>
        <v>('mn20100000016','mn20100000014','프로젝트 생성','/project/project/regist','','16','M','{"attr":{"insert":true,"update":true,"delete":true,"detail":true}}','Y','SYSTEM',NOW(),'SYSTEM',NOW()),</v>
      </c>
    </row>
    <row r="716" spans="1:15" x14ac:dyDescent="0.25">
      <c r="A716" s="79">
        <v>17</v>
      </c>
      <c r="B716" s="14" t="s">
        <v>1893</v>
      </c>
      <c r="C716" s="14" t="s">
        <v>1890</v>
      </c>
      <c r="D716" s="14" t="s">
        <v>1841</v>
      </c>
      <c r="E716" s="14" t="s">
        <v>1866</v>
      </c>
      <c r="F716" s="14"/>
      <c r="G716" s="14" t="s">
        <v>1677</v>
      </c>
      <c r="H716" s="14" t="s">
        <v>1513</v>
      </c>
      <c r="I716" s="14" t="s">
        <v>706</v>
      </c>
      <c r="J716" s="14" t="s">
        <v>65</v>
      </c>
      <c r="K716" s="14" t="s">
        <v>475</v>
      </c>
      <c r="L716" s="14" t="s">
        <v>315</v>
      </c>
      <c r="M716" s="14" t="s">
        <v>475</v>
      </c>
      <c r="N716" s="14" t="s">
        <v>315</v>
      </c>
      <c r="O716" s="3" t="str">
        <f t="shared" si="17"/>
        <v>('mn20100000017','mn20100000014','보고서 조회','/project/report/search','','17','M','{"attr":{"insert":true,"update":true,"delete":true,"detail":true}}','Y','SYSTEM',NOW(),'SYSTEM',NOW()),</v>
      </c>
    </row>
    <row r="717" spans="1:15" x14ac:dyDescent="0.25">
      <c r="A717" s="79">
        <v>18</v>
      </c>
      <c r="B717" s="14" t="s">
        <v>1894</v>
      </c>
      <c r="C717" s="14" t="s">
        <v>1890</v>
      </c>
      <c r="D717" s="14" t="s">
        <v>1842</v>
      </c>
      <c r="E717" s="14" t="s">
        <v>1867</v>
      </c>
      <c r="F717" s="14"/>
      <c r="G717" s="14" t="s">
        <v>1678</v>
      </c>
      <c r="H717" s="14" t="s">
        <v>1513</v>
      </c>
      <c r="I717" s="14" t="s">
        <v>706</v>
      </c>
      <c r="J717" s="14" t="s">
        <v>65</v>
      </c>
      <c r="K717" s="14" t="s">
        <v>475</v>
      </c>
      <c r="L717" s="14" t="s">
        <v>315</v>
      </c>
      <c r="M717" s="14" t="s">
        <v>475</v>
      </c>
      <c r="N717" s="14" t="s">
        <v>315</v>
      </c>
      <c r="O717" s="3" t="str">
        <f t="shared" si="17"/>
        <v>('mn20100000018','mn20100000014','보고서 생성','/project/report/make','','18','M','{"attr":{"insert":true,"update":true,"delete":true,"detail":true}}','Y','SYSTEM',NOW(),'SYSTEM',NOW()),</v>
      </c>
    </row>
    <row r="718" spans="1:15" x14ac:dyDescent="0.25">
      <c r="A718" s="79">
        <v>19</v>
      </c>
      <c r="B718" s="14" t="s">
        <v>1895</v>
      </c>
      <c r="C718" s="14" t="s">
        <v>1890</v>
      </c>
      <c r="D718" s="14" t="s">
        <v>1843</v>
      </c>
      <c r="E718" s="14" t="s">
        <v>1868</v>
      </c>
      <c r="F718" s="14"/>
      <c r="G718" s="14" t="s">
        <v>1679</v>
      </c>
      <c r="H718" s="14" t="s">
        <v>1513</v>
      </c>
      <c r="I718" s="14" t="s">
        <v>706</v>
      </c>
      <c r="J718" s="14" t="s">
        <v>65</v>
      </c>
      <c r="K718" s="14" t="s">
        <v>475</v>
      </c>
      <c r="L718" s="14" t="s">
        <v>315</v>
      </c>
      <c r="M718" s="14" t="s">
        <v>475</v>
      </c>
      <c r="N718" s="14" t="s">
        <v>315</v>
      </c>
      <c r="O718" s="3" t="str">
        <f t="shared" si="17"/>
        <v>('mn20100000019','mn20100000014','보고서 동록 요청','/project/report/rgst','','19','M','{"attr":{"insert":true,"update":true,"delete":true,"detail":true}}','Y','SYSTEM',NOW(),'SYSTEM',NOW()),</v>
      </c>
    </row>
    <row r="719" spans="1:15" x14ac:dyDescent="0.25">
      <c r="A719" s="79">
        <v>20</v>
      </c>
      <c r="B719" s="14" t="s">
        <v>1896</v>
      </c>
      <c r="C719" s="14" t="s">
        <v>1890</v>
      </c>
      <c r="D719" s="14" t="s">
        <v>1844</v>
      </c>
      <c r="E719" s="14" t="s">
        <v>1869</v>
      </c>
      <c r="F719" s="14"/>
      <c r="G719" s="14" t="s">
        <v>1680</v>
      </c>
      <c r="H719" s="14" t="s">
        <v>313</v>
      </c>
      <c r="I719" s="14" t="s">
        <v>706</v>
      </c>
      <c r="J719" s="14" t="s">
        <v>65</v>
      </c>
      <c r="K719" s="14" t="s">
        <v>475</v>
      </c>
      <c r="L719" s="14" t="s">
        <v>315</v>
      </c>
      <c r="M719" s="14" t="s">
        <v>475</v>
      </c>
      <c r="N719" s="14" t="s">
        <v>315</v>
      </c>
      <c r="O719" s="3" t="str">
        <f t="shared" si="17"/>
        <v>('mn20100000020','mn20100000014','모델 배포 신청','/project/modelDeploy','','20','M','{"attr":{"insert":true,"update":true,"delete":true,"detail":true}}','Y','SYSTEM',NOW(),'SYSTEM',NOW()),</v>
      </c>
    </row>
    <row r="720" spans="1:15" x14ac:dyDescent="0.25">
      <c r="A720" s="79">
        <v>21</v>
      </c>
      <c r="B720" s="14" t="s">
        <v>1897</v>
      </c>
      <c r="C720" s="14" t="s">
        <v>1877</v>
      </c>
      <c r="D720" s="14" t="s">
        <v>1845</v>
      </c>
      <c r="E720" s="14" t="s">
        <v>1854</v>
      </c>
      <c r="F720" s="14"/>
      <c r="G720" s="14" t="s">
        <v>1681</v>
      </c>
      <c r="H720" s="14" t="s">
        <v>313</v>
      </c>
      <c r="I720" s="14" t="s">
        <v>706</v>
      </c>
      <c r="J720" s="14" t="s">
        <v>65</v>
      </c>
      <c r="K720" s="14" t="s">
        <v>475</v>
      </c>
      <c r="L720" s="14" t="s">
        <v>315</v>
      </c>
      <c r="M720" s="14" t="s">
        <v>475</v>
      </c>
      <c r="N720" s="14" t="s">
        <v>315</v>
      </c>
      <c r="O720" s="3" t="str">
        <f t="shared" si="17"/>
        <v>('mn20100000021','mn20100000001','업무 용어 관리','/bizword','','21','M','{"attr":{"insert":true,"update":true,"delete":true,"detail":true}}','Y','SYSTEM',NOW(),'SYSTEM',NOW()),</v>
      </c>
    </row>
    <row r="721" spans="1:15" x14ac:dyDescent="0.25">
      <c r="A721" s="79">
        <v>22</v>
      </c>
      <c r="B721" s="14" t="s">
        <v>1898</v>
      </c>
      <c r="C721" s="14" t="s">
        <v>1897</v>
      </c>
      <c r="D721" s="14" t="s">
        <v>1846</v>
      </c>
      <c r="E721" s="14" t="s">
        <v>1862</v>
      </c>
      <c r="F721" s="14"/>
      <c r="G721" s="14" t="s">
        <v>1682</v>
      </c>
      <c r="H721" s="14" t="s">
        <v>313</v>
      </c>
      <c r="I721" s="14" t="s">
        <v>706</v>
      </c>
      <c r="J721" s="14" t="s">
        <v>65</v>
      </c>
      <c r="K721" s="14" t="s">
        <v>475</v>
      </c>
      <c r="L721" s="14" t="s">
        <v>315</v>
      </c>
      <c r="M721" s="14" t="s">
        <v>475</v>
      </c>
      <c r="N721" s="14" t="s">
        <v>315</v>
      </c>
      <c r="O721" s="3" t="str">
        <f t="shared" si="17"/>
        <v>('mn20100000022','mn20100000021','업무 표준 용어 검색','/bizword/meta/search','','22','M','{"attr":{"insert":true,"update":true,"delete":true,"detail":true}}','Y','SYSTEM',NOW(),'SYSTEM',NOW()),</v>
      </c>
    </row>
    <row r="722" spans="1:15" x14ac:dyDescent="0.25">
      <c r="A722" s="79">
        <v>23</v>
      </c>
      <c r="B722" s="14" t="s">
        <v>1899</v>
      </c>
      <c r="C722" s="14" t="s">
        <v>1897</v>
      </c>
      <c r="D722" s="14" t="s">
        <v>1847</v>
      </c>
      <c r="E722" s="14" t="s">
        <v>1863</v>
      </c>
      <c r="F722" s="14"/>
      <c r="G722" s="14" t="s">
        <v>1683</v>
      </c>
      <c r="H722" s="14" t="s">
        <v>313</v>
      </c>
      <c r="I722" s="14" t="s">
        <v>706</v>
      </c>
      <c r="J722" s="14" t="s">
        <v>65</v>
      </c>
      <c r="K722" s="14" t="s">
        <v>475</v>
      </c>
      <c r="L722" s="14" t="s">
        <v>315</v>
      </c>
      <c r="M722" s="14" t="s">
        <v>475</v>
      </c>
      <c r="N722" s="14" t="s">
        <v>315</v>
      </c>
      <c r="O722" s="3" t="str">
        <f t="shared" si="17"/>
        <v>('mn20100000023','mn20100000021','업무 표준 용어 등록&amp;amp;수정','/bizword/meta/rgst','','23','M','{"attr":{"insert":true,"update":true,"delete":true,"detail":true}}','Y','SYSTEM',NOW(),'SYSTEM',NOW()),</v>
      </c>
    </row>
    <row r="723" spans="1:15" x14ac:dyDescent="0.25">
      <c r="A723" s="79">
        <v>24</v>
      </c>
      <c r="B723" s="14" t="s">
        <v>1900</v>
      </c>
      <c r="C723" s="14" t="s">
        <v>1877</v>
      </c>
      <c r="D723" s="14" t="s">
        <v>2244</v>
      </c>
      <c r="E723" s="14" t="s">
        <v>1855</v>
      </c>
      <c r="F723" s="14"/>
      <c r="G723" s="14" t="s">
        <v>1684</v>
      </c>
      <c r="H723" s="14" t="s">
        <v>313</v>
      </c>
      <c r="I723" s="14" t="s">
        <v>706</v>
      </c>
      <c r="J723" s="14" t="s">
        <v>65</v>
      </c>
      <c r="K723" s="14" t="s">
        <v>475</v>
      </c>
      <c r="L723" s="14" t="s">
        <v>315</v>
      </c>
      <c r="M723" s="14" t="s">
        <v>475</v>
      </c>
      <c r="N723" s="14" t="s">
        <v>315</v>
      </c>
      <c r="O723" s="3" t="str">
        <f t="shared" si="17"/>
        <v>('mn20100000024','mn20100000001','자산 현황','/data','','24','M','{"attr":{"insert":true,"update":true,"delete":true,"detail":true}}','Y','SYSTEM',NOW(),'SYSTEM',NOW()),</v>
      </c>
    </row>
    <row r="724" spans="1:15" x14ac:dyDescent="0.25">
      <c r="A724" s="79">
        <v>25</v>
      </c>
      <c r="B724" s="14" t="s">
        <v>1901</v>
      </c>
      <c r="C724" s="14" t="s">
        <v>1900</v>
      </c>
      <c r="D724" s="14" t="s">
        <v>2245</v>
      </c>
      <c r="E724" s="14" t="s">
        <v>1860</v>
      </c>
      <c r="F724" s="14"/>
      <c r="G724" s="14" t="s">
        <v>1685</v>
      </c>
      <c r="H724" s="14" t="s">
        <v>313</v>
      </c>
      <c r="I724" s="14" t="s">
        <v>706</v>
      </c>
      <c r="J724" s="14" t="s">
        <v>65</v>
      </c>
      <c r="K724" s="14" t="s">
        <v>475</v>
      </c>
      <c r="L724" s="14" t="s">
        <v>315</v>
      </c>
      <c r="M724" s="14" t="s">
        <v>475</v>
      </c>
      <c r="N724" s="14" t="s">
        <v>315</v>
      </c>
      <c r="O724" s="3" t="str">
        <f t="shared" si="17"/>
        <v>('mn20100000025','mn20100000024','데이터 조회','/data/role/data','','25','M','{"attr":{"insert":true,"update":true,"delete":true,"detail":true}}','Y','SYSTEM',NOW(),'SYSTEM',NOW()),</v>
      </c>
    </row>
    <row r="725" spans="1:15" s="75" customFormat="1" x14ac:dyDescent="0.25">
      <c r="A725" s="79">
        <v>26</v>
      </c>
      <c r="B725" s="14" t="s">
        <v>1902</v>
      </c>
      <c r="C725" s="14" t="s">
        <v>1900</v>
      </c>
      <c r="D725" s="14" t="s">
        <v>2251</v>
      </c>
      <c r="E725" s="14" t="s">
        <v>2249</v>
      </c>
      <c r="F725" s="14"/>
      <c r="G725" s="14" t="s">
        <v>1686</v>
      </c>
      <c r="H725" s="14" t="s">
        <v>2252</v>
      </c>
      <c r="I725" s="14" t="s">
        <v>706</v>
      </c>
      <c r="J725" s="14" t="s">
        <v>65</v>
      </c>
      <c r="K725" s="14" t="s">
        <v>475</v>
      </c>
      <c r="L725" s="14" t="s">
        <v>315</v>
      </c>
      <c r="M725" s="14" t="s">
        <v>475</v>
      </c>
      <c r="N725" s="14" t="s">
        <v>315</v>
      </c>
      <c r="O725" s="3" t="str">
        <f t="shared" si="17"/>
        <v>('mn20100000026','mn20100000024','시각화 데이터 조회','/data/role/data/itmetaData','','26','F','{"attr":{"insert":true,"update":true,"delete":true,"detail":true}}','Y','SYSTEM',NOW(),'SYSTEM',NOW()),</v>
      </c>
    </row>
    <row r="726" spans="1:15" x14ac:dyDescent="0.25">
      <c r="A726" s="79">
        <v>27</v>
      </c>
      <c r="B726" s="14" t="s">
        <v>1903</v>
      </c>
      <c r="C726" s="14" t="s">
        <v>1900</v>
      </c>
      <c r="D726" s="14" t="s">
        <v>2246</v>
      </c>
      <c r="E726" s="14" t="s">
        <v>2250</v>
      </c>
      <c r="F726" s="14"/>
      <c r="G726" s="14" t="s">
        <v>1687</v>
      </c>
      <c r="H726" s="14" t="s">
        <v>2252</v>
      </c>
      <c r="I726" s="14" t="s">
        <v>706</v>
      </c>
      <c r="J726" s="14" t="s">
        <v>65</v>
      </c>
      <c r="K726" s="14" t="s">
        <v>475</v>
      </c>
      <c r="L726" s="14" t="s">
        <v>315</v>
      </c>
      <c r="M726" s="14" t="s">
        <v>475</v>
      </c>
      <c r="N726" s="14" t="s">
        <v>315</v>
      </c>
      <c r="O726" s="3" t="str">
        <f t="shared" si="17"/>
        <v>('mn20100000027','mn20100000024','ML 데이터 조회','/data/role/data/ctlgData','','27','F','{"attr":{"insert":true,"update":true,"delete":true,"detail":true}}','Y','SYSTEM',NOW(),'SYSTEM',NOW()),</v>
      </c>
    </row>
    <row r="727" spans="1:15" x14ac:dyDescent="0.25">
      <c r="A727" s="79">
        <v>28</v>
      </c>
      <c r="B727" s="14" t="s">
        <v>1904</v>
      </c>
      <c r="C727" s="14" t="s">
        <v>1900</v>
      </c>
      <c r="D727" s="14" t="s">
        <v>1848</v>
      </c>
      <c r="E727" s="14" t="s">
        <v>1861</v>
      </c>
      <c r="F727" s="14"/>
      <c r="G727" s="14" t="s">
        <v>1688</v>
      </c>
      <c r="H727" s="14" t="s">
        <v>313</v>
      </c>
      <c r="I727" s="14" t="s">
        <v>706</v>
      </c>
      <c r="J727" s="14" t="s">
        <v>65</v>
      </c>
      <c r="K727" s="14" t="s">
        <v>475</v>
      </c>
      <c r="L727" s="14" t="s">
        <v>315</v>
      </c>
      <c r="M727" s="14" t="s">
        <v>475</v>
      </c>
      <c r="N727" s="14" t="s">
        <v>315</v>
      </c>
      <c r="O727" s="3" t="str">
        <f t="shared" si="17"/>
        <v>('mn20100000028','mn20100000024','외부 데이터 현황','/data/extrnl','','28','M','{"attr":{"insert":true,"update":true,"delete":true,"detail":true}}','Y','SYSTEM',NOW(),'SYSTEM',NOW()),</v>
      </c>
    </row>
    <row r="728" spans="1:15" x14ac:dyDescent="0.25">
      <c r="A728" s="79">
        <v>29</v>
      </c>
      <c r="B728" s="14" t="s">
        <v>1905</v>
      </c>
      <c r="C728" s="14" t="s">
        <v>1877</v>
      </c>
      <c r="D728" s="14" t="s">
        <v>1849</v>
      </c>
      <c r="E728" s="14" t="s">
        <v>1856</v>
      </c>
      <c r="F728" s="14"/>
      <c r="G728" s="14" t="s">
        <v>1689</v>
      </c>
      <c r="H728" s="14" t="s">
        <v>313</v>
      </c>
      <c r="I728" s="14" t="s">
        <v>706</v>
      </c>
      <c r="J728" s="14" t="s">
        <v>65</v>
      </c>
      <c r="K728" s="14" t="s">
        <v>475</v>
      </c>
      <c r="L728" s="14" t="s">
        <v>315</v>
      </c>
      <c r="M728" s="14" t="s">
        <v>475</v>
      </c>
      <c r="N728" s="14" t="s">
        <v>315</v>
      </c>
      <c r="O728" s="3" t="str">
        <f t="shared" si="17"/>
        <v>('mn20100000029','mn20100000001','이용 안내','/info','','29','M','{"attr":{"insert":true,"update":true,"delete":true,"detail":true}}','Y','SYSTEM',NOW(),'SYSTEM',NOW()),</v>
      </c>
    </row>
    <row r="729" spans="1:15" x14ac:dyDescent="0.25">
      <c r="A729" s="79">
        <v>30</v>
      </c>
      <c r="B729" s="14" t="s">
        <v>1906</v>
      </c>
      <c r="C729" s="14" t="s">
        <v>1905</v>
      </c>
      <c r="D729" s="14" t="s">
        <v>1850</v>
      </c>
      <c r="E729" s="14" t="s">
        <v>1857</v>
      </c>
      <c r="F729" s="14"/>
      <c r="G729" s="14" t="s">
        <v>1820</v>
      </c>
      <c r="H729" s="14" t="s">
        <v>313</v>
      </c>
      <c r="I729" s="14" t="s">
        <v>706</v>
      </c>
      <c r="J729" s="14" t="s">
        <v>65</v>
      </c>
      <c r="K729" s="14" t="s">
        <v>475</v>
      </c>
      <c r="L729" s="14" t="s">
        <v>315</v>
      </c>
      <c r="M729" s="14" t="s">
        <v>475</v>
      </c>
      <c r="N729" s="14" t="s">
        <v>315</v>
      </c>
      <c r="O729" s="3" t="str">
        <f t="shared" si="17"/>
        <v>('mn20100000030','mn20100000029','공지사항','/info/notice','','30','M','{"attr":{"insert":true,"update":true,"delete":true,"detail":true}}','Y','SYSTEM',NOW(),'SYSTEM',NOW()),</v>
      </c>
    </row>
    <row r="730" spans="1:15" x14ac:dyDescent="0.25">
      <c r="A730" s="79">
        <v>31</v>
      </c>
      <c r="B730" s="14" t="s">
        <v>2253</v>
      </c>
      <c r="C730" s="14" t="s">
        <v>1905</v>
      </c>
      <c r="D730" s="14" t="s">
        <v>1851</v>
      </c>
      <c r="E730" s="14" t="s">
        <v>1858</v>
      </c>
      <c r="F730" s="14"/>
      <c r="G730" s="14" t="s">
        <v>1821</v>
      </c>
      <c r="H730" s="14" t="s">
        <v>313</v>
      </c>
      <c r="I730" s="14" t="s">
        <v>706</v>
      </c>
      <c r="J730" s="14" t="s">
        <v>65</v>
      </c>
      <c r="K730" s="14" t="s">
        <v>475</v>
      </c>
      <c r="L730" s="14" t="s">
        <v>315</v>
      </c>
      <c r="M730" s="14" t="s">
        <v>475</v>
      </c>
      <c r="N730" s="14" t="s">
        <v>315</v>
      </c>
      <c r="O730" s="3" t="str">
        <f t="shared" si="17"/>
        <v>('mn20100000031','mn20100000029','FAQ','/info/faq','','31','M','{"attr":{"insert":true,"update":true,"delete":true,"detail":true}}','Y','SYSTEM',NOW(),'SYSTEM',NOW()),</v>
      </c>
    </row>
    <row r="731" spans="1:15" x14ac:dyDescent="0.25">
      <c r="A731" s="79">
        <v>32</v>
      </c>
      <c r="B731" s="14" t="s">
        <v>2254</v>
      </c>
      <c r="C731" s="14" t="s">
        <v>1905</v>
      </c>
      <c r="D731" s="14" t="s">
        <v>1852</v>
      </c>
      <c r="E731" s="14" t="s">
        <v>1859</v>
      </c>
      <c r="F731" s="14"/>
      <c r="G731" s="14" t="s">
        <v>1822</v>
      </c>
      <c r="H731" s="14" t="s">
        <v>313</v>
      </c>
      <c r="I731" s="14" t="s">
        <v>706</v>
      </c>
      <c r="J731" s="14" t="s">
        <v>65</v>
      </c>
      <c r="K731" s="14" t="s">
        <v>475</v>
      </c>
      <c r="L731" s="14" t="s">
        <v>315</v>
      </c>
      <c r="M731" s="14" t="s">
        <v>475</v>
      </c>
      <c r="N731" s="14" t="s">
        <v>315</v>
      </c>
      <c r="O731" s="3" t="str">
        <f t="shared" si="17"/>
        <v>('mn20100000032','mn20100000029','Q&amp;amp;A','/info/qna','','32','M','{"attr":{"insert":true,"update":true,"delete":true,"detail":true}}','Y','SYSTEM',NOW(),'SYSTEM',NOW()),</v>
      </c>
    </row>
    <row r="732" spans="1:15" s="75" customFormat="1" x14ac:dyDescent="0.25">
      <c r="A732" s="79">
        <v>33</v>
      </c>
      <c r="B732" s="14" t="s">
        <v>2255</v>
      </c>
      <c r="C732" s="14" t="s">
        <v>1905</v>
      </c>
      <c r="D732" s="14" t="s">
        <v>2242</v>
      </c>
      <c r="E732" s="14" t="s">
        <v>2248</v>
      </c>
      <c r="F732" s="14"/>
      <c r="G732" s="14" t="s">
        <v>1823</v>
      </c>
      <c r="H732" s="14" t="s">
        <v>313</v>
      </c>
      <c r="I732" s="14" t="s">
        <v>706</v>
      </c>
      <c r="J732" s="14" t="s">
        <v>65</v>
      </c>
      <c r="K732" s="14" t="s">
        <v>475</v>
      </c>
      <c r="L732" s="14" t="s">
        <v>315</v>
      </c>
      <c r="M732" s="14" t="s">
        <v>475</v>
      </c>
      <c r="N732" s="14" t="s">
        <v>315</v>
      </c>
      <c r="O732" s="3" t="str">
        <f t="shared" si="17"/>
        <v>('mn20100000033','mn20100000029','자유 게시판','/info/free','','33','M','{"attr":{"insert":true,"update":true,"delete":true,"detail":true}}','Y','SYSTEM',NOW(),'SYSTEM',NOW());</v>
      </c>
    </row>
    <row r="733" spans="1:15" x14ac:dyDescent="0.25">
      <c r="A733" s="16"/>
      <c r="B733" s="15"/>
      <c r="C733" s="15"/>
      <c r="D733" s="15"/>
      <c r="E733" s="15"/>
      <c r="F733" s="15"/>
      <c r="G733" s="15"/>
      <c r="H733" s="15"/>
      <c r="I733" s="15"/>
      <c r="J733" s="17"/>
      <c r="K733" s="17"/>
      <c r="L733" s="17"/>
      <c r="M733" s="17"/>
      <c r="N733" s="15"/>
    </row>
    <row r="736" spans="1:15" x14ac:dyDescent="0.25">
      <c r="A736" s="96" t="str">
        <f>VLOOKUP(C736,table!B:D,3,FALSE)</f>
        <v>사용자</v>
      </c>
      <c r="B736" s="96"/>
      <c r="C736" s="100" t="s">
        <v>74</v>
      </c>
      <c r="D736" s="100"/>
      <c r="E736" s="100"/>
      <c r="F736" s="100"/>
      <c r="G736" s="100"/>
      <c r="H736" s="100"/>
      <c r="I736" s="100"/>
      <c r="J736" s="96" t="s">
        <v>311</v>
      </c>
    </row>
    <row r="737" spans="1:10" x14ac:dyDescent="0.25">
      <c r="A737" s="96"/>
      <c r="B737" s="96"/>
      <c r="C737" s="100" t="str">
        <f>VLOOKUP(C736,table!B:D,2,FALSE)</f>
        <v>T_USER_SYS_MENU_AUTH</v>
      </c>
      <c r="D737" s="100"/>
      <c r="E737" s="100"/>
      <c r="F737" s="100"/>
      <c r="G737" s="100"/>
      <c r="H737" s="100"/>
      <c r="I737" s="100"/>
      <c r="J737" s="96"/>
    </row>
    <row r="738" spans="1:10" x14ac:dyDescent="0.25">
      <c r="A738" s="96" t="s">
        <v>312</v>
      </c>
      <c r="B738" s="13" t="s">
        <v>119</v>
      </c>
      <c r="C738" s="13" t="s">
        <v>140</v>
      </c>
      <c r="D738" s="31" t="s">
        <v>629</v>
      </c>
      <c r="E738" s="13" t="s">
        <v>160</v>
      </c>
      <c r="F738" s="13" t="s">
        <v>132</v>
      </c>
      <c r="G738" s="13" t="s">
        <v>129</v>
      </c>
      <c r="H738" s="13" t="s">
        <v>169</v>
      </c>
      <c r="I738" s="13" t="s">
        <v>173</v>
      </c>
      <c r="J738" s="3" t="str">
        <f>"TRUNCATE FROM "&amp;$C737&amp;";"</f>
        <v>TRUNCATE FROM T_USER_SYS_MENU_AUTH;</v>
      </c>
    </row>
    <row r="739" spans="1:10" x14ac:dyDescent="0.25">
      <c r="A739" s="96"/>
      <c r="B739" s="13" t="s">
        <v>120</v>
      </c>
      <c r="C739" s="13" t="s">
        <v>13</v>
      </c>
      <c r="D739" s="31" t="s">
        <v>630</v>
      </c>
      <c r="E739" s="13" t="s">
        <v>161</v>
      </c>
      <c r="F739" s="13" t="s">
        <v>133</v>
      </c>
      <c r="G739" s="13" t="s">
        <v>130</v>
      </c>
      <c r="H739" s="13" t="s">
        <v>170</v>
      </c>
      <c r="I739" s="13" t="s">
        <v>174</v>
      </c>
      <c r="J739" s="3" t="str">
        <f>"INSERT INTO "&amp;C737&amp;" ("&amp;B739&amp;","&amp;C739&amp;","&amp;D739&amp;","&amp;E739&amp;","&amp;F739&amp;","&amp;G739&amp;","&amp;H739&amp;","&amp;I739&amp;") VALUES"</f>
        <v>INSERT INTO T_USER_SYS_MENU_AUTH (AUTH_ID,MENU_ID,MENU_ATTR,USE_YN,RGST_ID,RGST_DT,MODI_ID,MODI_DT) VALUES</v>
      </c>
    </row>
    <row r="740" spans="1:10" x14ac:dyDescent="0.25">
      <c r="A740" s="12">
        <v>1</v>
      </c>
      <c r="B740" s="14" t="s">
        <v>1668</v>
      </c>
      <c r="C740" s="14" t="s">
        <v>1877</v>
      </c>
      <c r="D740" s="14" t="s">
        <v>706</v>
      </c>
      <c r="E740" s="14" t="s">
        <v>65</v>
      </c>
      <c r="F740" s="14" t="s">
        <v>475</v>
      </c>
      <c r="G740" s="14" t="s">
        <v>315</v>
      </c>
      <c r="H740" s="14" t="s">
        <v>475</v>
      </c>
      <c r="I740" s="14" t="s">
        <v>315</v>
      </c>
      <c r="J740" s="3" t="str">
        <f>"('"&amp;B740&amp;"','"&amp;C740&amp;"',"&amp;IF(D740="","NULL","'"&amp;D740&amp;"'")&amp;",'"&amp;E740&amp;"','"&amp;F740&amp;"',"&amp;G740&amp;",'"&amp;H740&amp;"',"&amp;I740&amp;IF(A741="",");","),")</f>
        <v>('au20100000001','mn20100000001','{"attr":{"insert":true,"update":true,"delete":true,"detail":true}}','Y','SYSTEM',NOW(),'SYSTEM',NOW()),</v>
      </c>
    </row>
    <row r="741" spans="1:10" x14ac:dyDescent="0.25">
      <c r="A741" s="12">
        <v>2</v>
      </c>
      <c r="B741" s="14" t="s">
        <v>1668</v>
      </c>
      <c r="C741" s="14" t="s">
        <v>1878</v>
      </c>
      <c r="D741" s="14" t="s">
        <v>706</v>
      </c>
      <c r="E741" s="14" t="s">
        <v>65</v>
      </c>
      <c r="F741" s="14" t="s">
        <v>475</v>
      </c>
      <c r="G741" s="14" t="s">
        <v>315</v>
      </c>
      <c r="H741" s="14" t="s">
        <v>475</v>
      </c>
      <c r="I741" s="14" t="s">
        <v>315</v>
      </c>
      <c r="J741" s="3" t="str">
        <f t="shared" ref="J741:J804" si="18">"('"&amp;B741&amp;"','"&amp;C741&amp;"',"&amp;IF(D741="","NULL","'"&amp;D741&amp;"'")&amp;",'"&amp;E741&amp;"','"&amp;F741&amp;"',"&amp;G741&amp;",'"&amp;H741&amp;"',"&amp;I741&amp;IF(A742="",");","),")</f>
        <v>('au20100000001','mn20100000002','{"attr":{"insert":true,"update":true,"delete":true,"detail":true}}','Y','SYSTEM',NOW(),'SYSTEM',NOW()),</v>
      </c>
    </row>
    <row r="742" spans="1:10" x14ac:dyDescent="0.25">
      <c r="A742" s="79">
        <v>3</v>
      </c>
      <c r="B742" s="14" t="s">
        <v>1668</v>
      </c>
      <c r="C742" s="14" t="s">
        <v>1879</v>
      </c>
      <c r="D742" s="14" t="s">
        <v>706</v>
      </c>
      <c r="E742" s="14" t="s">
        <v>65</v>
      </c>
      <c r="F742" s="14" t="s">
        <v>475</v>
      </c>
      <c r="G742" s="14" t="s">
        <v>315</v>
      </c>
      <c r="H742" s="14" t="s">
        <v>475</v>
      </c>
      <c r="I742" s="14" t="s">
        <v>315</v>
      </c>
      <c r="J742" s="3" t="str">
        <f t="shared" si="18"/>
        <v>('au20100000001','mn20100000003','{"attr":{"insert":true,"update":true,"delete":true,"detail":true}}','Y','SYSTEM',NOW(),'SYSTEM',NOW()),</v>
      </c>
    </row>
    <row r="743" spans="1:10" x14ac:dyDescent="0.25">
      <c r="A743" s="79">
        <v>4</v>
      </c>
      <c r="B743" s="14" t="s">
        <v>1668</v>
      </c>
      <c r="C743" s="14" t="s">
        <v>1880</v>
      </c>
      <c r="D743" s="14" t="s">
        <v>706</v>
      </c>
      <c r="E743" s="14" t="s">
        <v>1907</v>
      </c>
      <c r="F743" s="14" t="s">
        <v>475</v>
      </c>
      <c r="G743" s="14" t="s">
        <v>315</v>
      </c>
      <c r="H743" s="14" t="s">
        <v>475</v>
      </c>
      <c r="I743" s="14" t="s">
        <v>315</v>
      </c>
      <c r="J743" s="3" t="str">
        <f t="shared" si="18"/>
        <v>('au20100000001','mn20100000004','{"attr":{"insert":true,"update":true,"delete":true,"detail":true}}','N','SYSTEM',NOW(),'SYSTEM',NOW()),</v>
      </c>
    </row>
    <row r="744" spans="1:10" x14ac:dyDescent="0.25">
      <c r="A744" s="79">
        <v>5</v>
      </c>
      <c r="B744" s="14" t="s">
        <v>1668</v>
      </c>
      <c r="C744" s="14" t="s">
        <v>1881</v>
      </c>
      <c r="D744" s="14" t="s">
        <v>706</v>
      </c>
      <c r="E744" s="14" t="s">
        <v>65</v>
      </c>
      <c r="F744" s="14" t="s">
        <v>475</v>
      </c>
      <c r="G744" s="14" t="s">
        <v>315</v>
      </c>
      <c r="H744" s="14" t="s">
        <v>475</v>
      </c>
      <c r="I744" s="14" t="s">
        <v>315</v>
      </c>
      <c r="J744" s="3" t="str">
        <f t="shared" si="18"/>
        <v>('au20100000001','mn20100000005','{"attr":{"insert":true,"update":true,"delete":true,"detail":true}}','Y','SYSTEM',NOW(),'SYSTEM',NOW()),</v>
      </c>
    </row>
    <row r="745" spans="1:10" x14ac:dyDescent="0.25">
      <c r="A745" s="79">
        <v>6</v>
      </c>
      <c r="B745" s="14" t="s">
        <v>1668</v>
      </c>
      <c r="C745" s="14" t="s">
        <v>1882</v>
      </c>
      <c r="D745" s="14" t="s">
        <v>706</v>
      </c>
      <c r="E745" s="14" t="s">
        <v>65</v>
      </c>
      <c r="F745" s="14" t="s">
        <v>475</v>
      </c>
      <c r="G745" s="14" t="s">
        <v>315</v>
      </c>
      <c r="H745" s="14" t="s">
        <v>475</v>
      </c>
      <c r="I745" s="14" t="s">
        <v>315</v>
      </c>
      <c r="J745" s="3" t="str">
        <f t="shared" si="18"/>
        <v>('au20100000001','mn20100000006','{"attr":{"insert":true,"update":true,"delete":true,"detail":true}}','Y','SYSTEM',NOW(),'SYSTEM',NOW()),</v>
      </c>
    </row>
    <row r="746" spans="1:10" x14ac:dyDescent="0.25">
      <c r="A746" s="79">
        <v>7</v>
      </c>
      <c r="B746" s="14" t="s">
        <v>1668</v>
      </c>
      <c r="C746" s="14" t="s">
        <v>1883</v>
      </c>
      <c r="D746" s="14" t="s">
        <v>706</v>
      </c>
      <c r="E746" s="14" t="s">
        <v>65</v>
      </c>
      <c r="F746" s="14" t="s">
        <v>475</v>
      </c>
      <c r="G746" s="14" t="s">
        <v>315</v>
      </c>
      <c r="H746" s="14" t="s">
        <v>475</v>
      </c>
      <c r="I746" s="14" t="s">
        <v>315</v>
      </c>
      <c r="J746" s="3" t="str">
        <f t="shared" si="18"/>
        <v>('au20100000001','mn20100000007','{"attr":{"insert":true,"update":true,"delete":true,"detail":true}}','Y','SYSTEM',NOW(),'SYSTEM',NOW()),</v>
      </c>
    </row>
    <row r="747" spans="1:10" x14ac:dyDescent="0.25">
      <c r="A747" s="79">
        <v>8</v>
      </c>
      <c r="B747" s="14" t="s">
        <v>1668</v>
      </c>
      <c r="C747" s="14" t="s">
        <v>1884</v>
      </c>
      <c r="D747" s="14" t="s">
        <v>706</v>
      </c>
      <c r="E747" s="14" t="s">
        <v>1907</v>
      </c>
      <c r="F747" s="14" t="s">
        <v>475</v>
      </c>
      <c r="G747" s="14" t="s">
        <v>315</v>
      </c>
      <c r="H747" s="14" t="s">
        <v>475</v>
      </c>
      <c r="I747" s="14" t="s">
        <v>315</v>
      </c>
      <c r="J747" s="3" t="str">
        <f t="shared" si="18"/>
        <v>('au20100000001','mn20100000008','{"attr":{"insert":true,"update":true,"delete":true,"detail":true}}','N','SYSTEM',NOW(),'SYSTEM',NOW()),</v>
      </c>
    </row>
    <row r="748" spans="1:10" x14ac:dyDescent="0.25">
      <c r="A748" s="79">
        <v>9</v>
      </c>
      <c r="B748" s="14" t="s">
        <v>1668</v>
      </c>
      <c r="C748" s="14" t="s">
        <v>1885</v>
      </c>
      <c r="D748" s="14" t="s">
        <v>706</v>
      </c>
      <c r="E748" s="14" t="s">
        <v>1907</v>
      </c>
      <c r="F748" s="14" t="s">
        <v>475</v>
      </c>
      <c r="G748" s="14" t="s">
        <v>315</v>
      </c>
      <c r="H748" s="14" t="s">
        <v>475</v>
      </c>
      <c r="I748" s="14" t="s">
        <v>315</v>
      </c>
      <c r="J748" s="3" t="str">
        <f t="shared" si="18"/>
        <v>('au20100000001','mn20100000009','{"attr":{"insert":true,"update":true,"delete":true,"detail":true}}','N','SYSTEM',NOW(),'SYSTEM',NOW()),</v>
      </c>
    </row>
    <row r="749" spans="1:10" x14ac:dyDescent="0.25">
      <c r="A749" s="79">
        <v>10</v>
      </c>
      <c r="B749" s="14" t="s">
        <v>1668</v>
      </c>
      <c r="C749" s="14" t="s">
        <v>1886</v>
      </c>
      <c r="D749" s="14" t="s">
        <v>706</v>
      </c>
      <c r="E749" s="14" t="s">
        <v>65</v>
      </c>
      <c r="F749" s="14" t="s">
        <v>475</v>
      </c>
      <c r="G749" s="14" t="s">
        <v>315</v>
      </c>
      <c r="H749" s="14" t="s">
        <v>475</v>
      </c>
      <c r="I749" s="14" t="s">
        <v>315</v>
      </c>
      <c r="J749" s="3" t="str">
        <f t="shared" si="18"/>
        <v>('au20100000001','mn20100000010','{"attr":{"insert":true,"update":true,"delete":true,"detail":true}}','Y','SYSTEM',NOW(),'SYSTEM',NOW()),</v>
      </c>
    </row>
    <row r="750" spans="1:10" x14ac:dyDescent="0.25">
      <c r="A750" s="79">
        <v>11</v>
      </c>
      <c r="B750" s="14" t="s">
        <v>1668</v>
      </c>
      <c r="C750" s="14" t="s">
        <v>1887</v>
      </c>
      <c r="D750" s="14" t="s">
        <v>706</v>
      </c>
      <c r="E750" s="14" t="s">
        <v>65</v>
      </c>
      <c r="F750" s="14" t="s">
        <v>475</v>
      </c>
      <c r="G750" s="14" t="s">
        <v>315</v>
      </c>
      <c r="H750" s="14" t="s">
        <v>475</v>
      </c>
      <c r="I750" s="14" t="s">
        <v>315</v>
      </c>
      <c r="J750" s="3" t="str">
        <f t="shared" si="18"/>
        <v>('au20100000001','mn20100000011','{"attr":{"insert":true,"update":true,"delete":true,"detail":true}}','Y','SYSTEM',NOW(),'SYSTEM',NOW()),</v>
      </c>
    </row>
    <row r="751" spans="1:10" x14ac:dyDescent="0.25">
      <c r="A751" s="79">
        <v>12</v>
      </c>
      <c r="B751" s="14" t="s">
        <v>1668</v>
      </c>
      <c r="C751" s="14" t="s">
        <v>1888</v>
      </c>
      <c r="D751" s="14" t="s">
        <v>706</v>
      </c>
      <c r="E751" s="14" t="s">
        <v>65</v>
      </c>
      <c r="F751" s="14" t="s">
        <v>475</v>
      </c>
      <c r="G751" s="14" t="s">
        <v>315</v>
      </c>
      <c r="H751" s="14" t="s">
        <v>475</v>
      </c>
      <c r="I751" s="14" t="s">
        <v>315</v>
      </c>
      <c r="J751" s="3" t="str">
        <f t="shared" si="18"/>
        <v>('au20100000001','mn20100000012','{"attr":{"insert":true,"update":true,"delete":true,"detail":true}}','Y','SYSTEM',NOW(),'SYSTEM',NOW()),</v>
      </c>
    </row>
    <row r="752" spans="1:10" x14ac:dyDescent="0.25">
      <c r="A752" s="79">
        <v>13</v>
      </c>
      <c r="B752" s="14" t="s">
        <v>1668</v>
      </c>
      <c r="C752" s="14" t="s">
        <v>1889</v>
      </c>
      <c r="D752" s="14" t="s">
        <v>706</v>
      </c>
      <c r="E752" s="14" t="s">
        <v>65</v>
      </c>
      <c r="F752" s="14" t="s">
        <v>475</v>
      </c>
      <c r="G752" s="14" t="s">
        <v>315</v>
      </c>
      <c r="H752" s="14" t="s">
        <v>475</v>
      </c>
      <c r="I752" s="14" t="s">
        <v>315</v>
      </c>
      <c r="J752" s="3" t="str">
        <f t="shared" si="18"/>
        <v>('au20100000001','mn20100000013','{"attr":{"insert":true,"update":true,"delete":true,"detail":true}}','Y','SYSTEM',NOW(),'SYSTEM',NOW()),</v>
      </c>
    </row>
    <row r="753" spans="1:10" x14ac:dyDescent="0.25">
      <c r="A753" s="79">
        <v>14</v>
      </c>
      <c r="B753" s="14" t="s">
        <v>1668</v>
      </c>
      <c r="C753" s="14" t="s">
        <v>1890</v>
      </c>
      <c r="D753" s="14" t="s">
        <v>706</v>
      </c>
      <c r="E753" s="14" t="s">
        <v>2241</v>
      </c>
      <c r="F753" s="14" t="s">
        <v>475</v>
      </c>
      <c r="G753" s="14" t="s">
        <v>315</v>
      </c>
      <c r="H753" s="14" t="s">
        <v>475</v>
      </c>
      <c r="I753" s="14" t="s">
        <v>315</v>
      </c>
      <c r="J753" s="3" t="str">
        <f t="shared" si="18"/>
        <v>('au20100000001','mn20100000014','{"attr":{"insert":true,"update":true,"delete":true,"detail":true}}','Y','SYSTEM',NOW(),'SYSTEM',NOW()),</v>
      </c>
    </row>
    <row r="754" spans="1:10" x14ac:dyDescent="0.25">
      <c r="A754" s="79">
        <v>15</v>
      </c>
      <c r="B754" s="14" t="s">
        <v>1668</v>
      </c>
      <c r="C754" s="14" t="s">
        <v>1891</v>
      </c>
      <c r="D754" s="14" t="s">
        <v>706</v>
      </c>
      <c r="E754" s="14" t="s">
        <v>1907</v>
      </c>
      <c r="F754" s="14" t="s">
        <v>475</v>
      </c>
      <c r="G754" s="14" t="s">
        <v>315</v>
      </c>
      <c r="H754" s="14" t="s">
        <v>475</v>
      </c>
      <c r="I754" s="14" t="s">
        <v>315</v>
      </c>
      <c r="J754" s="3" t="str">
        <f t="shared" si="18"/>
        <v>('au20100000001','mn20100000015','{"attr":{"insert":true,"update":true,"delete":true,"detail":true}}','N','SYSTEM',NOW(),'SYSTEM',NOW()),</v>
      </c>
    </row>
    <row r="755" spans="1:10" x14ac:dyDescent="0.25">
      <c r="A755" s="79">
        <v>16</v>
      </c>
      <c r="B755" s="14" t="s">
        <v>1668</v>
      </c>
      <c r="C755" s="14" t="s">
        <v>1892</v>
      </c>
      <c r="D755" s="14" t="s">
        <v>706</v>
      </c>
      <c r="E755" s="14" t="s">
        <v>337</v>
      </c>
      <c r="F755" s="14" t="s">
        <v>475</v>
      </c>
      <c r="G755" s="14" t="s">
        <v>315</v>
      </c>
      <c r="H755" s="14" t="s">
        <v>475</v>
      </c>
      <c r="I755" s="14" t="s">
        <v>315</v>
      </c>
      <c r="J755" s="3" t="str">
        <f t="shared" si="18"/>
        <v>('au20100000001','mn20100000016','{"attr":{"insert":true,"update":true,"delete":true,"detail":true}}','N','SYSTEM',NOW(),'SYSTEM',NOW()),</v>
      </c>
    </row>
    <row r="756" spans="1:10" x14ac:dyDescent="0.25">
      <c r="A756" s="79">
        <v>17</v>
      </c>
      <c r="B756" s="14" t="s">
        <v>1668</v>
      </c>
      <c r="C756" s="14" t="s">
        <v>1893</v>
      </c>
      <c r="D756" s="14" t="s">
        <v>706</v>
      </c>
      <c r="E756" s="14" t="s">
        <v>65</v>
      </c>
      <c r="F756" s="14" t="s">
        <v>475</v>
      </c>
      <c r="G756" s="14" t="s">
        <v>315</v>
      </c>
      <c r="H756" s="14" t="s">
        <v>475</v>
      </c>
      <c r="I756" s="14" t="s">
        <v>315</v>
      </c>
      <c r="J756" s="3" t="str">
        <f t="shared" si="18"/>
        <v>('au20100000001','mn20100000017','{"attr":{"insert":true,"update":true,"delete":true,"detail":true}}','Y','SYSTEM',NOW(),'SYSTEM',NOW()),</v>
      </c>
    </row>
    <row r="757" spans="1:10" x14ac:dyDescent="0.25">
      <c r="A757" s="79">
        <v>18</v>
      </c>
      <c r="B757" s="14" t="s">
        <v>1668</v>
      </c>
      <c r="C757" s="14" t="s">
        <v>1894</v>
      </c>
      <c r="D757" s="14" t="s">
        <v>706</v>
      </c>
      <c r="E757" s="14" t="s">
        <v>337</v>
      </c>
      <c r="F757" s="14" t="s">
        <v>475</v>
      </c>
      <c r="G757" s="14" t="s">
        <v>315</v>
      </c>
      <c r="H757" s="14" t="s">
        <v>475</v>
      </c>
      <c r="I757" s="14" t="s">
        <v>315</v>
      </c>
      <c r="J757" s="3" t="str">
        <f t="shared" si="18"/>
        <v>('au20100000001','mn20100000018','{"attr":{"insert":true,"update":true,"delete":true,"detail":true}}','N','SYSTEM',NOW(),'SYSTEM',NOW()),</v>
      </c>
    </row>
    <row r="758" spans="1:10" x14ac:dyDescent="0.25">
      <c r="A758" s="79">
        <v>19</v>
      </c>
      <c r="B758" s="14" t="s">
        <v>1668</v>
      </c>
      <c r="C758" s="14" t="s">
        <v>1895</v>
      </c>
      <c r="D758" s="14" t="s">
        <v>706</v>
      </c>
      <c r="E758" s="14" t="s">
        <v>1907</v>
      </c>
      <c r="F758" s="14" t="s">
        <v>475</v>
      </c>
      <c r="G758" s="14" t="s">
        <v>315</v>
      </c>
      <c r="H758" s="14" t="s">
        <v>475</v>
      </c>
      <c r="I758" s="14" t="s">
        <v>315</v>
      </c>
      <c r="J758" s="3" t="str">
        <f t="shared" si="18"/>
        <v>('au20100000001','mn20100000019','{"attr":{"insert":true,"update":true,"delete":true,"detail":true}}','N','SYSTEM',NOW(),'SYSTEM',NOW()),</v>
      </c>
    </row>
    <row r="759" spans="1:10" x14ac:dyDescent="0.25">
      <c r="A759" s="79">
        <v>20</v>
      </c>
      <c r="B759" s="14" t="s">
        <v>1668</v>
      </c>
      <c r="C759" s="14" t="s">
        <v>1896</v>
      </c>
      <c r="D759" s="14" t="s">
        <v>706</v>
      </c>
      <c r="E759" s="14" t="s">
        <v>337</v>
      </c>
      <c r="F759" s="14" t="s">
        <v>475</v>
      </c>
      <c r="G759" s="14" t="s">
        <v>315</v>
      </c>
      <c r="H759" s="14" t="s">
        <v>475</v>
      </c>
      <c r="I759" s="14" t="s">
        <v>315</v>
      </c>
      <c r="J759" s="3" t="str">
        <f t="shared" si="18"/>
        <v>('au20100000001','mn20100000020','{"attr":{"insert":true,"update":true,"delete":true,"detail":true}}','N','SYSTEM',NOW(),'SYSTEM',NOW()),</v>
      </c>
    </row>
    <row r="760" spans="1:10" x14ac:dyDescent="0.25">
      <c r="A760" s="79">
        <v>21</v>
      </c>
      <c r="B760" s="14" t="s">
        <v>1668</v>
      </c>
      <c r="C760" s="14" t="s">
        <v>1897</v>
      </c>
      <c r="D760" s="14" t="s">
        <v>706</v>
      </c>
      <c r="E760" s="14" t="s">
        <v>65</v>
      </c>
      <c r="F760" s="14" t="s">
        <v>475</v>
      </c>
      <c r="G760" s="14" t="s">
        <v>315</v>
      </c>
      <c r="H760" s="14" t="s">
        <v>475</v>
      </c>
      <c r="I760" s="14" t="s">
        <v>315</v>
      </c>
      <c r="J760" s="3" t="str">
        <f t="shared" si="18"/>
        <v>('au20100000001','mn20100000021','{"attr":{"insert":true,"update":true,"delete":true,"detail":true}}','Y','SYSTEM',NOW(),'SYSTEM',NOW()),</v>
      </c>
    </row>
    <row r="761" spans="1:10" x14ac:dyDescent="0.25">
      <c r="A761" s="79">
        <v>22</v>
      </c>
      <c r="B761" s="14" t="s">
        <v>1668</v>
      </c>
      <c r="C761" s="14" t="s">
        <v>1898</v>
      </c>
      <c r="D761" s="14" t="s">
        <v>706</v>
      </c>
      <c r="E761" s="14" t="s">
        <v>65</v>
      </c>
      <c r="F761" s="14" t="s">
        <v>475</v>
      </c>
      <c r="G761" s="14" t="s">
        <v>315</v>
      </c>
      <c r="H761" s="14" t="s">
        <v>475</v>
      </c>
      <c r="I761" s="14" t="s">
        <v>315</v>
      </c>
      <c r="J761" s="3" t="str">
        <f t="shared" si="18"/>
        <v>('au20100000001','mn20100000022','{"attr":{"insert":true,"update":true,"delete":true,"detail":true}}','Y','SYSTEM',NOW(),'SYSTEM',NOW()),</v>
      </c>
    </row>
    <row r="762" spans="1:10" x14ac:dyDescent="0.25">
      <c r="A762" s="79">
        <v>23</v>
      </c>
      <c r="B762" s="14" t="s">
        <v>1668</v>
      </c>
      <c r="C762" s="14" t="s">
        <v>1899</v>
      </c>
      <c r="D762" s="14" t="s">
        <v>706</v>
      </c>
      <c r="E762" s="14" t="s">
        <v>65</v>
      </c>
      <c r="F762" s="14" t="s">
        <v>475</v>
      </c>
      <c r="G762" s="14" t="s">
        <v>315</v>
      </c>
      <c r="H762" s="14" t="s">
        <v>475</v>
      </c>
      <c r="I762" s="14" t="s">
        <v>315</v>
      </c>
      <c r="J762" s="3" t="str">
        <f t="shared" si="18"/>
        <v>('au20100000001','mn20100000023','{"attr":{"insert":true,"update":true,"delete":true,"detail":true}}','Y','SYSTEM',NOW(),'SYSTEM',NOW()),</v>
      </c>
    </row>
    <row r="763" spans="1:10" x14ac:dyDescent="0.25">
      <c r="A763" s="79">
        <v>24</v>
      </c>
      <c r="B763" s="14" t="s">
        <v>1668</v>
      </c>
      <c r="C763" s="14" t="s">
        <v>1900</v>
      </c>
      <c r="D763" s="14" t="s">
        <v>706</v>
      </c>
      <c r="E763" s="14" t="s">
        <v>1907</v>
      </c>
      <c r="F763" s="14" t="s">
        <v>475</v>
      </c>
      <c r="G763" s="14" t="s">
        <v>315</v>
      </c>
      <c r="H763" s="14" t="s">
        <v>475</v>
      </c>
      <c r="I763" s="14" t="s">
        <v>315</v>
      </c>
      <c r="J763" s="3" t="str">
        <f t="shared" si="18"/>
        <v>('au20100000001','mn20100000024','{"attr":{"insert":true,"update":true,"delete":true,"detail":true}}','N','SYSTEM',NOW(),'SYSTEM',NOW()),</v>
      </c>
    </row>
    <row r="764" spans="1:10" x14ac:dyDescent="0.25">
      <c r="A764" s="79">
        <v>25</v>
      </c>
      <c r="B764" s="14" t="s">
        <v>1668</v>
      </c>
      <c r="C764" s="14" t="s">
        <v>1901</v>
      </c>
      <c r="D764" s="14" t="s">
        <v>706</v>
      </c>
      <c r="E764" s="14" t="s">
        <v>1907</v>
      </c>
      <c r="F764" s="14" t="s">
        <v>475</v>
      </c>
      <c r="G764" s="14" t="s">
        <v>315</v>
      </c>
      <c r="H764" s="14" t="s">
        <v>475</v>
      </c>
      <c r="I764" s="14" t="s">
        <v>315</v>
      </c>
      <c r="J764" s="3" t="str">
        <f t="shared" si="18"/>
        <v>('au20100000001','mn20100000025','{"attr":{"insert":true,"update":true,"delete":true,"detail":true}}','N','SYSTEM',NOW(),'SYSTEM',NOW()),</v>
      </c>
    </row>
    <row r="765" spans="1:10" x14ac:dyDescent="0.25">
      <c r="A765" s="79">
        <v>26</v>
      </c>
      <c r="B765" s="14" t="s">
        <v>1668</v>
      </c>
      <c r="C765" s="14" t="s">
        <v>1902</v>
      </c>
      <c r="D765" s="14" t="s">
        <v>706</v>
      </c>
      <c r="E765" s="14" t="s">
        <v>1907</v>
      </c>
      <c r="F765" s="14" t="s">
        <v>475</v>
      </c>
      <c r="G765" s="14" t="s">
        <v>315</v>
      </c>
      <c r="H765" s="14" t="s">
        <v>475</v>
      </c>
      <c r="I765" s="14" t="s">
        <v>315</v>
      </c>
      <c r="J765" s="3" t="str">
        <f t="shared" si="18"/>
        <v>('au20100000001','mn20100000026','{"attr":{"insert":true,"update":true,"delete":true,"detail":true}}','N','SYSTEM',NOW(),'SYSTEM',NOW()),</v>
      </c>
    </row>
    <row r="766" spans="1:10" x14ac:dyDescent="0.25">
      <c r="A766" s="79">
        <v>27</v>
      </c>
      <c r="B766" s="14" t="s">
        <v>1668</v>
      </c>
      <c r="C766" s="14" t="s">
        <v>1903</v>
      </c>
      <c r="D766" s="14" t="s">
        <v>706</v>
      </c>
      <c r="E766" s="14" t="s">
        <v>337</v>
      </c>
      <c r="F766" s="14" t="s">
        <v>475</v>
      </c>
      <c r="G766" s="14" t="s">
        <v>315</v>
      </c>
      <c r="H766" s="14" t="s">
        <v>475</v>
      </c>
      <c r="I766" s="14" t="s">
        <v>315</v>
      </c>
      <c r="J766" s="3" t="str">
        <f t="shared" si="18"/>
        <v>('au20100000001','mn20100000027','{"attr":{"insert":true,"update":true,"delete":true,"detail":true}}','N','SYSTEM',NOW(),'SYSTEM',NOW()),</v>
      </c>
    </row>
    <row r="767" spans="1:10" x14ac:dyDescent="0.25">
      <c r="A767" s="79">
        <v>28</v>
      </c>
      <c r="B767" s="14" t="s">
        <v>1668</v>
      </c>
      <c r="C767" s="14" t="s">
        <v>1904</v>
      </c>
      <c r="D767" s="14" t="s">
        <v>706</v>
      </c>
      <c r="E767" s="14" t="s">
        <v>337</v>
      </c>
      <c r="F767" s="14" t="s">
        <v>475</v>
      </c>
      <c r="G767" s="14" t="s">
        <v>315</v>
      </c>
      <c r="H767" s="14" t="s">
        <v>475</v>
      </c>
      <c r="I767" s="14" t="s">
        <v>315</v>
      </c>
      <c r="J767" s="3" t="str">
        <f t="shared" si="18"/>
        <v>('au20100000001','mn20100000028','{"attr":{"insert":true,"update":true,"delete":true,"detail":true}}','N','SYSTEM',NOW(),'SYSTEM',NOW()),</v>
      </c>
    </row>
    <row r="768" spans="1:10" x14ac:dyDescent="0.25">
      <c r="A768" s="79">
        <v>29</v>
      </c>
      <c r="B768" s="14" t="s">
        <v>1668</v>
      </c>
      <c r="C768" s="14" t="s">
        <v>1905</v>
      </c>
      <c r="D768" s="14" t="s">
        <v>706</v>
      </c>
      <c r="E768" s="14" t="s">
        <v>65</v>
      </c>
      <c r="F768" s="14" t="s">
        <v>475</v>
      </c>
      <c r="G768" s="14" t="s">
        <v>315</v>
      </c>
      <c r="H768" s="14" t="s">
        <v>475</v>
      </c>
      <c r="I768" s="14" t="s">
        <v>315</v>
      </c>
      <c r="J768" s="3" t="str">
        <f t="shared" si="18"/>
        <v>('au20100000001','mn20100000029','{"attr":{"insert":true,"update":true,"delete":true,"detail":true}}','Y','SYSTEM',NOW(),'SYSTEM',NOW()),</v>
      </c>
    </row>
    <row r="769" spans="1:10" x14ac:dyDescent="0.25">
      <c r="A769" s="79">
        <v>30</v>
      </c>
      <c r="B769" s="14" t="s">
        <v>1668</v>
      </c>
      <c r="C769" s="14" t="s">
        <v>1906</v>
      </c>
      <c r="D769" s="14" t="s">
        <v>706</v>
      </c>
      <c r="E769" s="14" t="s">
        <v>65</v>
      </c>
      <c r="F769" s="14" t="s">
        <v>475</v>
      </c>
      <c r="G769" s="14" t="s">
        <v>315</v>
      </c>
      <c r="H769" s="14" t="s">
        <v>475</v>
      </c>
      <c r="I769" s="14" t="s">
        <v>315</v>
      </c>
      <c r="J769" s="3" t="str">
        <f t="shared" si="18"/>
        <v>('au20100000001','mn20100000030','{"attr":{"insert":true,"update":true,"delete":true,"detail":true}}','Y','SYSTEM',NOW(),'SYSTEM',NOW()),</v>
      </c>
    </row>
    <row r="770" spans="1:10" s="75" customFormat="1" x14ac:dyDescent="0.25">
      <c r="A770" s="79">
        <v>31</v>
      </c>
      <c r="B770" s="14" t="s">
        <v>1668</v>
      </c>
      <c r="C770" s="14" t="s">
        <v>2253</v>
      </c>
      <c r="D770" s="14" t="s">
        <v>706</v>
      </c>
      <c r="E770" s="14" t="s">
        <v>65</v>
      </c>
      <c r="F770" s="14" t="s">
        <v>475</v>
      </c>
      <c r="G770" s="14" t="s">
        <v>315</v>
      </c>
      <c r="H770" s="14" t="s">
        <v>475</v>
      </c>
      <c r="I770" s="14" t="s">
        <v>315</v>
      </c>
      <c r="J770" s="3" t="str">
        <f t="shared" si="18"/>
        <v>('au20100000001','mn20100000031','{"attr":{"insert":true,"update":true,"delete":true,"detail":true}}','Y','SYSTEM',NOW(),'SYSTEM',NOW()),</v>
      </c>
    </row>
    <row r="771" spans="1:10" s="75" customFormat="1" x14ac:dyDescent="0.25">
      <c r="A771" s="79">
        <v>32</v>
      </c>
      <c r="B771" s="14" t="s">
        <v>1668</v>
      </c>
      <c r="C771" s="14" t="s">
        <v>2254</v>
      </c>
      <c r="D771" s="14" t="s">
        <v>706</v>
      </c>
      <c r="E771" s="14" t="s">
        <v>65</v>
      </c>
      <c r="F771" s="14" t="s">
        <v>475</v>
      </c>
      <c r="G771" s="14" t="s">
        <v>315</v>
      </c>
      <c r="H771" s="14" t="s">
        <v>475</v>
      </c>
      <c r="I771" s="14" t="s">
        <v>315</v>
      </c>
      <c r="J771" s="3" t="str">
        <f t="shared" si="18"/>
        <v>('au20100000001','mn20100000032','{"attr":{"insert":true,"update":true,"delete":true,"detail":true}}','Y','SYSTEM',NOW(),'SYSTEM',NOW()),</v>
      </c>
    </row>
    <row r="772" spans="1:10" s="75" customFormat="1" x14ac:dyDescent="0.25">
      <c r="A772" s="79">
        <v>33</v>
      </c>
      <c r="B772" s="14" t="s">
        <v>1668</v>
      </c>
      <c r="C772" s="14" t="s">
        <v>2255</v>
      </c>
      <c r="D772" s="14" t="s">
        <v>706</v>
      </c>
      <c r="E772" s="14" t="s">
        <v>65</v>
      </c>
      <c r="F772" s="14" t="s">
        <v>475</v>
      </c>
      <c r="G772" s="14" t="s">
        <v>315</v>
      </c>
      <c r="H772" s="14" t="s">
        <v>475</v>
      </c>
      <c r="I772" s="14" t="s">
        <v>315</v>
      </c>
      <c r="J772" s="3" t="str">
        <f t="shared" si="18"/>
        <v>('au20100000001','mn20100000033','{"attr":{"insert":true,"update":true,"delete":true,"detail":true}}','Y','SYSTEM',NOW(),'SYSTEM',NOW()),</v>
      </c>
    </row>
    <row r="773" spans="1:10" s="75" customFormat="1" x14ac:dyDescent="0.25">
      <c r="A773" s="79">
        <v>34</v>
      </c>
      <c r="B773" s="14" t="s">
        <v>1669</v>
      </c>
      <c r="C773" s="14" t="s">
        <v>1877</v>
      </c>
      <c r="D773" s="14" t="s">
        <v>706</v>
      </c>
      <c r="E773" s="14" t="s">
        <v>65</v>
      </c>
      <c r="F773" s="14" t="s">
        <v>475</v>
      </c>
      <c r="G773" s="14" t="s">
        <v>315</v>
      </c>
      <c r="H773" s="14" t="s">
        <v>475</v>
      </c>
      <c r="I773" s="14" t="s">
        <v>315</v>
      </c>
      <c r="J773" s="3" t="str">
        <f t="shared" si="18"/>
        <v>('au20100000002','mn20100000001','{"attr":{"insert":true,"update":true,"delete":true,"detail":true}}','Y','SYSTEM',NOW(),'SYSTEM',NOW()),</v>
      </c>
    </row>
    <row r="774" spans="1:10" s="75" customFormat="1" x14ac:dyDescent="0.25">
      <c r="A774" s="79">
        <v>35</v>
      </c>
      <c r="B774" s="14" t="s">
        <v>1669</v>
      </c>
      <c r="C774" s="14" t="s">
        <v>1878</v>
      </c>
      <c r="D774" s="14" t="s">
        <v>706</v>
      </c>
      <c r="E774" s="14" t="s">
        <v>65</v>
      </c>
      <c r="F774" s="14" t="s">
        <v>475</v>
      </c>
      <c r="G774" s="14" t="s">
        <v>315</v>
      </c>
      <c r="H774" s="14" t="s">
        <v>475</v>
      </c>
      <c r="I774" s="14" t="s">
        <v>315</v>
      </c>
      <c r="J774" s="3" t="str">
        <f t="shared" si="18"/>
        <v>('au20100000002','mn20100000002','{"attr":{"insert":true,"update":true,"delete":true,"detail":true}}','Y','SYSTEM',NOW(),'SYSTEM',NOW()),</v>
      </c>
    </row>
    <row r="775" spans="1:10" s="75" customFormat="1" x14ac:dyDescent="0.25">
      <c r="A775" s="79">
        <v>36</v>
      </c>
      <c r="B775" s="14" t="s">
        <v>1669</v>
      </c>
      <c r="C775" s="14" t="s">
        <v>1879</v>
      </c>
      <c r="D775" s="14" t="s">
        <v>706</v>
      </c>
      <c r="E775" s="14" t="s">
        <v>65</v>
      </c>
      <c r="F775" s="14" t="s">
        <v>475</v>
      </c>
      <c r="G775" s="14" t="s">
        <v>315</v>
      </c>
      <c r="H775" s="14" t="s">
        <v>475</v>
      </c>
      <c r="I775" s="14" t="s">
        <v>315</v>
      </c>
      <c r="J775" s="3" t="str">
        <f t="shared" si="18"/>
        <v>('au20100000002','mn20100000003','{"attr":{"insert":true,"update":true,"delete":true,"detail":true}}','Y','SYSTEM',NOW(),'SYSTEM',NOW()),</v>
      </c>
    </row>
    <row r="776" spans="1:10" s="75" customFormat="1" x14ac:dyDescent="0.25">
      <c r="A776" s="79">
        <v>37</v>
      </c>
      <c r="B776" s="14" t="s">
        <v>1669</v>
      </c>
      <c r="C776" s="14" t="s">
        <v>1880</v>
      </c>
      <c r="D776" s="14" t="s">
        <v>706</v>
      </c>
      <c r="E776" s="14" t="s">
        <v>337</v>
      </c>
      <c r="F776" s="14" t="s">
        <v>475</v>
      </c>
      <c r="G776" s="14" t="s">
        <v>315</v>
      </c>
      <c r="H776" s="14" t="s">
        <v>475</v>
      </c>
      <c r="I776" s="14" t="s">
        <v>315</v>
      </c>
      <c r="J776" s="3" t="str">
        <f t="shared" si="18"/>
        <v>('au20100000002','mn20100000004','{"attr":{"insert":true,"update":true,"delete":true,"detail":true}}','N','SYSTEM',NOW(),'SYSTEM',NOW()),</v>
      </c>
    </row>
    <row r="777" spans="1:10" s="75" customFormat="1" x14ac:dyDescent="0.25">
      <c r="A777" s="79">
        <v>38</v>
      </c>
      <c r="B777" s="14" t="s">
        <v>1669</v>
      </c>
      <c r="C777" s="14" t="s">
        <v>1881</v>
      </c>
      <c r="D777" s="14" t="s">
        <v>706</v>
      </c>
      <c r="E777" s="14" t="s">
        <v>65</v>
      </c>
      <c r="F777" s="14" t="s">
        <v>475</v>
      </c>
      <c r="G777" s="14" t="s">
        <v>315</v>
      </c>
      <c r="H777" s="14" t="s">
        <v>475</v>
      </c>
      <c r="I777" s="14" t="s">
        <v>315</v>
      </c>
      <c r="J777" s="3" t="str">
        <f t="shared" si="18"/>
        <v>('au20100000002','mn20100000005','{"attr":{"insert":true,"update":true,"delete":true,"detail":true}}','Y','SYSTEM',NOW(),'SYSTEM',NOW()),</v>
      </c>
    </row>
    <row r="778" spans="1:10" s="75" customFormat="1" x14ac:dyDescent="0.25">
      <c r="A778" s="79">
        <v>39</v>
      </c>
      <c r="B778" s="14" t="s">
        <v>1669</v>
      </c>
      <c r="C778" s="14" t="s">
        <v>1882</v>
      </c>
      <c r="D778" s="14" t="s">
        <v>706</v>
      </c>
      <c r="E778" s="14" t="s">
        <v>65</v>
      </c>
      <c r="F778" s="14" t="s">
        <v>475</v>
      </c>
      <c r="G778" s="14" t="s">
        <v>315</v>
      </c>
      <c r="H778" s="14" t="s">
        <v>475</v>
      </c>
      <c r="I778" s="14" t="s">
        <v>315</v>
      </c>
      <c r="J778" s="3" t="str">
        <f t="shared" si="18"/>
        <v>('au20100000002','mn20100000006','{"attr":{"insert":true,"update":true,"delete":true,"detail":true}}','Y','SYSTEM',NOW(),'SYSTEM',NOW()),</v>
      </c>
    </row>
    <row r="779" spans="1:10" s="75" customFormat="1" x14ac:dyDescent="0.25">
      <c r="A779" s="79">
        <v>40</v>
      </c>
      <c r="B779" s="14" t="s">
        <v>1669</v>
      </c>
      <c r="C779" s="14" t="s">
        <v>1883</v>
      </c>
      <c r="D779" s="14" t="s">
        <v>706</v>
      </c>
      <c r="E779" s="14" t="s">
        <v>65</v>
      </c>
      <c r="F779" s="14" t="s">
        <v>475</v>
      </c>
      <c r="G779" s="14" t="s">
        <v>315</v>
      </c>
      <c r="H779" s="14" t="s">
        <v>475</v>
      </c>
      <c r="I779" s="14" t="s">
        <v>315</v>
      </c>
      <c r="J779" s="3" t="str">
        <f t="shared" si="18"/>
        <v>('au20100000002','mn20100000007','{"attr":{"insert":true,"update":true,"delete":true,"detail":true}}','Y','SYSTEM',NOW(),'SYSTEM',NOW()),</v>
      </c>
    </row>
    <row r="780" spans="1:10" s="75" customFormat="1" x14ac:dyDescent="0.25">
      <c r="A780" s="79">
        <v>41</v>
      </c>
      <c r="B780" s="14" t="s">
        <v>1669</v>
      </c>
      <c r="C780" s="14" t="s">
        <v>1884</v>
      </c>
      <c r="D780" s="14" t="s">
        <v>706</v>
      </c>
      <c r="E780" s="14" t="s">
        <v>337</v>
      </c>
      <c r="F780" s="14" t="s">
        <v>475</v>
      </c>
      <c r="G780" s="14" t="s">
        <v>315</v>
      </c>
      <c r="H780" s="14" t="s">
        <v>475</v>
      </c>
      <c r="I780" s="14" t="s">
        <v>315</v>
      </c>
      <c r="J780" s="3" t="str">
        <f t="shared" si="18"/>
        <v>('au20100000002','mn20100000008','{"attr":{"insert":true,"update":true,"delete":true,"detail":true}}','N','SYSTEM',NOW(),'SYSTEM',NOW()),</v>
      </c>
    </row>
    <row r="781" spans="1:10" s="75" customFormat="1" x14ac:dyDescent="0.25">
      <c r="A781" s="79">
        <v>42</v>
      </c>
      <c r="B781" s="14" t="s">
        <v>1669</v>
      </c>
      <c r="C781" s="14" t="s">
        <v>1885</v>
      </c>
      <c r="D781" s="14" t="s">
        <v>706</v>
      </c>
      <c r="E781" s="14" t="s">
        <v>337</v>
      </c>
      <c r="F781" s="14" t="s">
        <v>475</v>
      </c>
      <c r="G781" s="14" t="s">
        <v>315</v>
      </c>
      <c r="H781" s="14" t="s">
        <v>475</v>
      </c>
      <c r="I781" s="14" t="s">
        <v>315</v>
      </c>
      <c r="J781" s="3" t="str">
        <f t="shared" si="18"/>
        <v>('au20100000002','mn20100000009','{"attr":{"insert":true,"update":true,"delete":true,"detail":true}}','N','SYSTEM',NOW(),'SYSTEM',NOW()),</v>
      </c>
    </row>
    <row r="782" spans="1:10" s="75" customFormat="1" x14ac:dyDescent="0.25">
      <c r="A782" s="79">
        <v>43</v>
      </c>
      <c r="B782" s="14" t="s">
        <v>1669</v>
      </c>
      <c r="C782" s="14" t="s">
        <v>1886</v>
      </c>
      <c r="D782" s="14" t="s">
        <v>706</v>
      </c>
      <c r="E782" s="14" t="s">
        <v>65</v>
      </c>
      <c r="F782" s="14" t="s">
        <v>475</v>
      </c>
      <c r="G782" s="14" t="s">
        <v>315</v>
      </c>
      <c r="H782" s="14" t="s">
        <v>475</v>
      </c>
      <c r="I782" s="14" t="s">
        <v>315</v>
      </c>
      <c r="J782" s="3" t="str">
        <f t="shared" si="18"/>
        <v>('au20100000002','mn20100000010','{"attr":{"insert":true,"update":true,"delete":true,"detail":true}}','Y','SYSTEM',NOW(),'SYSTEM',NOW()),</v>
      </c>
    </row>
    <row r="783" spans="1:10" s="75" customFormat="1" x14ac:dyDescent="0.25">
      <c r="A783" s="79">
        <v>44</v>
      </c>
      <c r="B783" s="14" t="s">
        <v>1669</v>
      </c>
      <c r="C783" s="14" t="s">
        <v>1887</v>
      </c>
      <c r="D783" s="14" t="s">
        <v>706</v>
      </c>
      <c r="E783" s="14" t="s">
        <v>65</v>
      </c>
      <c r="F783" s="14" t="s">
        <v>475</v>
      </c>
      <c r="G783" s="14" t="s">
        <v>315</v>
      </c>
      <c r="H783" s="14" t="s">
        <v>475</v>
      </c>
      <c r="I783" s="14" t="s">
        <v>315</v>
      </c>
      <c r="J783" s="3" t="str">
        <f t="shared" si="18"/>
        <v>('au20100000002','mn20100000011','{"attr":{"insert":true,"update":true,"delete":true,"detail":true}}','Y','SYSTEM',NOW(),'SYSTEM',NOW()),</v>
      </c>
    </row>
    <row r="784" spans="1:10" s="75" customFormat="1" x14ac:dyDescent="0.25">
      <c r="A784" s="79">
        <v>45</v>
      </c>
      <c r="B784" s="14" t="s">
        <v>1669</v>
      </c>
      <c r="C784" s="14" t="s">
        <v>1888</v>
      </c>
      <c r="D784" s="14" t="s">
        <v>706</v>
      </c>
      <c r="E784" s="14" t="s">
        <v>65</v>
      </c>
      <c r="F784" s="14" t="s">
        <v>475</v>
      </c>
      <c r="G784" s="14" t="s">
        <v>315</v>
      </c>
      <c r="H784" s="14" t="s">
        <v>475</v>
      </c>
      <c r="I784" s="14" t="s">
        <v>315</v>
      </c>
      <c r="J784" s="3" t="str">
        <f t="shared" si="18"/>
        <v>('au20100000002','mn20100000012','{"attr":{"insert":true,"update":true,"delete":true,"detail":true}}','Y','SYSTEM',NOW(),'SYSTEM',NOW()),</v>
      </c>
    </row>
    <row r="785" spans="1:10" s="75" customFormat="1" x14ac:dyDescent="0.25">
      <c r="A785" s="79">
        <v>46</v>
      </c>
      <c r="B785" s="14" t="s">
        <v>1669</v>
      </c>
      <c r="C785" s="14" t="s">
        <v>1889</v>
      </c>
      <c r="D785" s="14" t="s">
        <v>706</v>
      </c>
      <c r="E785" s="14" t="s">
        <v>65</v>
      </c>
      <c r="F785" s="14" t="s">
        <v>475</v>
      </c>
      <c r="G785" s="14" t="s">
        <v>315</v>
      </c>
      <c r="H785" s="14" t="s">
        <v>475</v>
      </c>
      <c r="I785" s="14" t="s">
        <v>315</v>
      </c>
      <c r="J785" s="3" t="str">
        <f t="shared" si="18"/>
        <v>('au20100000002','mn20100000013','{"attr":{"insert":true,"update":true,"delete":true,"detail":true}}','Y','SYSTEM',NOW(),'SYSTEM',NOW()),</v>
      </c>
    </row>
    <row r="786" spans="1:10" s="75" customFormat="1" x14ac:dyDescent="0.25">
      <c r="A786" s="79">
        <v>47</v>
      </c>
      <c r="B786" s="14" t="s">
        <v>1669</v>
      </c>
      <c r="C786" s="14" t="s">
        <v>1890</v>
      </c>
      <c r="D786" s="14" t="s">
        <v>706</v>
      </c>
      <c r="E786" s="14" t="s">
        <v>2241</v>
      </c>
      <c r="F786" s="14" t="s">
        <v>475</v>
      </c>
      <c r="G786" s="14" t="s">
        <v>315</v>
      </c>
      <c r="H786" s="14" t="s">
        <v>475</v>
      </c>
      <c r="I786" s="14" t="s">
        <v>315</v>
      </c>
      <c r="J786" s="3" t="str">
        <f t="shared" si="18"/>
        <v>('au20100000002','mn20100000014','{"attr":{"insert":true,"update":true,"delete":true,"detail":true}}','Y','SYSTEM',NOW(),'SYSTEM',NOW()),</v>
      </c>
    </row>
    <row r="787" spans="1:10" s="75" customFormat="1" x14ac:dyDescent="0.25">
      <c r="A787" s="79">
        <v>48</v>
      </c>
      <c r="B787" s="14" t="s">
        <v>1669</v>
      </c>
      <c r="C787" s="14" t="s">
        <v>1891</v>
      </c>
      <c r="D787" s="14" t="s">
        <v>706</v>
      </c>
      <c r="E787" s="14" t="s">
        <v>337</v>
      </c>
      <c r="F787" s="14" t="s">
        <v>475</v>
      </c>
      <c r="G787" s="14" t="s">
        <v>315</v>
      </c>
      <c r="H787" s="14" t="s">
        <v>475</v>
      </c>
      <c r="I787" s="14" t="s">
        <v>315</v>
      </c>
      <c r="J787" s="3" t="str">
        <f t="shared" si="18"/>
        <v>('au20100000002','mn20100000015','{"attr":{"insert":true,"update":true,"delete":true,"detail":true}}','N','SYSTEM',NOW(),'SYSTEM',NOW()),</v>
      </c>
    </row>
    <row r="788" spans="1:10" s="75" customFormat="1" x14ac:dyDescent="0.25">
      <c r="A788" s="79">
        <v>49</v>
      </c>
      <c r="B788" s="14" t="s">
        <v>1669</v>
      </c>
      <c r="C788" s="14" t="s">
        <v>1892</v>
      </c>
      <c r="D788" s="14" t="s">
        <v>706</v>
      </c>
      <c r="E788" s="14" t="s">
        <v>337</v>
      </c>
      <c r="F788" s="14" t="s">
        <v>475</v>
      </c>
      <c r="G788" s="14" t="s">
        <v>315</v>
      </c>
      <c r="H788" s="14" t="s">
        <v>475</v>
      </c>
      <c r="I788" s="14" t="s">
        <v>315</v>
      </c>
      <c r="J788" s="3" t="str">
        <f t="shared" si="18"/>
        <v>('au20100000002','mn20100000016','{"attr":{"insert":true,"update":true,"delete":true,"detail":true}}','N','SYSTEM',NOW(),'SYSTEM',NOW()),</v>
      </c>
    </row>
    <row r="789" spans="1:10" s="75" customFormat="1" x14ac:dyDescent="0.25">
      <c r="A789" s="79">
        <v>50</v>
      </c>
      <c r="B789" s="14" t="s">
        <v>1669</v>
      </c>
      <c r="C789" s="14" t="s">
        <v>1893</v>
      </c>
      <c r="D789" s="14" t="s">
        <v>706</v>
      </c>
      <c r="E789" s="14" t="s">
        <v>65</v>
      </c>
      <c r="F789" s="14" t="s">
        <v>475</v>
      </c>
      <c r="G789" s="14" t="s">
        <v>315</v>
      </c>
      <c r="H789" s="14" t="s">
        <v>475</v>
      </c>
      <c r="I789" s="14" t="s">
        <v>315</v>
      </c>
      <c r="J789" s="3" t="str">
        <f t="shared" si="18"/>
        <v>('au20100000002','mn20100000017','{"attr":{"insert":true,"update":true,"delete":true,"detail":true}}','Y','SYSTEM',NOW(),'SYSTEM',NOW()),</v>
      </c>
    </row>
    <row r="790" spans="1:10" s="75" customFormat="1" x14ac:dyDescent="0.25">
      <c r="A790" s="79">
        <v>51</v>
      </c>
      <c r="B790" s="14" t="s">
        <v>1669</v>
      </c>
      <c r="C790" s="14" t="s">
        <v>1894</v>
      </c>
      <c r="D790" s="14" t="s">
        <v>706</v>
      </c>
      <c r="E790" s="14" t="s">
        <v>337</v>
      </c>
      <c r="F790" s="14" t="s">
        <v>475</v>
      </c>
      <c r="G790" s="14" t="s">
        <v>315</v>
      </c>
      <c r="H790" s="14" t="s">
        <v>475</v>
      </c>
      <c r="I790" s="14" t="s">
        <v>315</v>
      </c>
      <c r="J790" s="3" t="str">
        <f t="shared" si="18"/>
        <v>('au20100000002','mn20100000018','{"attr":{"insert":true,"update":true,"delete":true,"detail":true}}','N','SYSTEM',NOW(),'SYSTEM',NOW()),</v>
      </c>
    </row>
    <row r="791" spans="1:10" s="75" customFormat="1" x14ac:dyDescent="0.25">
      <c r="A791" s="79">
        <v>52</v>
      </c>
      <c r="B791" s="14" t="s">
        <v>1669</v>
      </c>
      <c r="C791" s="14" t="s">
        <v>1895</v>
      </c>
      <c r="D791" s="14" t="s">
        <v>706</v>
      </c>
      <c r="E791" s="14" t="s">
        <v>337</v>
      </c>
      <c r="F791" s="14" t="s">
        <v>475</v>
      </c>
      <c r="G791" s="14" t="s">
        <v>315</v>
      </c>
      <c r="H791" s="14" t="s">
        <v>475</v>
      </c>
      <c r="I791" s="14" t="s">
        <v>315</v>
      </c>
      <c r="J791" s="3" t="str">
        <f t="shared" si="18"/>
        <v>('au20100000002','mn20100000019','{"attr":{"insert":true,"update":true,"delete":true,"detail":true}}','N','SYSTEM',NOW(),'SYSTEM',NOW()),</v>
      </c>
    </row>
    <row r="792" spans="1:10" s="75" customFormat="1" x14ac:dyDescent="0.25">
      <c r="A792" s="79">
        <v>53</v>
      </c>
      <c r="B792" s="14" t="s">
        <v>1669</v>
      </c>
      <c r="C792" s="14" t="s">
        <v>1896</v>
      </c>
      <c r="D792" s="14" t="s">
        <v>706</v>
      </c>
      <c r="E792" s="14" t="s">
        <v>337</v>
      </c>
      <c r="F792" s="14" t="s">
        <v>475</v>
      </c>
      <c r="G792" s="14" t="s">
        <v>315</v>
      </c>
      <c r="H792" s="14" t="s">
        <v>475</v>
      </c>
      <c r="I792" s="14" t="s">
        <v>315</v>
      </c>
      <c r="J792" s="3" t="str">
        <f t="shared" si="18"/>
        <v>('au20100000002','mn20100000020','{"attr":{"insert":true,"update":true,"delete":true,"detail":true}}','N','SYSTEM',NOW(),'SYSTEM',NOW()),</v>
      </c>
    </row>
    <row r="793" spans="1:10" s="75" customFormat="1" x14ac:dyDescent="0.25">
      <c r="A793" s="79">
        <v>54</v>
      </c>
      <c r="B793" s="14" t="s">
        <v>1669</v>
      </c>
      <c r="C793" s="14" t="s">
        <v>1897</v>
      </c>
      <c r="D793" s="14" t="s">
        <v>706</v>
      </c>
      <c r="E793" s="14" t="s">
        <v>65</v>
      </c>
      <c r="F793" s="14" t="s">
        <v>475</v>
      </c>
      <c r="G793" s="14" t="s">
        <v>315</v>
      </c>
      <c r="H793" s="14" t="s">
        <v>475</v>
      </c>
      <c r="I793" s="14" t="s">
        <v>315</v>
      </c>
      <c r="J793" s="3" t="str">
        <f t="shared" si="18"/>
        <v>('au20100000002','mn20100000021','{"attr":{"insert":true,"update":true,"delete":true,"detail":true}}','Y','SYSTEM',NOW(),'SYSTEM',NOW()),</v>
      </c>
    </row>
    <row r="794" spans="1:10" s="75" customFormat="1" x14ac:dyDescent="0.25">
      <c r="A794" s="79">
        <v>55</v>
      </c>
      <c r="B794" s="14" t="s">
        <v>1669</v>
      </c>
      <c r="C794" s="14" t="s">
        <v>1898</v>
      </c>
      <c r="D794" s="14" t="s">
        <v>706</v>
      </c>
      <c r="E794" s="14" t="s">
        <v>65</v>
      </c>
      <c r="F794" s="14" t="s">
        <v>475</v>
      </c>
      <c r="G794" s="14" t="s">
        <v>315</v>
      </c>
      <c r="H794" s="14" t="s">
        <v>475</v>
      </c>
      <c r="I794" s="14" t="s">
        <v>315</v>
      </c>
      <c r="J794" s="3" t="str">
        <f t="shared" si="18"/>
        <v>('au20100000002','mn20100000022','{"attr":{"insert":true,"update":true,"delete":true,"detail":true}}','Y','SYSTEM',NOW(),'SYSTEM',NOW()),</v>
      </c>
    </row>
    <row r="795" spans="1:10" s="75" customFormat="1" x14ac:dyDescent="0.25">
      <c r="A795" s="79">
        <v>56</v>
      </c>
      <c r="B795" s="14" t="s">
        <v>1669</v>
      </c>
      <c r="C795" s="14" t="s">
        <v>1899</v>
      </c>
      <c r="D795" s="14" t="s">
        <v>706</v>
      </c>
      <c r="E795" s="14" t="s">
        <v>65</v>
      </c>
      <c r="F795" s="14" t="s">
        <v>475</v>
      </c>
      <c r="G795" s="14" t="s">
        <v>315</v>
      </c>
      <c r="H795" s="14" t="s">
        <v>475</v>
      </c>
      <c r="I795" s="14" t="s">
        <v>315</v>
      </c>
      <c r="J795" s="3" t="str">
        <f t="shared" si="18"/>
        <v>('au20100000002','mn20100000023','{"attr":{"insert":true,"update":true,"delete":true,"detail":true}}','Y','SYSTEM',NOW(),'SYSTEM',NOW()),</v>
      </c>
    </row>
    <row r="796" spans="1:10" s="75" customFormat="1" x14ac:dyDescent="0.25">
      <c r="A796" s="79">
        <v>57</v>
      </c>
      <c r="B796" s="14" t="s">
        <v>1669</v>
      </c>
      <c r="C796" s="14" t="s">
        <v>1900</v>
      </c>
      <c r="D796" s="14" t="s">
        <v>706</v>
      </c>
      <c r="E796" s="14" t="s">
        <v>337</v>
      </c>
      <c r="F796" s="14" t="s">
        <v>475</v>
      </c>
      <c r="G796" s="14" t="s">
        <v>315</v>
      </c>
      <c r="H796" s="14" t="s">
        <v>475</v>
      </c>
      <c r="I796" s="14" t="s">
        <v>315</v>
      </c>
      <c r="J796" s="3" t="str">
        <f t="shared" si="18"/>
        <v>('au20100000002','mn20100000024','{"attr":{"insert":true,"update":true,"delete":true,"detail":true}}','N','SYSTEM',NOW(),'SYSTEM',NOW()),</v>
      </c>
    </row>
    <row r="797" spans="1:10" s="75" customFormat="1" x14ac:dyDescent="0.25">
      <c r="A797" s="79">
        <v>58</v>
      </c>
      <c r="B797" s="14" t="s">
        <v>1669</v>
      </c>
      <c r="C797" s="14" t="s">
        <v>1901</v>
      </c>
      <c r="D797" s="14" t="s">
        <v>706</v>
      </c>
      <c r="E797" s="14" t="s">
        <v>337</v>
      </c>
      <c r="F797" s="14" t="s">
        <v>475</v>
      </c>
      <c r="G797" s="14" t="s">
        <v>315</v>
      </c>
      <c r="H797" s="14" t="s">
        <v>475</v>
      </c>
      <c r="I797" s="14" t="s">
        <v>315</v>
      </c>
      <c r="J797" s="3" t="str">
        <f t="shared" si="18"/>
        <v>('au20100000002','mn20100000025','{"attr":{"insert":true,"update":true,"delete":true,"detail":true}}','N','SYSTEM',NOW(),'SYSTEM',NOW()),</v>
      </c>
    </row>
    <row r="798" spans="1:10" s="75" customFormat="1" x14ac:dyDescent="0.25">
      <c r="A798" s="79">
        <v>59</v>
      </c>
      <c r="B798" s="14" t="s">
        <v>1669</v>
      </c>
      <c r="C798" s="14" t="s">
        <v>1902</v>
      </c>
      <c r="D798" s="14" t="s">
        <v>706</v>
      </c>
      <c r="E798" s="14" t="s">
        <v>337</v>
      </c>
      <c r="F798" s="14" t="s">
        <v>475</v>
      </c>
      <c r="G798" s="14" t="s">
        <v>315</v>
      </c>
      <c r="H798" s="14" t="s">
        <v>475</v>
      </c>
      <c r="I798" s="14" t="s">
        <v>315</v>
      </c>
      <c r="J798" s="3" t="str">
        <f t="shared" si="18"/>
        <v>('au20100000002','mn20100000026','{"attr":{"insert":true,"update":true,"delete":true,"detail":true}}','N','SYSTEM',NOW(),'SYSTEM',NOW()),</v>
      </c>
    </row>
    <row r="799" spans="1:10" s="75" customFormat="1" x14ac:dyDescent="0.25">
      <c r="A799" s="79">
        <v>60</v>
      </c>
      <c r="B799" s="14" t="s">
        <v>1669</v>
      </c>
      <c r="C799" s="14" t="s">
        <v>1903</v>
      </c>
      <c r="D799" s="14" t="s">
        <v>706</v>
      </c>
      <c r="E799" s="14" t="s">
        <v>337</v>
      </c>
      <c r="F799" s="14" t="s">
        <v>475</v>
      </c>
      <c r="G799" s="14" t="s">
        <v>315</v>
      </c>
      <c r="H799" s="14" t="s">
        <v>475</v>
      </c>
      <c r="I799" s="14" t="s">
        <v>315</v>
      </c>
      <c r="J799" s="3" t="str">
        <f t="shared" si="18"/>
        <v>('au20100000002','mn20100000027','{"attr":{"insert":true,"update":true,"delete":true,"detail":true}}','N','SYSTEM',NOW(),'SYSTEM',NOW()),</v>
      </c>
    </row>
    <row r="800" spans="1:10" s="75" customFormat="1" x14ac:dyDescent="0.25">
      <c r="A800" s="79">
        <v>61</v>
      </c>
      <c r="B800" s="14" t="s">
        <v>1669</v>
      </c>
      <c r="C800" s="14" t="s">
        <v>1904</v>
      </c>
      <c r="D800" s="14" t="s">
        <v>706</v>
      </c>
      <c r="E800" s="14" t="s">
        <v>337</v>
      </c>
      <c r="F800" s="14" t="s">
        <v>475</v>
      </c>
      <c r="G800" s="14" t="s">
        <v>315</v>
      </c>
      <c r="H800" s="14" t="s">
        <v>475</v>
      </c>
      <c r="I800" s="14" t="s">
        <v>315</v>
      </c>
      <c r="J800" s="3" t="str">
        <f t="shared" si="18"/>
        <v>('au20100000002','mn20100000028','{"attr":{"insert":true,"update":true,"delete":true,"detail":true}}','N','SYSTEM',NOW(),'SYSTEM',NOW()),</v>
      </c>
    </row>
    <row r="801" spans="1:10" s="75" customFormat="1" x14ac:dyDescent="0.25">
      <c r="A801" s="79">
        <v>62</v>
      </c>
      <c r="B801" s="14" t="s">
        <v>1669</v>
      </c>
      <c r="C801" s="14" t="s">
        <v>1905</v>
      </c>
      <c r="D801" s="14" t="s">
        <v>706</v>
      </c>
      <c r="E801" s="14" t="s">
        <v>65</v>
      </c>
      <c r="F801" s="14" t="s">
        <v>475</v>
      </c>
      <c r="G801" s="14" t="s">
        <v>315</v>
      </c>
      <c r="H801" s="14" t="s">
        <v>475</v>
      </c>
      <c r="I801" s="14" t="s">
        <v>315</v>
      </c>
      <c r="J801" s="3" t="str">
        <f t="shared" si="18"/>
        <v>('au20100000002','mn20100000029','{"attr":{"insert":true,"update":true,"delete":true,"detail":true}}','Y','SYSTEM',NOW(),'SYSTEM',NOW()),</v>
      </c>
    </row>
    <row r="802" spans="1:10" s="75" customFormat="1" x14ac:dyDescent="0.25">
      <c r="A802" s="79">
        <v>63</v>
      </c>
      <c r="B802" s="14" t="s">
        <v>1669</v>
      </c>
      <c r="C802" s="14" t="s">
        <v>1906</v>
      </c>
      <c r="D802" s="14" t="s">
        <v>706</v>
      </c>
      <c r="E802" s="14" t="s">
        <v>65</v>
      </c>
      <c r="F802" s="14" t="s">
        <v>475</v>
      </c>
      <c r="G802" s="14" t="s">
        <v>315</v>
      </c>
      <c r="H802" s="14" t="s">
        <v>475</v>
      </c>
      <c r="I802" s="14" t="s">
        <v>315</v>
      </c>
      <c r="J802" s="3" t="str">
        <f t="shared" si="18"/>
        <v>('au20100000002','mn20100000030','{"attr":{"insert":true,"update":true,"delete":true,"detail":true}}','Y','SYSTEM',NOW(),'SYSTEM',NOW()),</v>
      </c>
    </row>
    <row r="803" spans="1:10" s="75" customFormat="1" x14ac:dyDescent="0.25">
      <c r="A803" s="79">
        <v>64</v>
      </c>
      <c r="B803" s="14" t="s">
        <v>1669</v>
      </c>
      <c r="C803" s="14" t="s">
        <v>2253</v>
      </c>
      <c r="D803" s="14" t="s">
        <v>706</v>
      </c>
      <c r="E803" s="14" t="s">
        <v>65</v>
      </c>
      <c r="F803" s="14" t="s">
        <v>475</v>
      </c>
      <c r="G803" s="14" t="s">
        <v>315</v>
      </c>
      <c r="H803" s="14" t="s">
        <v>475</v>
      </c>
      <c r="I803" s="14" t="s">
        <v>315</v>
      </c>
      <c r="J803" s="3" t="str">
        <f t="shared" si="18"/>
        <v>('au20100000002','mn20100000031','{"attr":{"insert":true,"update":true,"delete":true,"detail":true}}','Y','SYSTEM',NOW(),'SYSTEM',NOW()),</v>
      </c>
    </row>
    <row r="804" spans="1:10" s="75" customFormat="1" x14ac:dyDescent="0.25">
      <c r="A804" s="79">
        <v>65</v>
      </c>
      <c r="B804" s="14" t="s">
        <v>1669</v>
      </c>
      <c r="C804" s="14" t="s">
        <v>2254</v>
      </c>
      <c r="D804" s="14" t="s">
        <v>706</v>
      </c>
      <c r="E804" s="14" t="s">
        <v>65</v>
      </c>
      <c r="F804" s="14" t="s">
        <v>475</v>
      </c>
      <c r="G804" s="14" t="s">
        <v>315</v>
      </c>
      <c r="H804" s="14" t="s">
        <v>475</v>
      </c>
      <c r="I804" s="14" t="s">
        <v>315</v>
      </c>
      <c r="J804" s="3" t="str">
        <f t="shared" si="18"/>
        <v>('au20100000002','mn20100000032','{"attr":{"insert":true,"update":true,"delete":true,"detail":true}}','Y','SYSTEM',NOW(),'SYSTEM',NOW()),</v>
      </c>
    </row>
    <row r="805" spans="1:10" s="75" customFormat="1" x14ac:dyDescent="0.25">
      <c r="A805" s="79">
        <v>66</v>
      </c>
      <c r="B805" s="14" t="s">
        <v>1669</v>
      </c>
      <c r="C805" s="14" t="s">
        <v>2255</v>
      </c>
      <c r="D805" s="14" t="s">
        <v>706</v>
      </c>
      <c r="E805" s="14" t="s">
        <v>65</v>
      </c>
      <c r="F805" s="14" t="s">
        <v>475</v>
      </c>
      <c r="G805" s="14" t="s">
        <v>315</v>
      </c>
      <c r="H805" s="14" t="s">
        <v>475</v>
      </c>
      <c r="I805" s="14" t="s">
        <v>315</v>
      </c>
      <c r="J805" s="3" t="str">
        <f t="shared" ref="J805:J838" si="19">"('"&amp;B805&amp;"','"&amp;C805&amp;"',"&amp;IF(D805="","NULL","'"&amp;D805&amp;"'")&amp;",'"&amp;E805&amp;"','"&amp;F805&amp;"',"&amp;G805&amp;",'"&amp;H805&amp;"',"&amp;I805&amp;IF(A806="",");","),")</f>
        <v>('au20100000002','mn20100000033','{"attr":{"insert":true,"update":true,"delete":true,"detail":true}}','Y','SYSTEM',NOW(),'SYSTEM',NOW()),</v>
      </c>
    </row>
    <row r="806" spans="1:10" x14ac:dyDescent="0.25">
      <c r="A806" s="79">
        <v>67</v>
      </c>
      <c r="B806" s="14" t="s">
        <v>1670</v>
      </c>
      <c r="C806" s="14" t="s">
        <v>1877</v>
      </c>
      <c r="D806" s="14" t="s">
        <v>706</v>
      </c>
      <c r="E806" s="14" t="s">
        <v>65</v>
      </c>
      <c r="F806" s="14" t="s">
        <v>475</v>
      </c>
      <c r="G806" s="14" t="s">
        <v>315</v>
      </c>
      <c r="H806" s="14" t="s">
        <v>475</v>
      </c>
      <c r="I806" s="14" t="s">
        <v>315</v>
      </c>
      <c r="J806" s="3" t="str">
        <f t="shared" si="19"/>
        <v>('au20100000003','mn20100000001','{"attr":{"insert":true,"update":true,"delete":true,"detail":true}}','Y','SYSTEM',NOW(),'SYSTEM',NOW()),</v>
      </c>
    </row>
    <row r="807" spans="1:10" x14ac:dyDescent="0.25">
      <c r="A807" s="79">
        <v>68</v>
      </c>
      <c r="B807" s="14" t="s">
        <v>1670</v>
      </c>
      <c r="C807" s="14" t="s">
        <v>1878</v>
      </c>
      <c r="D807" s="14" t="s">
        <v>706</v>
      </c>
      <c r="E807" s="14" t="s">
        <v>65</v>
      </c>
      <c r="F807" s="14" t="s">
        <v>475</v>
      </c>
      <c r="G807" s="14" t="s">
        <v>315</v>
      </c>
      <c r="H807" s="14" t="s">
        <v>475</v>
      </c>
      <c r="I807" s="14" t="s">
        <v>315</v>
      </c>
      <c r="J807" s="3" t="str">
        <f t="shared" si="19"/>
        <v>('au20100000003','mn20100000002','{"attr":{"insert":true,"update":true,"delete":true,"detail":true}}','Y','SYSTEM',NOW(),'SYSTEM',NOW()),</v>
      </c>
    </row>
    <row r="808" spans="1:10" x14ac:dyDescent="0.25">
      <c r="A808" s="79">
        <v>69</v>
      </c>
      <c r="B808" s="14" t="s">
        <v>1670</v>
      </c>
      <c r="C808" s="14" t="s">
        <v>1879</v>
      </c>
      <c r="D808" s="14" t="s">
        <v>706</v>
      </c>
      <c r="E808" s="14" t="s">
        <v>65</v>
      </c>
      <c r="F808" s="14" t="s">
        <v>475</v>
      </c>
      <c r="G808" s="14" t="s">
        <v>315</v>
      </c>
      <c r="H808" s="14" t="s">
        <v>475</v>
      </c>
      <c r="I808" s="14" t="s">
        <v>315</v>
      </c>
      <c r="J808" s="3" t="str">
        <f t="shared" si="19"/>
        <v>('au20100000003','mn20100000003','{"attr":{"insert":true,"update":true,"delete":true,"detail":true}}','Y','SYSTEM',NOW(),'SYSTEM',NOW()),</v>
      </c>
    </row>
    <row r="809" spans="1:10" x14ac:dyDescent="0.25">
      <c r="A809" s="79">
        <v>70</v>
      </c>
      <c r="B809" s="14" t="s">
        <v>1670</v>
      </c>
      <c r="C809" s="14" t="s">
        <v>1880</v>
      </c>
      <c r="D809" s="14" t="s">
        <v>706</v>
      </c>
      <c r="E809" s="14" t="s">
        <v>65</v>
      </c>
      <c r="F809" s="14" t="s">
        <v>475</v>
      </c>
      <c r="G809" s="14" t="s">
        <v>315</v>
      </c>
      <c r="H809" s="14" t="s">
        <v>475</v>
      </c>
      <c r="I809" s="14" t="s">
        <v>315</v>
      </c>
      <c r="J809" s="3" t="str">
        <f t="shared" si="19"/>
        <v>('au20100000003','mn20100000004','{"attr":{"insert":true,"update":true,"delete":true,"detail":true}}','Y','SYSTEM',NOW(),'SYSTEM',NOW()),</v>
      </c>
    </row>
    <row r="810" spans="1:10" x14ac:dyDescent="0.25">
      <c r="A810" s="79">
        <v>71</v>
      </c>
      <c r="B810" s="14" t="s">
        <v>1670</v>
      </c>
      <c r="C810" s="14" t="s">
        <v>1881</v>
      </c>
      <c r="D810" s="14" t="s">
        <v>706</v>
      </c>
      <c r="E810" s="14" t="s">
        <v>65</v>
      </c>
      <c r="F810" s="14" t="s">
        <v>475</v>
      </c>
      <c r="G810" s="14" t="s">
        <v>315</v>
      </c>
      <c r="H810" s="14" t="s">
        <v>475</v>
      </c>
      <c r="I810" s="14" t="s">
        <v>315</v>
      </c>
      <c r="J810" s="3" t="str">
        <f t="shared" si="19"/>
        <v>('au20100000003','mn20100000005','{"attr":{"insert":true,"update":true,"delete":true,"detail":true}}','Y','SYSTEM',NOW(),'SYSTEM',NOW()),</v>
      </c>
    </row>
    <row r="811" spans="1:10" x14ac:dyDescent="0.25">
      <c r="A811" s="79">
        <v>72</v>
      </c>
      <c r="B811" s="14" t="s">
        <v>1670</v>
      </c>
      <c r="C811" s="14" t="s">
        <v>1882</v>
      </c>
      <c r="D811" s="14" t="s">
        <v>706</v>
      </c>
      <c r="E811" s="14" t="s">
        <v>65</v>
      </c>
      <c r="F811" s="14" t="s">
        <v>475</v>
      </c>
      <c r="G811" s="14" t="s">
        <v>315</v>
      </c>
      <c r="H811" s="14" t="s">
        <v>475</v>
      </c>
      <c r="I811" s="14" t="s">
        <v>315</v>
      </c>
      <c r="J811" s="3" t="str">
        <f t="shared" si="19"/>
        <v>('au20100000003','mn20100000006','{"attr":{"insert":true,"update":true,"delete":true,"detail":true}}','Y','SYSTEM',NOW(),'SYSTEM',NOW()),</v>
      </c>
    </row>
    <row r="812" spans="1:10" x14ac:dyDescent="0.25">
      <c r="A812" s="79">
        <v>73</v>
      </c>
      <c r="B812" s="14" t="s">
        <v>1670</v>
      </c>
      <c r="C812" s="14" t="s">
        <v>1883</v>
      </c>
      <c r="D812" s="14" t="s">
        <v>706</v>
      </c>
      <c r="E812" s="14" t="s">
        <v>65</v>
      </c>
      <c r="F812" s="14" t="s">
        <v>475</v>
      </c>
      <c r="G812" s="14" t="s">
        <v>315</v>
      </c>
      <c r="H812" s="14" t="s">
        <v>475</v>
      </c>
      <c r="I812" s="14" t="s">
        <v>315</v>
      </c>
      <c r="J812" s="3" t="str">
        <f t="shared" si="19"/>
        <v>('au20100000003','mn20100000007','{"attr":{"insert":true,"update":true,"delete":true,"detail":true}}','Y','SYSTEM',NOW(),'SYSTEM',NOW()),</v>
      </c>
    </row>
    <row r="813" spans="1:10" x14ac:dyDescent="0.25">
      <c r="A813" s="79">
        <v>74</v>
      </c>
      <c r="B813" s="14" t="s">
        <v>1670</v>
      </c>
      <c r="C813" s="14" t="s">
        <v>1884</v>
      </c>
      <c r="D813" s="14" t="s">
        <v>706</v>
      </c>
      <c r="E813" s="14" t="s">
        <v>65</v>
      </c>
      <c r="F813" s="14" t="s">
        <v>475</v>
      </c>
      <c r="G813" s="14" t="s">
        <v>315</v>
      </c>
      <c r="H813" s="14" t="s">
        <v>475</v>
      </c>
      <c r="I813" s="14" t="s">
        <v>315</v>
      </c>
      <c r="J813" s="3" t="str">
        <f t="shared" si="19"/>
        <v>('au20100000003','mn20100000008','{"attr":{"insert":true,"update":true,"delete":true,"detail":true}}','Y','SYSTEM',NOW(),'SYSTEM',NOW()),</v>
      </c>
    </row>
    <row r="814" spans="1:10" x14ac:dyDescent="0.25">
      <c r="A814" s="79">
        <v>75</v>
      </c>
      <c r="B814" s="14" t="s">
        <v>1670</v>
      </c>
      <c r="C814" s="14" t="s">
        <v>1885</v>
      </c>
      <c r="D814" s="14" t="s">
        <v>706</v>
      </c>
      <c r="E814" s="14" t="s">
        <v>65</v>
      </c>
      <c r="F814" s="14" t="s">
        <v>475</v>
      </c>
      <c r="G814" s="14" t="s">
        <v>315</v>
      </c>
      <c r="H814" s="14" t="s">
        <v>475</v>
      </c>
      <c r="I814" s="14" t="s">
        <v>315</v>
      </c>
      <c r="J814" s="3" t="str">
        <f t="shared" si="19"/>
        <v>('au20100000003','mn20100000009','{"attr":{"insert":true,"update":true,"delete":true,"detail":true}}','Y','SYSTEM',NOW(),'SYSTEM',NOW()),</v>
      </c>
    </row>
    <row r="815" spans="1:10" x14ac:dyDescent="0.25">
      <c r="A815" s="79">
        <v>76</v>
      </c>
      <c r="B815" s="14" t="s">
        <v>1670</v>
      </c>
      <c r="C815" s="14" t="s">
        <v>1886</v>
      </c>
      <c r="D815" s="14" t="s">
        <v>706</v>
      </c>
      <c r="E815" s="14" t="s">
        <v>65</v>
      </c>
      <c r="F815" s="14" t="s">
        <v>475</v>
      </c>
      <c r="G815" s="14" t="s">
        <v>315</v>
      </c>
      <c r="H815" s="14" t="s">
        <v>475</v>
      </c>
      <c r="I815" s="14" t="s">
        <v>315</v>
      </c>
      <c r="J815" s="3" t="str">
        <f t="shared" si="19"/>
        <v>('au20100000003','mn20100000010','{"attr":{"insert":true,"update":true,"delete":true,"detail":true}}','Y','SYSTEM',NOW(),'SYSTEM',NOW()),</v>
      </c>
    </row>
    <row r="816" spans="1:10" x14ac:dyDescent="0.25">
      <c r="A816" s="79">
        <v>77</v>
      </c>
      <c r="B816" s="14" t="s">
        <v>1670</v>
      </c>
      <c r="C816" s="14" t="s">
        <v>1887</v>
      </c>
      <c r="D816" s="14" t="s">
        <v>706</v>
      </c>
      <c r="E816" s="14" t="s">
        <v>65</v>
      </c>
      <c r="F816" s="14" t="s">
        <v>475</v>
      </c>
      <c r="G816" s="14" t="s">
        <v>315</v>
      </c>
      <c r="H816" s="14" t="s">
        <v>475</v>
      </c>
      <c r="I816" s="14" t="s">
        <v>315</v>
      </c>
      <c r="J816" s="3" t="str">
        <f t="shared" si="19"/>
        <v>('au20100000003','mn20100000011','{"attr":{"insert":true,"update":true,"delete":true,"detail":true}}','Y','SYSTEM',NOW(),'SYSTEM',NOW()),</v>
      </c>
    </row>
    <row r="817" spans="1:10" x14ac:dyDescent="0.25">
      <c r="A817" s="79">
        <v>78</v>
      </c>
      <c r="B817" s="14" t="s">
        <v>1670</v>
      </c>
      <c r="C817" s="14" t="s">
        <v>1888</v>
      </c>
      <c r="D817" s="14" t="s">
        <v>706</v>
      </c>
      <c r="E817" s="14" t="s">
        <v>65</v>
      </c>
      <c r="F817" s="14" t="s">
        <v>475</v>
      </c>
      <c r="G817" s="14" t="s">
        <v>315</v>
      </c>
      <c r="H817" s="14" t="s">
        <v>475</v>
      </c>
      <c r="I817" s="14" t="s">
        <v>315</v>
      </c>
      <c r="J817" s="3" t="str">
        <f t="shared" si="19"/>
        <v>('au20100000003','mn20100000012','{"attr":{"insert":true,"update":true,"delete":true,"detail":true}}','Y','SYSTEM',NOW(),'SYSTEM',NOW()),</v>
      </c>
    </row>
    <row r="818" spans="1:10" x14ac:dyDescent="0.25">
      <c r="A818" s="79">
        <v>79</v>
      </c>
      <c r="B818" s="14" t="s">
        <v>1670</v>
      </c>
      <c r="C818" s="14" t="s">
        <v>1889</v>
      </c>
      <c r="D818" s="14" t="s">
        <v>706</v>
      </c>
      <c r="E818" s="14" t="s">
        <v>65</v>
      </c>
      <c r="F818" s="14" t="s">
        <v>475</v>
      </c>
      <c r="G818" s="14" t="s">
        <v>315</v>
      </c>
      <c r="H818" s="14" t="s">
        <v>475</v>
      </c>
      <c r="I818" s="14" t="s">
        <v>315</v>
      </c>
      <c r="J818" s="3" t="str">
        <f t="shared" si="19"/>
        <v>('au20100000003','mn20100000013','{"attr":{"insert":true,"update":true,"delete":true,"detail":true}}','Y','SYSTEM',NOW(),'SYSTEM',NOW()),</v>
      </c>
    </row>
    <row r="819" spans="1:10" x14ac:dyDescent="0.25">
      <c r="A819" s="79">
        <v>80</v>
      </c>
      <c r="B819" s="14" t="s">
        <v>1670</v>
      </c>
      <c r="C819" s="14" t="s">
        <v>1890</v>
      </c>
      <c r="D819" s="14" t="s">
        <v>706</v>
      </c>
      <c r="E819" s="14" t="s">
        <v>65</v>
      </c>
      <c r="F819" s="14" t="s">
        <v>475</v>
      </c>
      <c r="G819" s="14" t="s">
        <v>315</v>
      </c>
      <c r="H819" s="14" t="s">
        <v>475</v>
      </c>
      <c r="I819" s="14" t="s">
        <v>315</v>
      </c>
      <c r="J819" s="3" t="str">
        <f t="shared" si="19"/>
        <v>('au20100000003','mn20100000014','{"attr":{"insert":true,"update":true,"delete":true,"detail":true}}','Y','SYSTEM',NOW(),'SYSTEM',NOW()),</v>
      </c>
    </row>
    <row r="820" spans="1:10" x14ac:dyDescent="0.25">
      <c r="A820" s="79">
        <v>81</v>
      </c>
      <c r="B820" s="14" t="s">
        <v>1670</v>
      </c>
      <c r="C820" s="14" t="s">
        <v>1891</v>
      </c>
      <c r="D820" s="14" t="s">
        <v>706</v>
      </c>
      <c r="E820" s="14" t="s">
        <v>65</v>
      </c>
      <c r="F820" s="14" t="s">
        <v>475</v>
      </c>
      <c r="G820" s="14" t="s">
        <v>315</v>
      </c>
      <c r="H820" s="14" t="s">
        <v>475</v>
      </c>
      <c r="I820" s="14" t="s">
        <v>315</v>
      </c>
      <c r="J820" s="3" t="str">
        <f t="shared" si="19"/>
        <v>('au20100000003','mn20100000015','{"attr":{"insert":true,"update":true,"delete":true,"detail":true}}','Y','SYSTEM',NOW(),'SYSTEM',NOW()),</v>
      </c>
    </row>
    <row r="821" spans="1:10" x14ac:dyDescent="0.25">
      <c r="A821" s="79">
        <v>82</v>
      </c>
      <c r="B821" s="14" t="s">
        <v>1670</v>
      </c>
      <c r="C821" s="14" t="s">
        <v>1892</v>
      </c>
      <c r="D821" s="14" t="s">
        <v>706</v>
      </c>
      <c r="E821" s="14" t="s">
        <v>65</v>
      </c>
      <c r="F821" s="14" t="s">
        <v>475</v>
      </c>
      <c r="G821" s="14" t="s">
        <v>315</v>
      </c>
      <c r="H821" s="14" t="s">
        <v>475</v>
      </c>
      <c r="I821" s="14" t="s">
        <v>315</v>
      </c>
      <c r="J821" s="3" t="str">
        <f t="shared" si="19"/>
        <v>('au20100000003','mn20100000016','{"attr":{"insert":true,"update":true,"delete":true,"detail":true}}','Y','SYSTEM',NOW(),'SYSTEM',NOW()),</v>
      </c>
    </row>
    <row r="822" spans="1:10" x14ac:dyDescent="0.25">
      <c r="A822" s="79">
        <v>83</v>
      </c>
      <c r="B822" s="14" t="s">
        <v>1670</v>
      </c>
      <c r="C822" s="14" t="s">
        <v>1893</v>
      </c>
      <c r="D822" s="14" t="s">
        <v>706</v>
      </c>
      <c r="E822" s="14" t="s">
        <v>65</v>
      </c>
      <c r="F822" s="14" t="s">
        <v>475</v>
      </c>
      <c r="G822" s="14" t="s">
        <v>315</v>
      </c>
      <c r="H822" s="14" t="s">
        <v>475</v>
      </c>
      <c r="I822" s="14" t="s">
        <v>315</v>
      </c>
      <c r="J822" s="3" t="str">
        <f t="shared" si="19"/>
        <v>('au20100000003','mn20100000017','{"attr":{"insert":true,"update":true,"delete":true,"detail":true}}','Y','SYSTEM',NOW(),'SYSTEM',NOW()),</v>
      </c>
    </row>
    <row r="823" spans="1:10" x14ac:dyDescent="0.25">
      <c r="A823" s="79">
        <v>84</v>
      </c>
      <c r="B823" s="14" t="s">
        <v>1670</v>
      </c>
      <c r="C823" s="14" t="s">
        <v>1894</v>
      </c>
      <c r="D823" s="14" t="s">
        <v>706</v>
      </c>
      <c r="E823" s="14" t="s">
        <v>65</v>
      </c>
      <c r="F823" s="14" t="s">
        <v>475</v>
      </c>
      <c r="G823" s="14" t="s">
        <v>315</v>
      </c>
      <c r="H823" s="14" t="s">
        <v>475</v>
      </c>
      <c r="I823" s="14" t="s">
        <v>315</v>
      </c>
      <c r="J823" s="3" t="str">
        <f t="shared" si="19"/>
        <v>('au20100000003','mn20100000018','{"attr":{"insert":true,"update":true,"delete":true,"detail":true}}','Y','SYSTEM',NOW(),'SYSTEM',NOW()),</v>
      </c>
    </row>
    <row r="824" spans="1:10" s="75" customFormat="1" x14ac:dyDescent="0.25">
      <c r="A824" s="79">
        <v>85</v>
      </c>
      <c r="B824" s="14" t="s">
        <v>1670</v>
      </c>
      <c r="C824" s="14" t="s">
        <v>1895</v>
      </c>
      <c r="D824" s="14" t="s">
        <v>706</v>
      </c>
      <c r="E824" s="14" t="s">
        <v>65</v>
      </c>
      <c r="F824" s="14" t="s">
        <v>475</v>
      </c>
      <c r="G824" s="14" t="s">
        <v>315</v>
      </c>
      <c r="H824" s="14" t="s">
        <v>475</v>
      </c>
      <c r="I824" s="14" t="s">
        <v>315</v>
      </c>
      <c r="J824" s="3" t="str">
        <f t="shared" si="19"/>
        <v>('au20100000003','mn20100000019','{"attr":{"insert":true,"update":true,"delete":true,"detail":true}}','Y','SYSTEM',NOW(),'SYSTEM',NOW()),</v>
      </c>
    </row>
    <row r="825" spans="1:10" s="75" customFormat="1" x14ac:dyDescent="0.25">
      <c r="A825" s="79">
        <v>86</v>
      </c>
      <c r="B825" s="14" t="s">
        <v>1670</v>
      </c>
      <c r="C825" s="14" t="s">
        <v>1896</v>
      </c>
      <c r="D825" s="14" t="s">
        <v>706</v>
      </c>
      <c r="E825" s="14" t="s">
        <v>65</v>
      </c>
      <c r="F825" s="14" t="s">
        <v>475</v>
      </c>
      <c r="G825" s="14" t="s">
        <v>315</v>
      </c>
      <c r="H825" s="14" t="s">
        <v>475</v>
      </c>
      <c r="I825" s="14" t="s">
        <v>315</v>
      </c>
      <c r="J825" s="3" t="str">
        <f t="shared" si="19"/>
        <v>('au20100000003','mn20100000020','{"attr":{"insert":true,"update":true,"delete":true,"detail":true}}','Y','SYSTEM',NOW(),'SYSTEM',NOW()),</v>
      </c>
    </row>
    <row r="826" spans="1:10" x14ac:dyDescent="0.25">
      <c r="A826" s="79">
        <v>87</v>
      </c>
      <c r="B826" s="14" t="s">
        <v>1670</v>
      </c>
      <c r="C826" s="14" t="s">
        <v>1897</v>
      </c>
      <c r="D826" s="14" t="s">
        <v>706</v>
      </c>
      <c r="E826" s="14" t="s">
        <v>65</v>
      </c>
      <c r="F826" s="14" t="s">
        <v>475</v>
      </c>
      <c r="G826" s="14" t="s">
        <v>315</v>
      </c>
      <c r="H826" s="14" t="s">
        <v>475</v>
      </c>
      <c r="I826" s="14" t="s">
        <v>315</v>
      </c>
      <c r="J826" s="3" t="str">
        <f t="shared" si="19"/>
        <v>('au20100000003','mn20100000021','{"attr":{"insert":true,"update":true,"delete":true,"detail":true}}','Y','SYSTEM',NOW(),'SYSTEM',NOW()),</v>
      </c>
    </row>
    <row r="827" spans="1:10" x14ac:dyDescent="0.25">
      <c r="A827" s="79">
        <v>88</v>
      </c>
      <c r="B827" s="14" t="s">
        <v>1670</v>
      </c>
      <c r="C827" s="14" t="s">
        <v>1898</v>
      </c>
      <c r="D827" s="14" t="s">
        <v>706</v>
      </c>
      <c r="E827" s="14" t="s">
        <v>65</v>
      </c>
      <c r="F827" s="14" t="s">
        <v>475</v>
      </c>
      <c r="G827" s="14" t="s">
        <v>315</v>
      </c>
      <c r="H827" s="14" t="s">
        <v>475</v>
      </c>
      <c r="I827" s="14" t="s">
        <v>315</v>
      </c>
      <c r="J827" s="3" t="str">
        <f t="shared" si="19"/>
        <v>('au20100000003','mn20100000022','{"attr":{"insert":true,"update":true,"delete":true,"detail":true}}','Y','SYSTEM',NOW(),'SYSTEM',NOW()),</v>
      </c>
    </row>
    <row r="828" spans="1:10" x14ac:dyDescent="0.25">
      <c r="A828" s="79">
        <v>89</v>
      </c>
      <c r="B828" s="14" t="s">
        <v>1670</v>
      </c>
      <c r="C828" s="14" t="s">
        <v>1899</v>
      </c>
      <c r="D828" s="14" t="s">
        <v>706</v>
      </c>
      <c r="E828" s="14" t="s">
        <v>65</v>
      </c>
      <c r="F828" s="14" t="s">
        <v>475</v>
      </c>
      <c r="G828" s="14" t="s">
        <v>315</v>
      </c>
      <c r="H828" s="14" t="s">
        <v>475</v>
      </c>
      <c r="I828" s="14" t="s">
        <v>315</v>
      </c>
      <c r="J828" s="3" t="str">
        <f t="shared" si="19"/>
        <v>('au20100000003','mn20100000023','{"attr":{"insert":true,"update":true,"delete":true,"detail":true}}','Y','SYSTEM',NOW(),'SYSTEM',NOW()),</v>
      </c>
    </row>
    <row r="829" spans="1:10" x14ac:dyDescent="0.25">
      <c r="A829" s="79">
        <v>90</v>
      </c>
      <c r="B829" s="14" t="s">
        <v>1670</v>
      </c>
      <c r="C829" s="14" t="s">
        <v>1900</v>
      </c>
      <c r="D829" s="14" t="s">
        <v>706</v>
      </c>
      <c r="E829" s="14" t="s">
        <v>65</v>
      </c>
      <c r="F829" s="14" t="s">
        <v>475</v>
      </c>
      <c r="G829" s="14" t="s">
        <v>315</v>
      </c>
      <c r="H829" s="14" t="s">
        <v>475</v>
      </c>
      <c r="I829" s="14" t="s">
        <v>315</v>
      </c>
      <c r="J829" s="3" t="str">
        <f t="shared" si="19"/>
        <v>('au20100000003','mn20100000024','{"attr":{"insert":true,"update":true,"delete":true,"detail":true}}','Y','SYSTEM',NOW(),'SYSTEM',NOW()),</v>
      </c>
    </row>
    <row r="830" spans="1:10" x14ac:dyDescent="0.25">
      <c r="A830" s="79">
        <v>91</v>
      </c>
      <c r="B830" s="14" t="s">
        <v>1670</v>
      </c>
      <c r="C830" s="14" t="s">
        <v>1901</v>
      </c>
      <c r="D830" s="14" t="s">
        <v>706</v>
      </c>
      <c r="E830" s="14" t="s">
        <v>65</v>
      </c>
      <c r="F830" s="14" t="s">
        <v>475</v>
      </c>
      <c r="G830" s="14" t="s">
        <v>315</v>
      </c>
      <c r="H830" s="14" t="s">
        <v>475</v>
      </c>
      <c r="I830" s="14" t="s">
        <v>315</v>
      </c>
      <c r="J830" s="3" t="str">
        <f t="shared" si="19"/>
        <v>('au20100000003','mn20100000025','{"attr":{"insert":true,"update":true,"delete":true,"detail":true}}','Y','SYSTEM',NOW(),'SYSTEM',NOW()),</v>
      </c>
    </row>
    <row r="831" spans="1:10" x14ac:dyDescent="0.25">
      <c r="A831" s="79">
        <v>92</v>
      </c>
      <c r="B831" s="14" t="s">
        <v>1670</v>
      </c>
      <c r="C831" s="14" t="s">
        <v>1902</v>
      </c>
      <c r="D831" s="14" t="s">
        <v>706</v>
      </c>
      <c r="E831" s="14" t="s">
        <v>65</v>
      </c>
      <c r="F831" s="14" t="s">
        <v>475</v>
      </c>
      <c r="G831" s="14" t="s">
        <v>315</v>
      </c>
      <c r="H831" s="14" t="s">
        <v>475</v>
      </c>
      <c r="I831" s="14" t="s">
        <v>315</v>
      </c>
      <c r="J831" s="3" t="str">
        <f t="shared" si="19"/>
        <v>('au20100000003','mn20100000026','{"attr":{"insert":true,"update":true,"delete":true,"detail":true}}','Y','SYSTEM',NOW(),'SYSTEM',NOW()),</v>
      </c>
    </row>
    <row r="832" spans="1:10" x14ac:dyDescent="0.25">
      <c r="A832" s="79">
        <v>93</v>
      </c>
      <c r="B832" s="14" t="s">
        <v>1670</v>
      </c>
      <c r="C832" s="14" t="s">
        <v>1903</v>
      </c>
      <c r="D832" s="14" t="s">
        <v>706</v>
      </c>
      <c r="E832" s="14" t="s">
        <v>65</v>
      </c>
      <c r="F832" s="14" t="s">
        <v>475</v>
      </c>
      <c r="G832" s="14" t="s">
        <v>315</v>
      </c>
      <c r="H832" s="14" t="s">
        <v>475</v>
      </c>
      <c r="I832" s="14" t="s">
        <v>315</v>
      </c>
      <c r="J832" s="3" t="str">
        <f t="shared" si="19"/>
        <v>('au20100000003','mn20100000027','{"attr":{"insert":true,"update":true,"delete":true,"detail":true}}','Y','SYSTEM',NOW(),'SYSTEM',NOW()),</v>
      </c>
    </row>
    <row r="833" spans="1:11" x14ac:dyDescent="0.25">
      <c r="A833" s="79">
        <v>94</v>
      </c>
      <c r="B833" s="14" t="s">
        <v>1670</v>
      </c>
      <c r="C833" s="14" t="s">
        <v>1904</v>
      </c>
      <c r="D833" s="14" t="s">
        <v>706</v>
      </c>
      <c r="E833" s="14" t="s">
        <v>65</v>
      </c>
      <c r="F833" s="14" t="s">
        <v>475</v>
      </c>
      <c r="G833" s="14" t="s">
        <v>315</v>
      </c>
      <c r="H833" s="14" t="s">
        <v>475</v>
      </c>
      <c r="I833" s="14" t="s">
        <v>315</v>
      </c>
      <c r="J833" s="3" t="str">
        <f t="shared" si="19"/>
        <v>('au20100000003','mn20100000028','{"attr":{"insert":true,"update":true,"delete":true,"detail":true}}','Y','SYSTEM',NOW(),'SYSTEM',NOW()),</v>
      </c>
    </row>
    <row r="834" spans="1:11" x14ac:dyDescent="0.25">
      <c r="A834" s="79">
        <v>95</v>
      </c>
      <c r="B834" s="14" t="s">
        <v>1670</v>
      </c>
      <c r="C834" s="14" t="s">
        <v>1905</v>
      </c>
      <c r="D834" s="14" t="s">
        <v>706</v>
      </c>
      <c r="E834" s="14" t="s">
        <v>65</v>
      </c>
      <c r="F834" s="14" t="s">
        <v>475</v>
      </c>
      <c r="G834" s="14" t="s">
        <v>315</v>
      </c>
      <c r="H834" s="14" t="s">
        <v>475</v>
      </c>
      <c r="I834" s="14" t="s">
        <v>315</v>
      </c>
      <c r="J834" s="3" t="str">
        <f t="shared" si="19"/>
        <v>('au20100000003','mn20100000029','{"attr":{"insert":true,"update":true,"delete":true,"detail":true}}','Y','SYSTEM',NOW(),'SYSTEM',NOW()),</v>
      </c>
    </row>
    <row r="835" spans="1:11" x14ac:dyDescent="0.25">
      <c r="A835" s="79">
        <v>96</v>
      </c>
      <c r="B835" s="14" t="s">
        <v>1670</v>
      </c>
      <c r="C835" s="14" t="s">
        <v>1906</v>
      </c>
      <c r="D835" s="14" t="s">
        <v>706</v>
      </c>
      <c r="E835" s="14" t="s">
        <v>65</v>
      </c>
      <c r="F835" s="14" t="s">
        <v>475</v>
      </c>
      <c r="G835" s="14" t="s">
        <v>315</v>
      </c>
      <c r="H835" s="14" t="s">
        <v>475</v>
      </c>
      <c r="I835" s="14" t="s">
        <v>315</v>
      </c>
      <c r="J835" s="3" t="str">
        <f t="shared" si="19"/>
        <v>('au20100000003','mn20100000030','{"attr":{"insert":true,"update":true,"delete":true,"detail":true}}','Y','SYSTEM',NOW(),'SYSTEM',NOW()),</v>
      </c>
    </row>
    <row r="836" spans="1:11" s="75" customFormat="1" x14ac:dyDescent="0.25">
      <c r="A836" s="79">
        <v>97</v>
      </c>
      <c r="B836" s="14" t="s">
        <v>1670</v>
      </c>
      <c r="C836" s="14" t="s">
        <v>2253</v>
      </c>
      <c r="D836" s="14" t="s">
        <v>706</v>
      </c>
      <c r="E836" s="14" t="s">
        <v>65</v>
      </c>
      <c r="F836" s="14" t="s">
        <v>475</v>
      </c>
      <c r="G836" s="14" t="s">
        <v>315</v>
      </c>
      <c r="H836" s="14" t="s">
        <v>475</v>
      </c>
      <c r="I836" s="14" t="s">
        <v>315</v>
      </c>
      <c r="J836" s="3" t="str">
        <f t="shared" si="19"/>
        <v>('au20100000003','mn20100000031','{"attr":{"insert":true,"update":true,"delete":true,"detail":true}}','Y','SYSTEM',NOW(),'SYSTEM',NOW()),</v>
      </c>
    </row>
    <row r="837" spans="1:11" s="75" customFormat="1" x14ac:dyDescent="0.25">
      <c r="A837" s="79">
        <v>98</v>
      </c>
      <c r="B837" s="14" t="s">
        <v>1670</v>
      </c>
      <c r="C837" s="14" t="s">
        <v>2254</v>
      </c>
      <c r="D837" s="14" t="s">
        <v>706</v>
      </c>
      <c r="E837" s="14" t="s">
        <v>65</v>
      </c>
      <c r="F837" s="14" t="s">
        <v>475</v>
      </c>
      <c r="G837" s="14" t="s">
        <v>315</v>
      </c>
      <c r="H837" s="14" t="s">
        <v>475</v>
      </c>
      <c r="I837" s="14" t="s">
        <v>315</v>
      </c>
      <c r="J837" s="3" t="str">
        <f t="shared" si="19"/>
        <v>('au20100000003','mn20100000032','{"attr":{"insert":true,"update":true,"delete":true,"detail":true}}','Y','SYSTEM',NOW(),'SYSTEM',NOW()),</v>
      </c>
    </row>
    <row r="838" spans="1:11" s="75" customFormat="1" x14ac:dyDescent="0.25">
      <c r="A838" s="79">
        <v>99</v>
      </c>
      <c r="B838" s="14" t="s">
        <v>1670</v>
      </c>
      <c r="C838" s="14" t="s">
        <v>2255</v>
      </c>
      <c r="D838" s="14" t="s">
        <v>706</v>
      </c>
      <c r="E838" s="14" t="s">
        <v>65</v>
      </c>
      <c r="F838" s="14" t="s">
        <v>475</v>
      </c>
      <c r="G838" s="14" t="s">
        <v>315</v>
      </c>
      <c r="H838" s="14" t="s">
        <v>475</v>
      </c>
      <c r="I838" s="14" t="s">
        <v>315</v>
      </c>
      <c r="J838" s="3" t="str">
        <f t="shared" si="19"/>
        <v>('au20100000003','mn20100000033','{"attr":{"insert":true,"update":true,"delete":true,"detail":true}}','Y','SYSTEM',NOW(),'SYSTEM',NOW());</v>
      </c>
    </row>
    <row r="839" spans="1:11" x14ac:dyDescent="0.25">
      <c r="A839" s="16"/>
      <c r="B839" s="15"/>
      <c r="C839" s="15"/>
      <c r="D839" s="15"/>
      <c r="E839" s="17"/>
      <c r="F839" s="17"/>
      <c r="G839" s="17"/>
      <c r="H839" s="17"/>
      <c r="I839" s="15"/>
    </row>
    <row r="842" spans="1:11" x14ac:dyDescent="0.25">
      <c r="A842" s="96" t="str">
        <f>VLOOKUP(C842,table!B:D,3,FALSE)</f>
        <v>업무</v>
      </c>
      <c r="B842" s="96"/>
      <c r="C842" s="97" t="s">
        <v>75</v>
      </c>
      <c r="D842" s="98"/>
      <c r="E842" s="98"/>
      <c r="F842" s="98"/>
      <c r="G842" s="98"/>
      <c r="H842" s="98"/>
      <c r="I842" s="98"/>
      <c r="J842" s="99"/>
      <c r="K842" s="96" t="s">
        <v>311</v>
      </c>
    </row>
    <row r="843" spans="1:11" x14ac:dyDescent="0.25">
      <c r="A843" s="96"/>
      <c r="B843" s="96"/>
      <c r="C843" s="97" t="str">
        <f>VLOOKUP(C842,table!B:D,2,FALSE)</f>
        <v>T_EXTRNL_SYS</v>
      </c>
      <c r="D843" s="98"/>
      <c r="E843" s="98"/>
      <c r="F843" s="98"/>
      <c r="G843" s="98"/>
      <c r="H843" s="98"/>
      <c r="I843" s="98"/>
      <c r="J843" s="99"/>
      <c r="K843" s="96"/>
    </row>
    <row r="844" spans="1:11" x14ac:dyDescent="0.25">
      <c r="A844" s="96" t="s">
        <v>312</v>
      </c>
      <c r="B844" s="13" t="s">
        <v>320</v>
      </c>
      <c r="C844" s="13" t="s">
        <v>322</v>
      </c>
      <c r="D844" s="13" t="s">
        <v>324</v>
      </c>
      <c r="E844" s="13" t="s">
        <v>326</v>
      </c>
      <c r="F844" s="13" t="s">
        <v>160</v>
      </c>
      <c r="G844" s="13" t="s">
        <v>132</v>
      </c>
      <c r="H844" s="13" t="s">
        <v>129</v>
      </c>
      <c r="I844" s="13" t="s">
        <v>169</v>
      </c>
      <c r="J844" s="13" t="s">
        <v>173</v>
      </c>
      <c r="K844" s="3" t="str">
        <f>"TRUNCATE FROM "&amp;$C843&amp;";"</f>
        <v>TRUNCATE FROM T_EXTRNL_SYS;</v>
      </c>
    </row>
    <row r="845" spans="1:11" x14ac:dyDescent="0.25">
      <c r="A845" s="96"/>
      <c r="B845" s="13" t="s">
        <v>321</v>
      </c>
      <c r="C845" s="13" t="s">
        <v>323</v>
      </c>
      <c r="D845" s="13" t="s">
        <v>325</v>
      </c>
      <c r="E845" s="13" t="s">
        <v>327</v>
      </c>
      <c r="F845" s="13" t="s">
        <v>161</v>
      </c>
      <c r="G845" s="13" t="s">
        <v>133</v>
      </c>
      <c r="H845" s="13" t="s">
        <v>130</v>
      </c>
      <c r="I845" s="13" t="s">
        <v>170</v>
      </c>
      <c r="J845" s="13" t="s">
        <v>174</v>
      </c>
      <c r="K845" s="3" t="str">
        <f>"INSERT INTO "&amp;C843&amp;" ("&amp;B845&amp;","&amp;C845&amp;","&amp;D845&amp;","&amp;E845&amp;","&amp;F845&amp;","&amp;G845&amp;","&amp;H845&amp;","&amp;I845&amp;","&amp;J845&amp;") VALUES"</f>
        <v>INSERT INTO T_EXTRNL_SYS (EXTRNL_ID,EXTRNL_NM,EXTRNL_URL,EXTRNL_DSC,USE_YN,RGST_ID,RGST_DT,MODI_ID,MODI_DT) VALUES</v>
      </c>
    </row>
    <row r="846" spans="1:11" x14ac:dyDescent="0.25">
      <c r="A846" s="12">
        <v>1</v>
      </c>
      <c r="B846" s="14" t="s">
        <v>1987</v>
      </c>
      <c r="C846" s="14" t="s">
        <v>543</v>
      </c>
      <c r="D846" s="14" t="s">
        <v>357</v>
      </c>
      <c r="E846" s="14" t="s">
        <v>546</v>
      </c>
      <c r="F846" s="14" t="s">
        <v>336</v>
      </c>
      <c r="G846" s="14" t="s">
        <v>475</v>
      </c>
      <c r="H846" s="14" t="s">
        <v>315</v>
      </c>
      <c r="I846" s="14" t="s">
        <v>475</v>
      </c>
      <c r="J846" s="14" t="s">
        <v>315</v>
      </c>
      <c r="K846" s="3" t="str">
        <f>"('"&amp;B846&amp;"','"&amp;C846&amp;"','"&amp;D846&amp;"','"&amp;E846&amp;"','"&amp;F846&amp;"','"&amp;G846&amp;"',"&amp;H846&amp;",'"&amp;I846&amp;"',"&amp;J846&amp;IF(A847="",");","),")</f>
        <v>('ex20000000001','외부 시스템 1','htttp://www.google.co.kr','외부 시스템 1 설명','Y','SYSTEM',NOW(),'SYSTEM',NOW()),</v>
      </c>
    </row>
    <row r="847" spans="1:11" x14ac:dyDescent="0.25">
      <c r="A847" s="12">
        <v>2</v>
      </c>
      <c r="B847" s="14" t="s">
        <v>1988</v>
      </c>
      <c r="C847" s="14" t="s">
        <v>544</v>
      </c>
      <c r="D847" s="14" t="s">
        <v>358</v>
      </c>
      <c r="E847" s="14" t="s">
        <v>547</v>
      </c>
      <c r="F847" s="14" t="s">
        <v>336</v>
      </c>
      <c r="G847" s="14" t="s">
        <v>475</v>
      </c>
      <c r="H847" s="14" t="s">
        <v>315</v>
      </c>
      <c r="I847" s="14" t="s">
        <v>475</v>
      </c>
      <c r="J847" s="14" t="s">
        <v>315</v>
      </c>
      <c r="K847" s="3" t="str">
        <f>"('"&amp;B847&amp;"','"&amp;C847&amp;"','"&amp;D847&amp;"','"&amp;E847&amp;"','"&amp;F847&amp;"','"&amp;G847&amp;"',"&amp;H847&amp;",'"&amp;I847&amp;"',"&amp;J847&amp;IF(A848="",");","),")</f>
        <v>('ex20000000002','외부 시스템 2','htttp://www.naver.com','외부 시스템 2 설명','Y','SYSTEM',NOW(),'SYSTEM',NOW()),</v>
      </c>
    </row>
    <row r="848" spans="1:11" x14ac:dyDescent="0.25">
      <c r="A848" s="12">
        <v>3</v>
      </c>
      <c r="B848" s="14" t="s">
        <v>1989</v>
      </c>
      <c r="C848" s="14" t="s">
        <v>545</v>
      </c>
      <c r="D848" s="14" t="s">
        <v>359</v>
      </c>
      <c r="E848" s="14" t="s">
        <v>548</v>
      </c>
      <c r="F848" s="14" t="s">
        <v>336</v>
      </c>
      <c r="G848" s="14" t="s">
        <v>475</v>
      </c>
      <c r="H848" s="14" t="s">
        <v>315</v>
      </c>
      <c r="I848" s="14" t="s">
        <v>475</v>
      </c>
      <c r="J848" s="14" t="s">
        <v>315</v>
      </c>
      <c r="K848" s="3" t="str">
        <f>"('"&amp;B848&amp;"','"&amp;C848&amp;"','"&amp;D848&amp;"','"&amp;E848&amp;"','"&amp;F848&amp;"','"&amp;G848&amp;"',"&amp;H848&amp;",'"&amp;I848&amp;"',"&amp;J848&amp;IF(A849="",");","),")</f>
        <v>('ex20000000003','외부 시스템 3','http://www.daum.net','외부 시스템 3 설명','Y','SYSTEM',NOW(),'SYSTEM',NOW());</v>
      </c>
    </row>
    <row r="849" spans="1:12" x14ac:dyDescent="0.25">
      <c r="A849" s="16"/>
      <c r="B849" s="15"/>
      <c r="C849" s="15"/>
      <c r="D849" s="15"/>
      <c r="E849" s="15"/>
      <c r="F849" s="15"/>
      <c r="G849" s="15"/>
      <c r="H849" s="15"/>
      <c r="I849" s="15"/>
      <c r="J849" s="15"/>
      <c r="K849" s="15"/>
    </row>
    <row r="852" spans="1:12" x14ac:dyDescent="0.25">
      <c r="A852" s="96" t="str">
        <f>VLOOKUP(C852,table!B:D,3,FALSE)</f>
        <v>업무</v>
      </c>
      <c r="B852" s="96"/>
      <c r="C852" s="100" t="s">
        <v>77</v>
      </c>
      <c r="D852" s="100"/>
      <c r="E852" s="100"/>
      <c r="F852" s="100"/>
      <c r="G852" s="100"/>
      <c r="H852" s="100"/>
      <c r="I852" s="100"/>
      <c r="J852" s="100"/>
      <c r="K852" s="100"/>
      <c r="L852" s="96" t="s">
        <v>311</v>
      </c>
    </row>
    <row r="853" spans="1:12" x14ac:dyDescent="0.25">
      <c r="A853" s="96"/>
      <c r="B853" s="96"/>
      <c r="C853" s="100" t="str">
        <f>VLOOKUP(C852,table!B:D,2,FALSE)</f>
        <v>T_WRK_CAT</v>
      </c>
      <c r="D853" s="100"/>
      <c r="E853" s="100"/>
      <c r="F853" s="100"/>
      <c r="G853" s="100"/>
      <c r="H853" s="100"/>
      <c r="I853" s="100"/>
      <c r="J853" s="100"/>
      <c r="K853" s="100"/>
      <c r="L853" s="96"/>
    </row>
    <row r="854" spans="1:12" x14ac:dyDescent="0.25">
      <c r="A854" s="96" t="s">
        <v>312</v>
      </c>
      <c r="B854" s="13" t="s">
        <v>177</v>
      </c>
      <c r="C854" s="13" t="s">
        <v>693</v>
      </c>
      <c r="D854" s="13" t="s">
        <v>179</v>
      </c>
      <c r="E854" s="13" t="s">
        <v>181</v>
      </c>
      <c r="F854" s="13" t="s">
        <v>190</v>
      </c>
      <c r="G854" s="13" t="s">
        <v>160</v>
      </c>
      <c r="H854" s="13" t="s">
        <v>132</v>
      </c>
      <c r="I854" s="13" t="s">
        <v>129</v>
      </c>
      <c r="J854" s="13" t="s">
        <v>169</v>
      </c>
      <c r="K854" s="13" t="s">
        <v>173</v>
      </c>
      <c r="L854" s="3" t="str">
        <f>"TRUNCATE FROM "&amp;$C853&amp;";"</f>
        <v>TRUNCATE FROM T_WRK_CAT;</v>
      </c>
    </row>
    <row r="855" spans="1:12" x14ac:dyDescent="0.25">
      <c r="A855" s="96"/>
      <c r="B855" s="13" t="s">
        <v>178</v>
      </c>
      <c r="C855" s="13" t="s">
        <v>694</v>
      </c>
      <c r="D855" s="13" t="s">
        <v>180</v>
      </c>
      <c r="E855" s="13" t="s">
        <v>182</v>
      </c>
      <c r="F855" s="13" t="s">
        <v>191</v>
      </c>
      <c r="G855" s="13" t="s">
        <v>161</v>
      </c>
      <c r="H855" s="13" t="s">
        <v>133</v>
      </c>
      <c r="I855" s="13" t="s">
        <v>130</v>
      </c>
      <c r="J855" s="13" t="s">
        <v>170</v>
      </c>
      <c r="K855" s="13" t="s">
        <v>174</v>
      </c>
      <c r="L855" s="3" t="str">
        <f>"INSERT INTO "&amp;C853&amp;" ("&amp;B855&amp;","&amp;C855&amp;","&amp;D855&amp;","&amp;E855&amp;","&amp;F855&amp;","&amp;G855&amp;","&amp;H855&amp;","&amp;I855&amp;","&amp;J855&amp;","&amp;K855&amp;") VALUES"</f>
        <v>INSERT INTO T_WRK_CAT (WRK_ID,UP_WRK_ID,WRK_NM,WRK_DSC,ORD_SEQ,USE_YN,RGST_ID,RGST_DT,MODI_ID,MODI_DT) VALUES</v>
      </c>
    </row>
    <row r="856" spans="1:12" x14ac:dyDescent="0.25">
      <c r="A856" s="38">
        <v>1</v>
      </c>
      <c r="B856" s="14" t="s">
        <v>1990</v>
      </c>
      <c r="C856" s="14"/>
      <c r="D856" s="14" t="s">
        <v>549</v>
      </c>
      <c r="E856" s="14" t="s">
        <v>552</v>
      </c>
      <c r="F856" s="14" t="s">
        <v>703</v>
      </c>
      <c r="G856" s="14" t="s">
        <v>65</v>
      </c>
      <c r="H856" s="14" t="s">
        <v>475</v>
      </c>
      <c r="I856" s="14" t="s">
        <v>315</v>
      </c>
      <c r="J856" s="14" t="s">
        <v>475</v>
      </c>
      <c r="K856" s="14" t="s">
        <v>315</v>
      </c>
      <c r="L856" s="3" t="str">
        <f>"('"&amp;B856&amp;"',"&amp;IF(C856="","NULL","'"&amp;C856&amp;"'")&amp;",'"&amp;D856&amp;"',"&amp;IF(E856="","NULL","'"&amp;E856&amp;"'")&amp;","&amp;IF(F856="","NULL",F856)&amp;",'"&amp;G856&amp;"','"&amp;H856&amp;"',"&amp;I856&amp;",'"&amp;J856&amp;"',"&amp;K856&amp;IF(A857="",");","),")</f>
        <v>('wk20000000001',NULL,'업무 카테고리 1','업무 카테고리 1 설명',1,'Y','SYSTEM',NOW(),'SYSTEM',NOW()),</v>
      </c>
    </row>
    <row r="857" spans="1:12" x14ac:dyDescent="0.25">
      <c r="A857" s="38">
        <v>2</v>
      </c>
      <c r="B857" s="14" t="s">
        <v>1991</v>
      </c>
      <c r="C857" s="14" t="s">
        <v>1990</v>
      </c>
      <c r="D857" s="14" t="s">
        <v>550</v>
      </c>
      <c r="E857" s="14" t="s">
        <v>553</v>
      </c>
      <c r="F857" s="14" t="s">
        <v>703</v>
      </c>
      <c r="G857" s="14" t="s">
        <v>65</v>
      </c>
      <c r="H857" s="14" t="s">
        <v>475</v>
      </c>
      <c r="I857" s="14" t="s">
        <v>315</v>
      </c>
      <c r="J857" s="14" t="s">
        <v>475</v>
      </c>
      <c r="K857" s="14" t="s">
        <v>315</v>
      </c>
      <c r="L857" s="3" t="str">
        <f t="shared" ref="L857:L862" si="20">"('"&amp;B857&amp;"',"&amp;IF(C857="","NULL","'"&amp;C857&amp;"'")&amp;",'"&amp;D857&amp;"',"&amp;IF(E857="","NULL","'"&amp;E857&amp;"'")&amp;","&amp;IF(F857="","NULL",F857)&amp;",'"&amp;G857&amp;"','"&amp;H857&amp;"',"&amp;I857&amp;",'"&amp;J857&amp;"',"&amp;K857&amp;IF(A858="",");","),")</f>
        <v>('wk20000000002','wk20000000001','업무 카테고리 2','업무 카테고리 2 설명',1,'Y','SYSTEM',NOW(),'SYSTEM',NOW()),</v>
      </c>
    </row>
    <row r="858" spans="1:12" x14ac:dyDescent="0.25">
      <c r="A858" s="38">
        <v>3</v>
      </c>
      <c r="B858" s="14" t="s">
        <v>1992</v>
      </c>
      <c r="C858" s="14" t="s">
        <v>1990</v>
      </c>
      <c r="D858" s="14" t="s">
        <v>551</v>
      </c>
      <c r="E858" s="14" t="s">
        <v>554</v>
      </c>
      <c r="F858" s="14" t="s">
        <v>704</v>
      </c>
      <c r="G858" s="14" t="s">
        <v>65</v>
      </c>
      <c r="H858" s="14" t="s">
        <v>475</v>
      </c>
      <c r="I858" s="14" t="s">
        <v>315</v>
      </c>
      <c r="J858" s="14" t="s">
        <v>475</v>
      </c>
      <c r="K858" s="14" t="s">
        <v>315</v>
      </c>
      <c r="L858" s="3" t="str">
        <f t="shared" si="20"/>
        <v>('wk20000000003','wk20000000001','업무 카테고리 3','업무 카테고리 3 설명',2,'Y','SYSTEM',NOW(),'SYSTEM',NOW()),</v>
      </c>
    </row>
    <row r="859" spans="1:12" x14ac:dyDescent="0.25">
      <c r="A859" s="38">
        <v>4</v>
      </c>
      <c r="B859" s="14" t="s">
        <v>1993</v>
      </c>
      <c r="C859" s="14"/>
      <c r="D859" s="14" t="s">
        <v>695</v>
      </c>
      <c r="E859" s="14" t="s">
        <v>699</v>
      </c>
      <c r="F859" s="14" t="s">
        <v>704</v>
      </c>
      <c r="G859" s="14" t="s">
        <v>65</v>
      </c>
      <c r="H859" s="14" t="s">
        <v>475</v>
      </c>
      <c r="I859" s="14" t="s">
        <v>315</v>
      </c>
      <c r="J859" s="14" t="s">
        <v>475</v>
      </c>
      <c r="K859" s="14" t="s">
        <v>315</v>
      </c>
      <c r="L859" s="3" t="str">
        <f t="shared" si="20"/>
        <v>('wk20000000004',NULL,'업무 카테고리 4','업무 카테고리 4 설명',2,'Y','SYSTEM',NOW(),'SYSTEM',NOW()),</v>
      </c>
    </row>
    <row r="860" spans="1:12" x14ac:dyDescent="0.25">
      <c r="A860" s="38">
        <v>5</v>
      </c>
      <c r="B860" s="14" t="s">
        <v>1994</v>
      </c>
      <c r="C860" s="14" t="s">
        <v>1993</v>
      </c>
      <c r="D860" s="14" t="s">
        <v>696</v>
      </c>
      <c r="E860" s="14" t="s">
        <v>700</v>
      </c>
      <c r="F860" s="14" t="s">
        <v>703</v>
      </c>
      <c r="G860" s="14" t="s">
        <v>65</v>
      </c>
      <c r="H860" s="14" t="s">
        <v>475</v>
      </c>
      <c r="I860" s="14" t="s">
        <v>315</v>
      </c>
      <c r="J860" s="14" t="s">
        <v>475</v>
      </c>
      <c r="K860" s="14" t="s">
        <v>315</v>
      </c>
      <c r="L860" s="3" t="str">
        <f t="shared" si="20"/>
        <v>('wk20000000005','wk20000000004','업무 카테고리 5','업무 카테고리 5 설명',1,'Y','SYSTEM',NOW(),'SYSTEM',NOW()),</v>
      </c>
    </row>
    <row r="861" spans="1:12" x14ac:dyDescent="0.25">
      <c r="A861" s="38">
        <v>6</v>
      </c>
      <c r="B861" s="14" t="s">
        <v>1995</v>
      </c>
      <c r="C861" s="14" t="s">
        <v>1993</v>
      </c>
      <c r="D861" s="14" t="s">
        <v>697</v>
      </c>
      <c r="E861" s="14" t="s">
        <v>701</v>
      </c>
      <c r="F861" s="14" t="s">
        <v>704</v>
      </c>
      <c r="G861" s="14" t="s">
        <v>65</v>
      </c>
      <c r="H861" s="14" t="s">
        <v>475</v>
      </c>
      <c r="I861" s="14" t="s">
        <v>315</v>
      </c>
      <c r="J861" s="14" t="s">
        <v>475</v>
      </c>
      <c r="K861" s="14" t="s">
        <v>315</v>
      </c>
      <c r="L861" s="3" t="str">
        <f t="shared" si="20"/>
        <v>('wk20000000006','wk20000000004','업무 카테고리 6','업무 카테고리 6 설명',2,'Y','SYSTEM',NOW(),'SYSTEM',NOW()),</v>
      </c>
    </row>
    <row r="862" spans="1:12" x14ac:dyDescent="0.25">
      <c r="A862" s="38">
        <v>7</v>
      </c>
      <c r="B862" s="14" t="s">
        <v>1996</v>
      </c>
      <c r="C862" s="14" t="s">
        <v>1993</v>
      </c>
      <c r="D862" s="14" t="s">
        <v>698</v>
      </c>
      <c r="E862" s="14" t="s">
        <v>702</v>
      </c>
      <c r="F862" s="14" t="s">
        <v>705</v>
      </c>
      <c r="G862" s="14" t="s">
        <v>65</v>
      </c>
      <c r="H862" s="14" t="s">
        <v>475</v>
      </c>
      <c r="I862" s="14" t="s">
        <v>315</v>
      </c>
      <c r="J862" s="14" t="s">
        <v>475</v>
      </c>
      <c r="K862" s="14" t="s">
        <v>315</v>
      </c>
      <c r="L862" s="3" t="str">
        <f t="shared" si="20"/>
        <v>('wk20000000007','wk20000000004','업무 카테고리 7','업무 카테고리 7 설명',3,'Y','SYSTEM',NOW(),'SYSTEM',NOW());</v>
      </c>
    </row>
    <row r="866" spans="1:20" x14ac:dyDescent="0.25">
      <c r="A866" s="96" t="str">
        <f>VLOOKUP(C866,table!B:D,3,FALSE)</f>
        <v>업무</v>
      </c>
      <c r="B866" s="96"/>
      <c r="C866" s="100" t="s">
        <v>1930</v>
      </c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96" t="s">
        <v>311</v>
      </c>
    </row>
    <row r="867" spans="1:20" x14ac:dyDescent="0.25">
      <c r="A867" s="96"/>
      <c r="B867" s="96"/>
      <c r="C867" s="100" t="str">
        <f>VLOOKUP(C866,table!B:D,2,FALSE)</f>
        <v>T_AWS_INSTANCE</v>
      </c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96"/>
    </row>
    <row r="868" spans="1:20" x14ac:dyDescent="0.25">
      <c r="A868" s="96" t="s">
        <v>2</v>
      </c>
      <c r="B868" s="13" t="s">
        <v>1908</v>
      </c>
      <c r="C868" s="13" t="s">
        <v>1910</v>
      </c>
      <c r="D868" s="13" t="s">
        <v>1912</v>
      </c>
      <c r="E868" s="13" t="s">
        <v>1914</v>
      </c>
      <c r="F868" s="13" t="s">
        <v>1915</v>
      </c>
      <c r="G868" s="13" t="s">
        <v>1917</v>
      </c>
      <c r="H868" s="13" t="s">
        <v>1918</v>
      </c>
      <c r="I868" s="13" t="s">
        <v>1920</v>
      </c>
      <c r="J868" s="13" t="s">
        <v>1922</v>
      </c>
      <c r="K868" s="13" t="s">
        <v>1924</v>
      </c>
      <c r="L868" s="13" t="s">
        <v>1926</v>
      </c>
      <c r="M868" s="13" t="s">
        <v>1928</v>
      </c>
      <c r="N868" s="13" t="s">
        <v>190</v>
      </c>
      <c r="O868" s="13" t="s">
        <v>160</v>
      </c>
      <c r="P868" s="13" t="s">
        <v>132</v>
      </c>
      <c r="Q868" s="13" t="s">
        <v>840</v>
      </c>
      <c r="R868" s="13" t="s">
        <v>169</v>
      </c>
      <c r="S868" s="13" t="s">
        <v>173</v>
      </c>
      <c r="T868" s="3" t="str">
        <f>"TRUNCATE FROM "&amp;$C867&amp;";"</f>
        <v>TRUNCATE FROM T_AWS_INSTANCE;</v>
      </c>
    </row>
    <row r="869" spans="1:20" x14ac:dyDescent="0.25">
      <c r="A869" s="96"/>
      <c r="B869" s="13" t="s">
        <v>1909</v>
      </c>
      <c r="C869" s="13" t="s">
        <v>1911</v>
      </c>
      <c r="D869" s="13" t="s">
        <v>1913</v>
      </c>
      <c r="E869" s="13" t="s">
        <v>1914</v>
      </c>
      <c r="F869" s="13" t="s">
        <v>1916</v>
      </c>
      <c r="G869" s="13" t="s">
        <v>1917</v>
      </c>
      <c r="H869" s="13" t="s">
        <v>1919</v>
      </c>
      <c r="I869" s="13" t="s">
        <v>1921</v>
      </c>
      <c r="J869" s="13" t="s">
        <v>1923</v>
      </c>
      <c r="K869" s="13" t="s">
        <v>1925</v>
      </c>
      <c r="L869" s="13" t="s">
        <v>1927</v>
      </c>
      <c r="M869" s="13" t="s">
        <v>1929</v>
      </c>
      <c r="N869" s="13" t="s">
        <v>191</v>
      </c>
      <c r="O869" s="13" t="s">
        <v>161</v>
      </c>
      <c r="P869" s="13" t="s">
        <v>133</v>
      </c>
      <c r="Q869" s="13" t="s">
        <v>130</v>
      </c>
      <c r="R869" s="13" t="s">
        <v>170</v>
      </c>
      <c r="S869" s="13" t="s">
        <v>174</v>
      </c>
      <c r="T869" s="3" t="str">
        <f>"INSERT INTO "&amp;C867&amp;" ("&amp;B869&amp;","&amp;C869&amp;","&amp;D869&amp;","&amp;E869&amp;","&amp;F869&amp;","&amp;G869&amp;","&amp;H869&amp;","&amp;I869&amp;","&amp;J869&amp;","&amp;K869&amp;","&amp;L869&amp;","&amp;M869&amp;","&amp;N869&amp;","&amp;O869&amp;","&amp;P869&amp;","&amp;Q869&amp;","&amp;R869&amp;","&amp;S869&amp;") VALUES"</f>
        <v>INSERT INTO T_AWS_INSTANCE (INSTANCE_SE,INSTANCE_NM,INSTANCE_CAT,VCPU,MEMORY,GPU,DFLT_YN,WRANGLER_YN,DFLT_SETUP,MAX_SETUP,DFLT_LIST,ADVC_LIST,ORD_SEQ,USE_YN,RGST_ID,RGST_DT,MODI_ID,MODI_DT) VALUES</v>
      </c>
    </row>
    <row r="870" spans="1:20" x14ac:dyDescent="0.25">
      <c r="A870" s="74">
        <v>1</v>
      </c>
      <c r="B870" s="14" t="s">
        <v>2036</v>
      </c>
      <c r="C870" s="14" t="s">
        <v>1932</v>
      </c>
      <c r="D870" s="14" t="s">
        <v>1933</v>
      </c>
      <c r="E870" s="14">
        <v>2</v>
      </c>
      <c r="F870" s="14" t="s">
        <v>367</v>
      </c>
      <c r="G870" s="14" t="s">
        <v>1934</v>
      </c>
      <c r="H870" s="14" t="s">
        <v>1931</v>
      </c>
      <c r="I870" s="14" t="s">
        <v>1907</v>
      </c>
      <c r="J870" s="14">
        <v>0</v>
      </c>
      <c r="K870" s="14">
        <v>0</v>
      </c>
      <c r="L870" s="14">
        <v>0</v>
      </c>
      <c r="M870" s="14">
        <v>0</v>
      </c>
      <c r="N870" s="14">
        <v>1</v>
      </c>
      <c r="O870" s="14" t="s">
        <v>65</v>
      </c>
      <c r="P870" s="14" t="s">
        <v>475</v>
      </c>
      <c r="Q870" s="14" t="s">
        <v>315</v>
      </c>
      <c r="R870" s="14" t="s">
        <v>475</v>
      </c>
      <c r="S870" s="14" t="s">
        <v>315</v>
      </c>
      <c r="T870" s="3" t="str">
        <f>"('"&amp;B870&amp;"','"&amp;C870&amp;"','"&amp;D870&amp;"','"&amp;E870&amp;"','"&amp;F870&amp;"','"&amp;G870&amp;"','"&amp;H870&amp;"','"&amp;I870&amp;"','"&amp;J870&amp;"','"&amp;K870&amp;"','"&amp;L870&amp;"','"&amp;M870&amp;"','"&amp;N870&amp;"','"&amp;O870&amp;"','"&amp;P870&amp;"',"&amp;Q870&amp;",'"&amp;R870&amp;"',"&amp;S870&amp;IF(A871="",");","),")</f>
        <v>('APP','ml.t3.medium','General purpose','2','4','0','Y','N','0','0','0','0','1','Y','SYSTEM',NOW(),'SYSTEM',NOW()),</v>
      </c>
    </row>
    <row r="871" spans="1:20" x14ac:dyDescent="0.25">
      <c r="A871" s="74">
        <v>2</v>
      </c>
      <c r="B871" s="14" t="s">
        <v>2036</v>
      </c>
      <c r="C871" s="14" t="s">
        <v>1935</v>
      </c>
      <c r="D871" s="14" t="s">
        <v>1933</v>
      </c>
      <c r="E871" s="14">
        <v>2</v>
      </c>
      <c r="F871" s="14" t="s">
        <v>371</v>
      </c>
      <c r="G871" s="14" t="s">
        <v>1934</v>
      </c>
      <c r="H871" s="14" t="s">
        <v>337</v>
      </c>
      <c r="I871" s="14" t="s">
        <v>337</v>
      </c>
      <c r="J871" s="14">
        <v>0</v>
      </c>
      <c r="K871" s="14">
        <v>0</v>
      </c>
      <c r="L871" s="14">
        <v>0</v>
      </c>
      <c r="M871" s="14">
        <v>0</v>
      </c>
      <c r="N871" s="14">
        <v>2</v>
      </c>
      <c r="O871" s="14" t="s">
        <v>65</v>
      </c>
      <c r="P871" s="14" t="s">
        <v>475</v>
      </c>
      <c r="Q871" s="14" t="s">
        <v>315</v>
      </c>
      <c r="R871" s="14" t="s">
        <v>475</v>
      </c>
      <c r="S871" s="14" t="s">
        <v>315</v>
      </c>
      <c r="T871" s="3" t="str">
        <f t="shared" ref="T871:T925" si="21">"('"&amp;B871&amp;"','"&amp;C871&amp;"','"&amp;D871&amp;"','"&amp;E871&amp;"','"&amp;F871&amp;"','"&amp;G871&amp;"','"&amp;H871&amp;"','"&amp;I871&amp;"','"&amp;J871&amp;"','"&amp;K871&amp;"','"&amp;L871&amp;"','"&amp;M871&amp;"','"&amp;N871&amp;"','"&amp;O871&amp;"','"&amp;P871&amp;"',"&amp;Q871&amp;",'"&amp;R871&amp;"',"&amp;S871&amp;IF(A872="",");","),")</f>
        <v>('APP','ml.t3.large','General purpose','2','8','0','N','N','0','0','0','0','2','Y','SYSTEM',NOW(),'SYSTEM',NOW()),</v>
      </c>
    </row>
    <row r="872" spans="1:20" x14ac:dyDescent="0.25">
      <c r="A872" s="74">
        <v>3</v>
      </c>
      <c r="B872" s="14" t="s">
        <v>2036</v>
      </c>
      <c r="C872" s="14" t="s">
        <v>1936</v>
      </c>
      <c r="D872" s="14" t="s">
        <v>1933</v>
      </c>
      <c r="E872" s="14">
        <v>4</v>
      </c>
      <c r="F872" s="14" t="s">
        <v>1676</v>
      </c>
      <c r="G872" s="14" t="s">
        <v>1934</v>
      </c>
      <c r="H872" s="14" t="s">
        <v>337</v>
      </c>
      <c r="I872" s="14" t="s">
        <v>337</v>
      </c>
      <c r="J872" s="14">
        <v>0</v>
      </c>
      <c r="K872" s="14">
        <v>0</v>
      </c>
      <c r="L872" s="14">
        <v>0</v>
      </c>
      <c r="M872" s="14">
        <v>0</v>
      </c>
      <c r="N872" s="14">
        <v>3</v>
      </c>
      <c r="O872" s="14" t="s">
        <v>65</v>
      </c>
      <c r="P872" s="14" t="s">
        <v>475</v>
      </c>
      <c r="Q872" s="14" t="s">
        <v>315</v>
      </c>
      <c r="R872" s="14" t="s">
        <v>475</v>
      </c>
      <c r="S872" s="14" t="s">
        <v>315</v>
      </c>
      <c r="T872" s="3" t="str">
        <f t="shared" si="21"/>
        <v>('APP','ml.t3.xlarge','General purpose','4','16','0','N','N','0','0','0','0','3','Y','SYSTEM',NOW(),'SYSTEM',NOW()),</v>
      </c>
    </row>
    <row r="873" spans="1:20" x14ac:dyDescent="0.25">
      <c r="A873" s="74">
        <v>4</v>
      </c>
      <c r="B873" s="14" t="s">
        <v>2036</v>
      </c>
      <c r="C873" s="14" t="s">
        <v>1937</v>
      </c>
      <c r="D873" s="14" t="s">
        <v>1933</v>
      </c>
      <c r="E873" s="14">
        <v>8</v>
      </c>
      <c r="F873" s="14" t="s">
        <v>1822</v>
      </c>
      <c r="G873" s="14" t="s">
        <v>1934</v>
      </c>
      <c r="H873" s="14" t="s">
        <v>337</v>
      </c>
      <c r="I873" s="14" t="s">
        <v>337</v>
      </c>
      <c r="J873" s="14">
        <v>0</v>
      </c>
      <c r="K873" s="14">
        <v>0</v>
      </c>
      <c r="L873" s="14">
        <v>0</v>
      </c>
      <c r="M873" s="14">
        <v>0</v>
      </c>
      <c r="N873" s="14">
        <v>4</v>
      </c>
      <c r="O873" s="14" t="s">
        <v>65</v>
      </c>
      <c r="P873" s="14" t="s">
        <v>475</v>
      </c>
      <c r="Q873" s="14" t="s">
        <v>315</v>
      </c>
      <c r="R873" s="14" t="s">
        <v>475</v>
      </c>
      <c r="S873" s="14" t="s">
        <v>315</v>
      </c>
      <c r="T873" s="3" t="str">
        <f t="shared" si="21"/>
        <v>('APP','ml.t3.2xlarge','General purpose','8','32','0','N','N','0','0','0','0','4','Y','SYSTEM',NOW(),'SYSTEM',NOW()),</v>
      </c>
    </row>
    <row r="874" spans="1:20" x14ac:dyDescent="0.25">
      <c r="A874" s="74">
        <v>5</v>
      </c>
      <c r="B874" s="14" t="s">
        <v>2036</v>
      </c>
      <c r="C874" s="14" t="s">
        <v>1938</v>
      </c>
      <c r="D874" s="14" t="s">
        <v>1933</v>
      </c>
      <c r="E874" s="14">
        <v>2</v>
      </c>
      <c r="F874" s="14" t="s">
        <v>371</v>
      </c>
      <c r="G874" s="14" t="s">
        <v>1934</v>
      </c>
      <c r="H874" s="14" t="s">
        <v>337</v>
      </c>
      <c r="I874" s="14" t="s">
        <v>337</v>
      </c>
      <c r="J874" s="14">
        <v>0</v>
      </c>
      <c r="K874" s="14">
        <v>0</v>
      </c>
      <c r="L874" s="14">
        <v>0</v>
      </c>
      <c r="M874" s="14">
        <v>0</v>
      </c>
      <c r="N874" s="14">
        <v>5</v>
      </c>
      <c r="O874" s="14" t="s">
        <v>65</v>
      </c>
      <c r="P874" s="14" t="s">
        <v>475</v>
      </c>
      <c r="Q874" s="14" t="s">
        <v>315</v>
      </c>
      <c r="R874" s="14" t="s">
        <v>475</v>
      </c>
      <c r="S874" s="14" t="s">
        <v>315</v>
      </c>
      <c r="T874" s="3" t="str">
        <f t="shared" si="21"/>
        <v>('APP','ml.m5.large','General purpose','2','8','0','N','N','0','0','0','0','5','Y','SYSTEM',NOW(),'SYSTEM',NOW()),</v>
      </c>
    </row>
    <row r="875" spans="1:20" x14ac:dyDescent="0.25">
      <c r="A875" s="74">
        <v>6</v>
      </c>
      <c r="B875" s="14" t="s">
        <v>2036</v>
      </c>
      <c r="C875" s="14" t="s">
        <v>1939</v>
      </c>
      <c r="D875" s="14" t="s">
        <v>1933</v>
      </c>
      <c r="E875" s="14">
        <v>4</v>
      </c>
      <c r="F875" s="14" t="s">
        <v>1676</v>
      </c>
      <c r="G875" s="14" t="s">
        <v>1934</v>
      </c>
      <c r="H875" s="14" t="s">
        <v>337</v>
      </c>
      <c r="I875" s="14" t="s">
        <v>337</v>
      </c>
      <c r="J875" s="14">
        <v>0</v>
      </c>
      <c r="K875" s="14">
        <v>0</v>
      </c>
      <c r="L875" s="14">
        <v>0</v>
      </c>
      <c r="M875" s="14">
        <v>0</v>
      </c>
      <c r="N875" s="14">
        <v>6</v>
      </c>
      <c r="O875" s="14" t="s">
        <v>65</v>
      </c>
      <c r="P875" s="14" t="s">
        <v>475</v>
      </c>
      <c r="Q875" s="14" t="s">
        <v>315</v>
      </c>
      <c r="R875" s="14" t="s">
        <v>475</v>
      </c>
      <c r="S875" s="14" t="s">
        <v>315</v>
      </c>
      <c r="T875" s="3" t="str">
        <f t="shared" si="21"/>
        <v>('APP','ml.m5.xlarge','General purpose','4','16','0','N','N','0','0','0','0','6','Y','SYSTEM',NOW(),'SYSTEM',NOW()),</v>
      </c>
    </row>
    <row r="876" spans="1:20" x14ac:dyDescent="0.25">
      <c r="A876" s="74">
        <v>7</v>
      </c>
      <c r="B876" s="14" t="s">
        <v>2036</v>
      </c>
      <c r="C876" s="14" t="s">
        <v>1940</v>
      </c>
      <c r="D876" s="14" t="s">
        <v>1933</v>
      </c>
      <c r="E876" s="14">
        <v>8</v>
      </c>
      <c r="F876" s="14" t="s">
        <v>1822</v>
      </c>
      <c r="G876" s="14" t="s">
        <v>1934</v>
      </c>
      <c r="H876" s="14" t="s">
        <v>337</v>
      </c>
      <c r="I876" s="14" t="s">
        <v>337</v>
      </c>
      <c r="J876" s="14">
        <v>0</v>
      </c>
      <c r="K876" s="14">
        <v>0</v>
      </c>
      <c r="L876" s="14">
        <v>0</v>
      </c>
      <c r="M876" s="14">
        <v>0</v>
      </c>
      <c r="N876" s="14">
        <v>7</v>
      </c>
      <c r="O876" s="14" t="s">
        <v>65</v>
      </c>
      <c r="P876" s="14" t="s">
        <v>475</v>
      </c>
      <c r="Q876" s="14" t="s">
        <v>315</v>
      </c>
      <c r="R876" s="14" t="s">
        <v>475</v>
      </c>
      <c r="S876" s="14" t="s">
        <v>315</v>
      </c>
      <c r="T876" s="3" t="str">
        <f t="shared" si="21"/>
        <v>('APP','ml.m5.2xlarge','General purpose','8','32','0','N','N','0','0','0','0','7','Y','SYSTEM',NOW(),'SYSTEM',NOW()),</v>
      </c>
    </row>
    <row r="877" spans="1:20" x14ac:dyDescent="0.25">
      <c r="A877" s="74">
        <v>8</v>
      </c>
      <c r="B877" s="14" t="s">
        <v>2036</v>
      </c>
      <c r="C877" s="14" t="s">
        <v>1941</v>
      </c>
      <c r="D877" s="14" t="s">
        <v>1933</v>
      </c>
      <c r="E877" s="14">
        <v>16</v>
      </c>
      <c r="F877" s="14" t="s">
        <v>1942</v>
      </c>
      <c r="G877" s="14" t="s">
        <v>1934</v>
      </c>
      <c r="H877" s="14" t="s">
        <v>337</v>
      </c>
      <c r="I877" s="14" t="s">
        <v>337</v>
      </c>
      <c r="J877" s="14">
        <v>0</v>
      </c>
      <c r="K877" s="14">
        <v>0</v>
      </c>
      <c r="L877" s="14">
        <v>0</v>
      </c>
      <c r="M877" s="14">
        <v>0</v>
      </c>
      <c r="N877" s="14">
        <v>8</v>
      </c>
      <c r="O877" s="14" t="s">
        <v>65</v>
      </c>
      <c r="P877" s="14" t="s">
        <v>475</v>
      </c>
      <c r="Q877" s="14" t="s">
        <v>315</v>
      </c>
      <c r="R877" s="14" t="s">
        <v>475</v>
      </c>
      <c r="S877" s="14" t="s">
        <v>315</v>
      </c>
      <c r="T877" s="3" t="str">
        <f t="shared" si="21"/>
        <v>('APP','ml.m5.4xlarge','General purpose','16','64','0','N','N','0','0','0','0','8','Y','SYSTEM',NOW(),'SYSTEM',NOW()),</v>
      </c>
    </row>
    <row r="878" spans="1:20" x14ac:dyDescent="0.25">
      <c r="A878" s="74">
        <v>9</v>
      </c>
      <c r="B878" s="14" t="s">
        <v>2036</v>
      </c>
      <c r="C878" s="14" t="s">
        <v>1943</v>
      </c>
      <c r="D878" s="14" t="s">
        <v>1933</v>
      </c>
      <c r="E878" s="14">
        <v>32</v>
      </c>
      <c r="F878" s="14" t="s">
        <v>1944</v>
      </c>
      <c r="G878" s="14" t="s">
        <v>1934</v>
      </c>
      <c r="H878" s="14" t="s">
        <v>337</v>
      </c>
      <c r="I878" s="14" t="s">
        <v>336</v>
      </c>
      <c r="J878" s="14">
        <v>0</v>
      </c>
      <c r="K878" s="14">
        <v>0</v>
      </c>
      <c r="L878" s="14">
        <v>0</v>
      </c>
      <c r="M878" s="14">
        <v>0</v>
      </c>
      <c r="N878" s="14">
        <v>9</v>
      </c>
      <c r="O878" s="14" t="s">
        <v>65</v>
      </c>
      <c r="P878" s="14" t="s">
        <v>475</v>
      </c>
      <c r="Q878" s="14" t="s">
        <v>315</v>
      </c>
      <c r="R878" s="14" t="s">
        <v>475</v>
      </c>
      <c r="S878" s="14" t="s">
        <v>315</v>
      </c>
      <c r="T878" s="3" t="str">
        <f t="shared" si="21"/>
        <v>('APP','ml.m5.8xlarge','General purpose','32','128','0','N','Y','0','0','0','0','9','Y','SYSTEM',NOW(),'SYSTEM',NOW()),</v>
      </c>
    </row>
    <row r="879" spans="1:20" x14ac:dyDescent="0.25">
      <c r="A879" s="74">
        <v>10</v>
      </c>
      <c r="B879" s="14" t="s">
        <v>2036</v>
      </c>
      <c r="C879" s="14" t="s">
        <v>1945</v>
      </c>
      <c r="D879" s="14" t="s">
        <v>1933</v>
      </c>
      <c r="E879" s="14">
        <v>48</v>
      </c>
      <c r="F879" s="14" t="s">
        <v>1946</v>
      </c>
      <c r="G879" s="14" t="s">
        <v>1934</v>
      </c>
      <c r="H879" s="14" t="s">
        <v>337</v>
      </c>
      <c r="I879" s="14" t="s">
        <v>337</v>
      </c>
      <c r="J879" s="14">
        <v>0</v>
      </c>
      <c r="K879" s="14">
        <v>0</v>
      </c>
      <c r="L879" s="14">
        <v>0</v>
      </c>
      <c r="M879" s="14">
        <v>0</v>
      </c>
      <c r="N879" s="14">
        <v>10</v>
      </c>
      <c r="O879" s="14" t="s">
        <v>65</v>
      </c>
      <c r="P879" s="14" t="s">
        <v>475</v>
      </c>
      <c r="Q879" s="14" t="s">
        <v>315</v>
      </c>
      <c r="R879" s="14" t="s">
        <v>475</v>
      </c>
      <c r="S879" s="14" t="s">
        <v>315</v>
      </c>
      <c r="T879" s="3" t="str">
        <f t="shared" si="21"/>
        <v>('APP','ml.m5.12xlarge','General purpose','48','192','0','N','N','0','0','0','0','10','Y','SYSTEM',NOW(),'SYSTEM',NOW()),</v>
      </c>
    </row>
    <row r="880" spans="1:20" x14ac:dyDescent="0.25">
      <c r="A880" s="74">
        <v>11</v>
      </c>
      <c r="B880" s="14" t="s">
        <v>2036</v>
      </c>
      <c r="C880" s="14" t="s">
        <v>1947</v>
      </c>
      <c r="D880" s="14" t="s">
        <v>1933</v>
      </c>
      <c r="E880" s="14">
        <v>64</v>
      </c>
      <c r="F880" s="14" t="s">
        <v>1948</v>
      </c>
      <c r="G880" s="14" t="s">
        <v>1934</v>
      </c>
      <c r="H880" s="14" t="s">
        <v>337</v>
      </c>
      <c r="I880" s="14" t="s">
        <v>337</v>
      </c>
      <c r="J880" s="14">
        <v>0</v>
      </c>
      <c r="K880" s="14">
        <v>0</v>
      </c>
      <c r="L880" s="14">
        <v>0</v>
      </c>
      <c r="M880" s="14">
        <v>0</v>
      </c>
      <c r="N880" s="14">
        <v>11</v>
      </c>
      <c r="O880" s="14" t="s">
        <v>65</v>
      </c>
      <c r="P880" s="14" t="s">
        <v>475</v>
      </c>
      <c r="Q880" s="14" t="s">
        <v>315</v>
      </c>
      <c r="R880" s="14" t="s">
        <v>475</v>
      </c>
      <c r="S880" s="14" t="s">
        <v>315</v>
      </c>
      <c r="T880" s="3" t="str">
        <f t="shared" si="21"/>
        <v>('APP','ml.m5.16xlarge','General purpose','64','256','0','N','N','0','0','0','0','11','Y','SYSTEM',NOW(),'SYSTEM',NOW()),</v>
      </c>
    </row>
    <row r="881" spans="1:20" x14ac:dyDescent="0.25">
      <c r="A881" s="74">
        <v>12</v>
      </c>
      <c r="B881" s="14" t="s">
        <v>2036</v>
      </c>
      <c r="C881" s="14" t="s">
        <v>1949</v>
      </c>
      <c r="D881" s="14" t="s">
        <v>1933</v>
      </c>
      <c r="E881" s="14">
        <v>96</v>
      </c>
      <c r="F881" s="14" t="s">
        <v>1950</v>
      </c>
      <c r="G881" s="14" t="s">
        <v>1934</v>
      </c>
      <c r="H881" s="14" t="s">
        <v>337</v>
      </c>
      <c r="I881" s="14" t="s">
        <v>337</v>
      </c>
      <c r="J881" s="14">
        <v>0</v>
      </c>
      <c r="K881" s="14">
        <v>0</v>
      </c>
      <c r="L881" s="14">
        <v>0</v>
      </c>
      <c r="M881" s="14">
        <v>0</v>
      </c>
      <c r="N881" s="14">
        <v>12</v>
      </c>
      <c r="O881" s="14" t="s">
        <v>65</v>
      </c>
      <c r="P881" s="14" t="s">
        <v>475</v>
      </c>
      <c r="Q881" s="14" t="s">
        <v>315</v>
      </c>
      <c r="R881" s="14" t="s">
        <v>475</v>
      </c>
      <c r="S881" s="14" t="s">
        <v>315</v>
      </c>
      <c r="T881" s="3" t="str">
        <f t="shared" si="21"/>
        <v>('APP','ml.m5.24xlarge','General purpose','96','384','0','N','N','0','0','0','0','12','Y','SYSTEM',NOW(),'SYSTEM',NOW()),</v>
      </c>
    </row>
    <row r="882" spans="1:20" x14ac:dyDescent="0.25">
      <c r="A882" s="74">
        <v>13</v>
      </c>
      <c r="B882" s="14" t="s">
        <v>2036</v>
      </c>
      <c r="C882" s="14" t="s">
        <v>1951</v>
      </c>
      <c r="D882" s="14" t="s">
        <v>1952</v>
      </c>
      <c r="E882" s="14">
        <v>2</v>
      </c>
      <c r="F882" s="14" t="s">
        <v>367</v>
      </c>
      <c r="G882" s="14" t="s">
        <v>1934</v>
      </c>
      <c r="H882" s="14" t="s">
        <v>337</v>
      </c>
      <c r="I882" s="14" t="s">
        <v>337</v>
      </c>
      <c r="J882" s="14">
        <v>0</v>
      </c>
      <c r="K882" s="14">
        <v>0</v>
      </c>
      <c r="L882" s="14">
        <v>0</v>
      </c>
      <c r="M882" s="14">
        <v>0</v>
      </c>
      <c r="N882" s="14">
        <v>13</v>
      </c>
      <c r="O882" s="14" t="s">
        <v>65</v>
      </c>
      <c r="P882" s="14" t="s">
        <v>475</v>
      </c>
      <c r="Q882" s="14" t="s">
        <v>315</v>
      </c>
      <c r="R882" s="14" t="s">
        <v>475</v>
      </c>
      <c r="S882" s="14" t="s">
        <v>315</v>
      </c>
      <c r="T882" s="3" t="str">
        <f t="shared" si="21"/>
        <v>('APP','ml.c5.large','Compute optimized','2','4','0','N','N','0','0','0','0','13','Y','SYSTEM',NOW(),'SYSTEM',NOW()),</v>
      </c>
    </row>
    <row r="883" spans="1:20" x14ac:dyDescent="0.25">
      <c r="A883" s="74">
        <v>14</v>
      </c>
      <c r="B883" s="14" t="s">
        <v>2036</v>
      </c>
      <c r="C883" s="14" t="s">
        <v>1953</v>
      </c>
      <c r="D883" s="14" t="s">
        <v>1952</v>
      </c>
      <c r="E883" s="14">
        <v>4</v>
      </c>
      <c r="F883" s="14" t="s">
        <v>371</v>
      </c>
      <c r="G883" s="14" t="s">
        <v>1934</v>
      </c>
      <c r="H883" s="14" t="s">
        <v>337</v>
      </c>
      <c r="I883" s="14" t="s">
        <v>337</v>
      </c>
      <c r="J883" s="14">
        <v>0</v>
      </c>
      <c r="K883" s="14">
        <v>0</v>
      </c>
      <c r="L883" s="14">
        <v>0</v>
      </c>
      <c r="M883" s="14">
        <v>0</v>
      </c>
      <c r="N883" s="14">
        <v>14</v>
      </c>
      <c r="O883" s="14" t="s">
        <v>65</v>
      </c>
      <c r="P883" s="14" t="s">
        <v>475</v>
      </c>
      <c r="Q883" s="14" t="s">
        <v>315</v>
      </c>
      <c r="R883" s="14" t="s">
        <v>475</v>
      </c>
      <c r="S883" s="14" t="s">
        <v>315</v>
      </c>
      <c r="T883" s="3" t="str">
        <f t="shared" si="21"/>
        <v>('APP','ml.c5.xlarge','Compute optimized','4','8','0','N','N','0','0','0','0','14','Y','SYSTEM',NOW(),'SYSTEM',NOW()),</v>
      </c>
    </row>
    <row r="884" spans="1:20" x14ac:dyDescent="0.25">
      <c r="A884" s="74">
        <v>15</v>
      </c>
      <c r="B884" s="14" t="s">
        <v>2036</v>
      </c>
      <c r="C884" s="14" t="s">
        <v>1954</v>
      </c>
      <c r="D884" s="14" t="s">
        <v>1952</v>
      </c>
      <c r="E884" s="14">
        <v>8</v>
      </c>
      <c r="F884" s="14" t="s">
        <v>1676</v>
      </c>
      <c r="G884" s="14" t="s">
        <v>1934</v>
      </c>
      <c r="H884" s="14" t="s">
        <v>337</v>
      </c>
      <c r="I884" s="14" t="s">
        <v>337</v>
      </c>
      <c r="J884" s="14">
        <v>0</v>
      </c>
      <c r="K884" s="14">
        <v>0</v>
      </c>
      <c r="L884" s="14">
        <v>0</v>
      </c>
      <c r="M884" s="14">
        <v>0</v>
      </c>
      <c r="N884" s="14">
        <v>15</v>
      </c>
      <c r="O884" s="14" t="s">
        <v>65</v>
      </c>
      <c r="P884" s="14" t="s">
        <v>475</v>
      </c>
      <c r="Q884" s="14" t="s">
        <v>315</v>
      </c>
      <c r="R884" s="14" t="s">
        <v>475</v>
      </c>
      <c r="S884" s="14" t="s">
        <v>315</v>
      </c>
      <c r="T884" s="3" t="str">
        <f t="shared" si="21"/>
        <v>('APP','ml.c5.2xlarge','Compute optimized','8','16','0','N','N','0','0','0','0','15','Y','SYSTEM',NOW(),'SYSTEM',NOW()),</v>
      </c>
    </row>
    <row r="885" spans="1:20" x14ac:dyDescent="0.25">
      <c r="A885" s="74">
        <v>16</v>
      </c>
      <c r="B885" s="14" t="s">
        <v>2036</v>
      </c>
      <c r="C885" s="14" t="s">
        <v>1955</v>
      </c>
      <c r="D885" s="14" t="s">
        <v>1952</v>
      </c>
      <c r="E885" s="14">
        <v>16</v>
      </c>
      <c r="F885" s="14" t="s">
        <v>1822</v>
      </c>
      <c r="G885" s="14" t="s">
        <v>1934</v>
      </c>
      <c r="H885" s="14" t="s">
        <v>337</v>
      </c>
      <c r="I885" s="14" t="s">
        <v>337</v>
      </c>
      <c r="J885" s="14">
        <v>0</v>
      </c>
      <c r="K885" s="14">
        <v>0</v>
      </c>
      <c r="L885" s="14">
        <v>0</v>
      </c>
      <c r="M885" s="14">
        <v>0</v>
      </c>
      <c r="N885" s="14">
        <v>16</v>
      </c>
      <c r="O885" s="14" t="s">
        <v>65</v>
      </c>
      <c r="P885" s="14" t="s">
        <v>475</v>
      </c>
      <c r="Q885" s="14" t="s">
        <v>315</v>
      </c>
      <c r="R885" s="14" t="s">
        <v>475</v>
      </c>
      <c r="S885" s="14" t="s">
        <v>315</v>
      </c>
      <c r="T885" s="3" t="str">
        <f t="shared" si="21"/>
        <v>('APP','ml.c5.4xlarge','Compute optimized','16','32','0','N','N','0','0','0','0','16','Y','SYSTEM',NOW(),'SYSTEM',NOW()),</v>
      </c>
    </row>
    <row r="886" spans="1:20" x14ac:dyDescent="0.25">
      <c r="A886" s="74">
        <v>17</v>
      </c>
      <c r="B886" s="14" t="s">
        <v>2036</v>
      </c>
      <c r="C886" s="14" t="s">
        <v>1956</v>
      </c>
      <c r="D886" s="14" t="s">
        <v>1952</v>
      </c>
      <c r="E886" s="14">
        <v>32</v>
      </c>
      <c r="F886" s="14" t="s">
        <v>1957</v>
      </c>
      <c r="G886" s="14" t="s">
        <v>1934</v>
      </c>
      <c r="H886" s="14" t="s">
        <v>337</v>
      </c>
      <c r="I886" s="14" t="s">
        <v>337</v>
      </c>
      <c r="J886" s="14">
        <v>0</v>
      </c>
      <c r="K886" s="14">
        <v>0</v>
      </c>
      <c r="L886" s="14">
        <v>0</v>
      </c>
      <c r="M886" s="14">
        <v>0</v>
      </c>
      <c r="N886" s="14">
        <v>17</v>
      </c>
      <c r="O886" s="14" t="s">
        <v>65</v>
      </c>
      <c r="P886" s="14" t="s">
        <v>475</v>
      </c>
      <c r="Q886" s="14" t="s">
        <v>315</v>
      </c>
      <c r="R886" s="14" t="s">
        <v>475</v>
      </c>
      <c r="S886" s="14" t="s">
        <v>315</v>
      </c>
      <c r="T886" s="3" t="str">
        <f t="shared" si="21"/>
        <v>('APP','ml.c5.9xlarge','Compute optimized','32','72','0','N','N','0','0','0','0','17','Y','SYSTEM',NOW(),'SYSTEM',NOW()),</v>
      </c>
    </row>
    <row r="887" spans="1:20" x14ac:dyDescent="0.25">
      <c r="A887" s="74">
        <v>18</v>
      </c>
      <c r="B887" s="14" t="s">
        <v>2036</v>
      </c>
      <c r="C887" s="14" t="s">
        <v>1958</v>
      </c>
      <c r="D887" s="14" t="s">
        <v>1952</v>
      </c>
      <c r="E887" s="14">
        <v>48</v>
      </c>
      <c r="F887" s="14" t="s">
        <v>1959</v>
      </c>
      <c r="G887" s="14" t="s">
        <v>1934</v>
      </c>
      <c r="H887" s="14" t="s">
        <v>337</v>
      </c>
      <c r="I887" s="14" t="s">
        <v>337</v>
      </c>
      <c r="J887" s="14">
        <v>0</v>
      </c>
      <c r="K887" s="14">
        <v>0</v>
      </c>
      <c r="L887" s="14">
        <v>0</v>
      </c>
      <c r="M887" s="14">
        <v>0</v>
      </c>
      <c r="N887" s="14">
        <v>18</v>
      </c>
      <c r="O887" s="14" t="s">
        <v>65</v>
      </c>
      <c r="P887" s="14" t="s">
        <v>475</v>
      </c>
      <c r="Q887" s="14" t="s">
        <v>315</v>
      </c>
      <c r="R887" s="14" t="s">
        <v>475</v>
      </c>
      <c r="S887" s="14" t="s">
        <v>315</v>
      </c>
      <c r="T887" s="3" t="str">
        <f t="shared" si="21"/>
        <v>('APP','ml.c5.12xlarge','Compute optimized','48','96','0','N','N','0','0','0','0','18','Y','SYSTEM',NOW(),'SYSTEM',NOW()),</v>
      </c>
    </row>
    <row r="888" spans="1:20" x14ac:dyDescent="0.25">
      <c r="A888" s="74">
        <v>19</v>
      </c>
      <c r="B888" s="14" t="s">
        <v>2036</v>
      </c>
      <c r="C888" s="14" t="s">
        <v>1960</v>
      </c>
      <c r="D888" s="14" t="s">
        <v>1952</v>
      </c>
      <c r="E888" s="14">
        <v>64</v>
      </c>
      <c r="F888" s="14" t="s">
        <v>1961</v>
      </c>
      <c r="G888" s="14" t="s">
        <v>1934</v>
      </c>
      <c r="H888" s="14" t="s">
        <v>337</v>
      </c>
      <c r="I888" s="14" t="s">
        <v>337</v>
      </c>
      <c r="J888" s="14">
        <v>0</v>
      </c>
      <c r="K888" s="14">
        <v>0</v>
      </c>
      <c r="L888" s="14">
        <v>0</v>
      </c>
      <c r="M888" s="14">
        <v>0</v>
      </c>
      <c r="N888" s="14">
        <v>19</v>
      </c>
      <c r="O888" s="14" t="s">
        <v>65</v>
      </c>
      <c r="P888" s="14" t="s">
        <v>475</v>
      </c>
      <c r="Q888" s="14" t="s">
        <v>315</v>
      </c>
      <c r="R888" s="14" t="s">
        <v>475</v>
      </c>
      <c r="S888" s="14" t="s">
        <v>315</v>
      </c>
      <c r="T888" s="3" t="str">
        <f t="shared" si="21"/>
        <v>('APP','ml.c5.18xlarge','Compute optimized','64','144','0','N','N','0','0','0','0','19','Y','SYSTEM',NOW(),'SYSTEM',NOW()),</v>
      </c>
    </row>
    <row r="889" spans="1:20" x14ac:dyDescent="0.25">
      <c r="A889" s="74">
        <v>20</v>
      </c>
      <c r="B889" s="14" t="s">
        <v>2036</v>
      </c>
      <c r="C889" s="14" t="s">
        <v>1962</v>
      </c>
      <c r="D889" s="14" t="s">
        <v>1952</v>
      </c>
      <c r="E889" s="14">
        <v>96</v>
      </c>
      <c r="F889" s="14" t="s">
        <v>1946</v>
      </c>
      <c r="G889" s="14" t="s">
        <v>1934</v>
      </c>
      <c r="H889" s="14" t="s">
        <v>337</v>
      </c>
      <c r="I889" s="14" t="s">
        <v>337</v>
      </c>
      <c r="J889" s="14">
        <v>0</v>
      </c>
      <c r="K889" s="14">
        <v>0</v>
      </c>
      <c r="L889" s="14">
        <v>0</v>
      </c>
      <c r="M889" s="14">
        <v>0</v>
      </c>
      <c r="N889" s="14">
        <v>20</v>
      </c>
      <c r="O889" s="14" t="s">
        <v>65</v>
      </c>
      <c r="P889" s="14" t="s">
        <v>475</v>
      </c>
      <c r="Q889" s="14" t="s">
        <v>315</v>
      </c>
      <c r="R889" s="14" t="s">
        <v>475</v>
      </c>
      <c r="S889" s="14" t="s">
        <v>315</v>
      </c>
      <c r="T889" s="3" t="str">
        <f t="shared" si="21"/>
        <v>('APP','ml.c5.24xlarge','Compute optimized','96','192','0','N','N','0','0','0','0','20','Y','SYSTEM',NOW(),'SYSTEM',NOW()),</v>
      </c>
    </row>
    <row r="890" spans="1:20" x14ac:dyDescent="0.25">
      <c r="A890" s="74">
        <v>21</v>
      </c>
      <c r="B890" s="14" t="s">
        <v>2036</v>
      </c>
      <c r="C890" s="14" t="s">
        <v>1963</v>
      </c>
      <c r="D890" s="14" t="s">
        <v>1964</v>
      </c>
      <c r="E890" s="14">
        <v>8</v>
      </c>
      <c r="F890" s="14" t="s">
        <v>1965</v>
      </c>
      <c r="G890" s="14" t="s">
        <v>1966</v>
      </c>
      <c r="H890" s="14" t="s">
        <v>337</v>
      </c>
      <c r="I890" s="14" t="s">
        <v>337</v>
      </c>
      <c r="J890" s="14">
        <v>0</v>
      </c>
      <c r="K890" s="14">
        <v>0</v>
      </c>
      <c r="L890" s="14">
        <v>0</v>
      </c>
      <c r="M890" s="14">
        <v>0</v>
      </c>
      <c r="N890" s="14">
        <v>21</v>
      </c>
      <c r="O890" s="14" t="s">
        <v>65</v>
      </c>
      <c r="P890" s="14" t="s">
        <v>475</v>
      </c>
      <c r="Q890" s="14" t="s">
        <v>315</v>
      </c>
      <c r="R890" s="14" t="s">
        <v>475</v>
      </c>
      <c r="S890" s="14" t="s">
        <v>315</v>
      </c>
      <c r="T890" s="3" t="str">
        <f t="shared" si="21"/>
        <v>('APP','ml.p3.2xlarge','Acceletatoed computing','8','61','1','N','N','0','0','0','0','21','Y','SYSTEM',NOW(),'SYSTEM',NOW()),</v>
      </c>
    </row>
    <row r="891" spans="1:20" x14ac:dyDescent="0.25">
      <c r="A891" s="74">
        <v>22</v>
      </c>
      <c r="B891" s="14" t="s">
        <v>2036</v>
      </c>
      <c r="C891" s="14" t="s">
        <v>1967</v>
      </c>
      <c r="D891" s="14" t="s">
        <v>1964</v>
      </c>
      <c r="E891" s="14">
        <v>32</v>
      </c>
      <c r="F891" s="14" t="s">
        <v>1968</v>
      </c>
      <c r="G891" s="14" t="s">
        <v>1969</v>
      </c>
      <c r="H891" s="14" t="s">
        <v>337</v>
      </c>
      <c r="I891" s="14" t="s">
        <v>337</v>
      </c>
      <c r="J891" s="14">
        <v>0</v>
      </c>
      <c r="K891" s="14">
        <v>0</v>
      </c>
      <c r="L891" s="14">
        <v>0</v>
      </c>
      <c r="M891" s="14">
        <v>0</v>
      </c>
      <c r="N891" s="14">
        <v>22</v>
      </c>
      <c r="O891" s="14" t="s">
        <v>65</v>
      </c>
      <c r="P891" s="14" t="s">
        <v>475</v>
      </c>
      <c r="Q891" s="14" t="s">
        <v>315</v>
      </c>
      <c r="R891" s="14" t="s">
        <v>475</v>
      </c>
      <c r="S891" s="14" t="s">
        <v>315</v>
      </c>
      <c r="T891" s="3" t="str">
        <f t="shared" si="21"/>
        <v>('APP','ml.p3.8xlarge','Acceletatoed computing','32','244','2','N','N','0','0','0','0','22','Y','SYSTEM',NOW(),'SYSTEM',NOW()),</v>
      </c>
    </row>
    <row r="892" spans="1:20" x14ac:dyDescent="0.25">
      <c r="A892" s="74">
        <v>23</v>
      </c>
      <c r="B892" s="14" t="s">
        <v>2036</v>
      </c>
      <c r="C892" s="14" t="s">
        <v>1970</v>
      </c>
      <c r="D892" s="14" t="s">
        <v>1964</v>
      </c>
      <c r="E892" s="14">
        <v>64</v>
      </c>
      <c r="F892" s="14" t="s">
        <v>1971</v>
      </c>
      <c r="G892" s="14" t="s">
        <v>371</v>
      </c>
      <c r="H892" s="14" t="s">
        <v>337</v>
      </c>
      <c r="I892" s="14" t="s">
        <v>337</v>
      </c>
      <c r="J892" s="14">
        <v>0</v>
      </c>
      <c r="K892" s="14">
        <v>0</v>
      </c>
      <c r="L892" s="14">
        <v>0</v>
      </c>
      <c r="M892" s="14">
        <v>0</v>
      </c>
      <c r="N892" s="14">
        <v>23</v>
      </c>
      <c r="O892" s="14" t="s">
        <v>65</v>
      </c>
      <c r="P892" s="14" t="s">
        <v>475</v>
      </c>
      <c r="Q892" s="14" t="s">
        <v>315</v>
      </c>
      <c r="R892" s="14" t="s">
        <v>475</v>
      </c>
      <c r="S892" s="14" t="s">
        <v>315</v>
      </c>
      <c r="T892" s="3" t="str">
        <f t="shared" si="21"/>
        <v>('APP','ml.p3.16xlarge','Acceletatoed computing','64','488','8','N','N','0','0','0','0','23','Y','SYSTEM',NOW(),'SYSTEM',NOW()),</v>
      </c>
    </row>
    <row r="893" spans="1:20" x14ac:dyDescent="0.25">
      <c r="A893" s="74">
        <v>24</v>
      </c>
      <c r="B893" s="14" t="s">
        <v>2036</v>
      </c>
      <c r="C893" s="14" t="s">
        <v>1972</v>
      </c>
      <c r="D893" s="14" t="s">
        <v>1964</v>
      </c>
      <c r="E893" s="14">
        <v>4</v>
      </c>
      <c r="F893" s="14" t="s">
        <v>1676</v>
      </c>
      <c r="G893" s="14" t="s">
        <v>1966</v>
      </c>
      <c r="H893" s="14" t="s">
        <v>337</v>
      </c>
      <c r="I893" s="14" t="s">
        <v>337</v>
      </c>
      <c r="J893" s="14">
        <v>0</v>
      </c>
      <c r="K893" s="14">
        <v>0</v>
      </c>
      <c r="L893" s="14">
        <v>0</v>
      </c>
      <c r="M893" s="14">
        <v>0</v>
      </c>
      <c r="N893" s="14">
        <v>24</v>
      </c>
      <c r="O893" s="14" t="s">
        <v>65</v>
      </c>
      <c r="P893" s="14" t="s">
        <v>475</v>
      </c>
      <c r="Q893" s="14" t="s">
        <v>315</v>
      </c>
      <c r="R893" s="14" t="s">
        <v>475</v>
      </c>
      <c r="S893" s="14" t="s">
        <v>315</v>
      </c>
      <c r="T893" s="3" t="str">
        <f t="shared" si="21"/>
        <v>('APP','ml.g4dn.xlarge','Acceletatoed computing','4','16','1','N','N','0','0','0','0','24','Y','SYSTEM',NOW(),'SYSTEM',NOW()),</v>
      </c>
    </row>
    <row r="894" spans="1:20" x14ac:dyDescent="0.25">
      <c r="A894" s="74">
        <v>25</v>
      </c>
      <c r="B894" s="14" t="s">
        <v>2036</v>
      </c>
      <c r="C894" s="14" t="s">
        <v>1973</v>
      </c>
      <c r="D894" s="14" t="s">
        <v>1964</v>
      </c>
      <c r="E894" s="14">
        <v>8</v>
      </c>
      <c r="F894" s="14" t="s">
        <v>1822</v>
      </c>
      <c r="G894" s="14" t="s">
        <v>1966</v>
      </c>
      <c r="H894" s="14" t="s">
        <v>337</v>
      </c>
      <c r="I894" s="14" t="s">
        <v>337</v>
      </c>
      <c r="J894" s="14">
        <v>0</v>
      </c>
      <c r="K894" s="14">
        <v>0</v>
      </c>
      <c r="L894" s="14">
        <v>0</v>
      </c>
      <c r="M894" s="14">
        <v>0</v>
      </c>
      <c r="N894" s="14">
        <v>25</v>
      </c>
      <c r="O894" s="14" t="s">
        <v>65</v>
      </c>
      <c r="P894" s="14" t="s">
        <v>475</v>
      </c>
      <c r="Q894" s="14" t="s">
        <v>315</v>
      </c>
      <c r="R894" s="14" t="s">
        <v>475</v>
      </c>
      <c r="S894" s="14" t="s">
        <v>315</v>
      </c>
      <c r="T894" s="3" t="str">
        <f t="shared" si="21"/>
        <v>('APP','ml.g4dn.2xlarge','Acceletatoed computing','8','32','1','N','N','0','0','0','0','25','Y','SYSTEM',NOW(),'SYSTEM',NOW()),</v>
      </c>
    </row>
    <row r="895" spans="1:20" x14ac:dyDescent="0.25">
      <c r="A895" s="74">
        <v>26</v>
      </c>
      <c r="B895" s="14" t="s">
        <v>2036</v>
      </c>
      <c r="C895" s="14" t="s">
        <v>1974</v>
      </c>
      <c r="D895" s="14" t="s">
        <v>1964</v>
      </c>
      <c r="E895" s="14">
        <v>16</v>
      </c>
      <c r="F895" s="14" t="s">
        <v>1942</v>
      </c>
      <c r="G895" s="14" t="s">
        <v>1966</v>
      </c>
      <c r="H895" s="14" t="s">
        <v>337</v>
      </c>
      <c r="I895" s="14" t="s">
        <v>337</v>
      </c>
      <c r="J895" s="14">
        <v>0</v>
      </c>
      <c r="K895" s="14">
        <v>0</v>
      </c>
      <c r="L895" s="14">
        <v>0</v>
      </c>
      <c r="M895" s="14">
        <v>0</v>
      </c>
      <c r="N895" s="14">
        <v>26</v>
      </c>
      <c r="O895" s="14" t="s">
        <v>65</v>
      </c>
      <c r="P895" s="14" t="s">
        <v>475</v>
      </c>
      <c r="Q895" s="14" t="s">
        <v>315</v>
      </c>
      <c r="R895" s="14" t="s">
        <v>475</v>
      </c>
      <c r="S895" s="14" t="s">
        <v>315</v>
      </c>
      <c r="T895" s="3" t="str">
        <f t="shared" si="21"/>
        <v>('APP','ml.g4dn.4xlarge','Acceletatoed computing','16','64','1','N','N','0','0','0','0','26','Y','SYSTEM',NOW(),'SYSTEM',NOW()),</v>
      </c>
    </row>
    <row r="896" spans="1:20" x14ac:dyDescent="0.25">
      <c r="A896" s="74">
        <v>27</v>
      </c>
      <c r="B896" s="14" t="s">
        <v>2036</v>
      </c>
      <c r="C896" s="14" t="s">
        <v>1975</v>
      </c>
      <c r="D896" s="14" t="s">
        <v>1964</v>
      </c>
      <c r="E896" s="14">
        <v>32</v>
      </c>
      <c r="F896" s="14" t="s">
        <v>1944</v>
      </c>
      <c r="G896" s="14" t="s">
        <v>1966</v>
      </c>
      <c r="H896" s="14" t="s">
        <v>337</v>
      </c>
      <c r="I896" s="14" t="s">
        <v>337</v>
      </c>
      <c r="J896" s="14">
        <v>0</v>
      </c>
      <c r="K896" s="14">
        <v>0</v>
      </c>
      <c r="L896" s="14">
        <v>0</v>
      </c>
      <c r="M896" s="14">
        <v>0</v>
      </c>
      <c r="N896" s="14">
        <v>27</v>
      </c>
      <c r="O896" s="14" t="s">
        <v>65</v>
      </c>
      <c r="P896" s="14" t="s">
        <v>475</v>
      </c>
      <c r="Q896" s="14" t="s">
        <v>315</v>
      </c>
      <c r="R896" s="14" t="s">
        <v>475</v>
      </c>
      <c r="S896" s="14" t="s">
        <v>315</v>
      </c>
      <c r="T896" s="3" t="str">
        <f t="shared" si="21"/>
        <v>('APP','ml.g4dn.8xlarge','Acceletatoed computing','32','128','1','N','N','0','0','0','0','27','Y','SYSTEM',NOW(),'SYSTEM',NOW()),</v>
      </c>
    </row>
    <row r="897" spans="1:20" x14ac:dyDescent="0.25">
      <c r="A897" s="74">
        <v>28</v>
      </c>
      <c r="B897" s="14" t="s">
        <v>2036</v>
      </c>
      <c r="C897" s="14" t="s">
        <v>1976</v>
      </c>
      <c r="D897" s="14" t="s">
        <v>1964</v>
      </c>
      <c r="E897" s="14">
        <v>48</v>
      </c>
      <c r="F897" s="14" t="s">
        <v>1946</v>
      </c>
      <c r="G897" s="14" t="s">
        <v>367</v>
      </c>
      <c r="H897" s="14" t="s">
        <v>337</v>
      </c>
      <c r="I897" s="14" t="s">
        <v>337</v>
      </c>
      <c r="J897" s="14">
        <v>0</v>
      </c>
      <c r="K897" s="14">
        <v>0</v>
      </c>
      <c r="L897" s="14">
        <v>0</v>
      </c>
      <c r="M897" s="14">
        <v>0</v>
      </c>
      <c r="N897" s="14">
        <v>28</v>
      </c>
      <c r="O897" s="14" t="s">
        <v>65</v>
      </c>
      <c r="P897" s="14" t="s">
        <v>475</v>
      </c>
      <c r="Q897" s="14" t="s">
        <v>315</v>
      </c>
      <c r="R897" s="14" t="s">
        <v>475</v>
      </c>
      <c r="S897" s="14" t="s">
        <v>315</v>
      </c>
      <c r="T897" s="3" t="str">
        <f t="shared" si="21"/>
        <v>('APP','ml.g4dn.12xlarge','Acceletatoed computing','48','192','4','N','N','0','0','0','0','28','Y','SYSTEM',NOW(),'SYSTEM',NOW()),</v>
      </c>
    </row>
    <row r="898" spans="1:20" x14ac:dyDescent="0.25">
      <c r="A898" s="74">
        <v>29</v>
      </c>
      <c r="B898" s="14" t="s">
        <v>2036</v>
      </c>
      <c r="C898" s="14" t="s">
        <v>1977</v>
      </c>
      <c r="D898" s="14" t="s">
        <v>1964</v>
      </c>
      <c r="E898" s="14">
        <v>64</v>
      </c>
      <c r="F898" s="14" t="s">
        <v>1948</v>
      </c>
      <c r="G898" s="14" t="s">
        <v>1966</v>
      </c>
      <c r="H898" s="14" t="s">
        <v>337</v>
      </c>
      <c r="I898" s="14" t="s">
        <v>337</v>
      </c>
      <c r="J898" s="14">
        <v>0</v>
      </c>
      <c r="K898" s="14">
        <v>0</v>
      </c>
      <c r="L898" s="14">
        <v>0</v>
      </c>
      <c r="M898" s="14">
        <v>0</v>
      </c>
      <c r="N898" s="14">
        <v>29</v>
      </c>
      <c r="O898" s="14" t="s">
        <v>65</v>
      </c>
      <c r="P898" s="14" t="s">
        <v>475</v>
      </c>
      <c r="Q898" s="14" t="s">
        <v>315</v>
      </c>
      <c r="R898" s="14" t="s">
        <v>475</v>
      </c>
      <c r="S898" s="14" t="s">
        <v>315</v>
      </c>
      <c r="T898" s="3" t="str">
        <f t="shared" si="21"/>
        <v>('APP','ml.g4dn.16xlarge','Acceletatoed computing','64','256','1','N','N','0','0','0','0','29','Y','SYSTEM',NOW(),'SYSTEM',NOW()),</v>
      </c>
    </row>
    <row r="899" spans="1:20" x14ac:dyDescent="0.25">
      <c r="A899" s="74">
        <v>30</v>
      </c>
      <c r="B899" s="14" t="s">
        <v>1986</v>
      </c>
      <c r="C899" s="14" t="s">
        <v>1938</v>
      </c>
      <c r="D899" s="14" t="s">
        <v>1933</v>
      </c>
      <c r="E899" s="14" t="s">
        <v>1969</v>
      </c>
      <c r="F899" s="14">
        <v>8</v>
      </c>
      <c r="G899" s="14" t="s">
        <v>1934</v>
      </c>
      <c r="H899" s="14" t="s">
        <v>336</v>
      </c>
      <c r="I899" s="14" t="s">
        <v>337</v>
      </c>
      <c r="J899" s="14" t="s">
        <v>2033</v>
      </c>
      <c r="K899" s="14" t="s">
        <v>2034</v>
      </c>
      <c r="L899" s="14">
        <v>0</v>
      </c>
      <c r="M899" s="14">
        <v>0</v>
      </c>
      <c r="N899" s="14">
        <v>1</v>
      </c>
      <c r="O899" s="14" t="s">
        <v>65</v>
      </c>
      <c r="P899" s="14" t="s">
        <v>475</v>
      </c>
      <c r="Q899" s="14" t="s">
        <v>315</v>
      </c>
      <c r="R899" s="14" t="s">
        <v>475</v>
      </c>
      <c r="S899" s="14" t="s">
        <v>315</v>
      </c>
      <c r="T899" s="3" t="str">
        <f t="shared" si="21"/>
        <v>('JOB','ml.m5.large','General purpose','2','8','0','Y','N','1','5','0','0','1','Y','SYSTEM',NOW(),'SYSTEM',NOW()),</v>
      </c>
    </row>
    <row r="900" spans="1:20" x14ac:dyDescent="0.25">
      <c r="A900" s="74">
        <v>31</v>
      </c>
      <c r="B900" s="14" t="s">
        <v>1986</v>
      </c>
      <c r="C900" s="14" t="s">
        <v>1939</v>
      </c>
      <c r="D900" s="14" t="s">
        <v>1933</v>
      </c>
      <c r="E900" s="14" t="s">
        <v>367</v>
      </c>
      <c r="F900" s="14">
        <v>16</v>
      </c>
      <c r="G900" s="14" t="s">
        <v>1934</v>
      </c>
      <c r="H900" s="14" t="s">
        <v>337</v>
      </c>
      <c r="I900" s="14" t="s">
        <v>337</v>
      </c>
      <c r="J900" s="14" t="s">
        <v>2033</v>
      </c>
      <c r="K900" s="14" t="s">
        <v>2034</v>
      </c>
      <c r="L900" s="14" t="s">
        <v>2033</v>
      </c>
      <c r="M900" s="14">
        <v>0</v>
      </c>
      <c r="N900" s="14">
        <v>2</v>
      </c>
      <c r="O900" s="14" t="s">
        <v>65</v>
      </c>
      <c r="P900" s="14" t="s">
        <v>475</v>
      </c>
      <c r="Q900" s="14" t="s">
        <v>315</v>
      </c>
      <c r="R900" s="14" t="s">
        <v>475</v>
      </c>
      <c r="S900" s="14" t="s">
        <v>315</v>
      </c>
      <c r="T900" s="3" t="str">
        <f t="shared" si="21"/>
        <v>('JOB','ml.m5.xlarge','General purpose','4','16','0','N','N','1','5','1','0','2','Y','SYSTEM',NOW(),'SYSTEM',NOW()),</v>
      </c>
    </row>
    <row r="901" spans="1:20" x14ac:dyDescent="0.25">
      <c r="A901" s="74">
        <v>32</v>
      </c>
      <c r="B901" s="14" t="s">
        <v>1986</v>
      </c>
      <c r="C901" s="14" t="s">
        <v>1940</v>
      </c>
      <c r="D901" s="14" t="s">
        <v>1933</v>
      </c>
      <c r="E901" s="14" t="s">
        <v>371</v>
      </c>
      <c r="F901" s="14">
        <v>32</v>
      </c>
      <c r="G901" s="14" t="s">
        <v>1934</v>
      </c>
      <c r="H901" s="14" t="s">
        <v>337</v>
      </c>
      <c r="I901" s="14" t="s">
        <v>337</v>
      </c>
      <c r="J901" s="14" t="s">
        <v>2033</v>
      </c>
      <c r="K901" s="14" t="s">
        <v>2034</v>
      </c>
      <c r="L901" s="14">
        <v>0</v>
      </c>
      <c r="M901" s="14">
        <v>0</v>
      </c>
      <c r="N901" s="14">
        <v>3</v>
      </c>
      <c r="O901" s="14" t="s">
        <v>65</v>
      </c>
      <c r="P901" s="14" t="s">
        <v>475</v>
      </c>
      <c r="Q901" s="14" t="s">
        <v>315</v>
      </c>
      <c r="R901" s="14" t="s">
        <v>475</v>
      </c>
      <c r="S901" s="14" t="s">
        <v>315</v>
      </c>
      <c r="T901" s="3" t="str">
        <f t="shared" si="21"/>
        <v>('JOB','ml.m5.2xlarge','General purpose','8','32','0','N','N','1','5','0','0','3','Y','SYSTEM',NOW(),'SYSTEM',NOW()),</v>
      </c>
    </row>
    <row r="902" spans="1:20" x14ac:dyDescent="0.25">
      <c r="A902" s="74">
        <v>33</v>
      </c>
      <c r="B902" s="14" t="s">
        <v>1986</v>
      </c>
      <c r="C902" s="14" t="s">
        <v>1941</v>
      </c>
      <c r="D902" s="14" t="s">
        <v>1933</v>
      </c>
      <c r="E902" s="14" t="s">
        <v>1676</v>
      </c>
      <c r="F902" s="14">
        <v>64</v>
      </c>
      <c r="G902" s="14" t="s">
        <v>1934</v>
      </c>
      <c r="H902" s="14" t="s">
        <v>337</v>
      </c>
      <c r="I902" s="14" t="s">
        <v>337</v>
      </c>
      <c r="J902" s="14" t="s">
        <v>2033</v>
      </c>
      <c r="K902" s="14" t="s">
        <v>2034</v>
      </c>
      <c r="L902" s="14">
        <v>0</v>
      </c>
      <c r="M902" s="14" t="s">
        <v>2035</v>
      </c>
      <c r="N902" s="14">
        <v>4</v>
      </c>
      <c r="O902" s="14" t="s">
        <v>65</v>
      </c>
      <c r="P902" s="14" t="s">
        <v>475</v>
      </c>
      <c r="Q902" s="14" t="s">
        <v>315</v>
      </c>
      <c r="R902" s="14" t="s">
        <v>475</v>
      </c>
      <c r="S902" s="14" t="s">
        <v>315</v>
      </c>
      <c r="T902" s="3" t="str">
        <f t="shared" si="21"/>
        <v>('JOB','ml.m5.4xlarge','General purpose','16','64','0','N','N','1','5','0','2','4','Y','SYSTEM',NOW(),'SYSTEM',NOW()),</v>
      </c>
    </row>
    <row r="903" spans="1:20" x14ac:dyDescent="0.25">
      <c r="A903" s="74">
        <v>34</v>
      </c>
      <c r="B903" s="14" t="s">
        <v>1986</v>
      </c>
      <c r="C903" s="14" t="s">
        <v>1945</v>
      </c>
      <c r="D903" s="14" t="s">
        <v>1933</v>
      </c>
      <c r="E903" s="14" t="s">
        <v>1978</v>
      </c>
      <c r="F903" s="14">
        <v>192</v>
      </c>
      <c r="G903" s="14" t="s">
        <v>1934</v>
      </c>
      <c r="H903" s="14" t="s">
        <v>337</v>
      </c>
      <c r="I903" s="14" t="s">
        <v>337</v>
      </c>
      <c r="J903" s="14" t="s">
        <v>2033</v>
      </c>
      <c r="K903" s="14" t="s">
        <v>2034</v>
      </c>
      <c r="L903" s="14">
        <v>0</v>
      </c>
      <c r="M903" s="14">
        <v>0</v>
      </c>
      <c r="N903" s="14">
        <v>5</v>
      </c>
      <c r="O903" s="14" t="s">
        <v>65</v>
      </c>
      <c r="P903" s="14" t="s">
        <v>475</v>
      </c>
      <c r="Q903" s="14" t="s">
        <v>315</v>
      </c>
      <c r="R903" s="14" t="s">
        <v>475</v>
      </c>
      <c r="S903" s="14" t="s">
        <v>315</v>
      </c>
      <c r="T903" s="3" t="str">
        <f t="shared" si="21"/>
        <v>('JOB','ml.m5.12xlarge','General purpose','48','192','0','N','N','1','5','0','0','5','Y','SYSTEM',NOW(),'SYSTEM',NOW()),</v>
      </c>
    </row>
    <row r="904" spans="1:20" x14ac:dyDescent="0.25">
      <c r="A904" s="74">
        <v>35</v>
      </c>
      <c r="B904" s="14" t="s">
        <v>1986</v>
      </c>
      <c r="C904" s="14" t="s">
        <v>1949</v>
      </c>
      <c r="D904" s="14" t="s">
        <v>1933</v>
      </c>
      <c r="E904" s="14" t="s">
        <v>1959</v>
      </c>
      <c r="F904" s="14">
        <v>384</v>
      </c>
      <c r="G904" s="14" t="s">
        <v>1934</v>
      </c>
      <c r="H904" s="14" t="s">
        <v>337</v>
      </c>
      <c r="I904" s="14" t="s">
        <v>337</v>
      </c>
      <c r="J904" s="14" t="s">
        <v>2033</v>
      </c>
      <c r="K904" s="14" t="s">
        <v>2034</v>
      </c>
      <c r="L904" s="14">
        <v>0</v>
      </c>
      <c r="M904" s="14">
        <v>0</v>
      </c>
      <c r="N904" s="14">
        <v>6</v>
      </c>
      <c r="O904" s="14" t="s">
        <v>65</v>
      </c>
      <c r="P904" s="14" t="s">
        <v>475</v>
      </c>
      <c r="Q904" s="14" t="s">
        <v>315</v>
      </c>
      <c r="R904" s="14" t="s">
        <v>475</v>
      </c>
      <c r="S904" s="14" t="s">
        <v>315</v>
      </c>
      <c r="T904" s="3" t="str">
        <f t="shared" si="21"/>
        <v>('JOB','ml.m5.24xlarge','General purpose','96','384','0','N','N','1','5','0','0','6','Y','SYSTEM',NOW(),'SYSTEM',NOW()),</v>
      </c>
    </row>
    <row r="905" spans="1:20" x14ac:dyDescent="0.25">
      <c r="A905" s="74">
        <v>36</v>
      </c>
      <c r="B905" s="14" t="s">
        <v>1986</v>
      </c>
      <c r="C905" s="14" t="s">
        <v>1953</v>
      </c>
      <c r="D905" s="14" t="s">
        <v>1952</v>
      </c>
      <c r="E905" s="14" t="s">
        <v>367</v>
      </c>
      <c r="F905" s="14">
        <v>8</v>
      </c>
      <c r="G905" s="14" t="s">
        <v>1934</v>
      </c>
      <c r="H905" s="14" t="s">
        <v>336</v>
      </c>
      <c r="I905" s="14" t="s">
        <v>337</v>
      </c>
      <c r="J905" s="14" t="s">
        <v>2033</v>
      </c>
      <c r="K905" s="14" t="s">
        <v>2034</v>
      </c>
      <c r="L905" s="14">
        <v>0</v>
      </c>
      <c r="M905" s="14">
        <v>0</v>
      </c>
      <c r="N905" s="14">
        <v>7</v>
      </c>
      <c r="O905" s="14" t="s">
        <v>65</v>
      </c>
      <c r="P905" s="14" t="s">
        <v>475</v>
      </c>
      <c r="Q905" s="14" t="s">
        <v>315</v>
      </c>
      <c r="R905" s="14" t="s">
        <v>475</v>
      </c>
      <c r="S905" s="14" t="s">
        <v>315</v>
      </c>
      <c r="T905" s="3" t="str">
        <f t="shared" si="21"/>
        <v>('JOB','ml.c5.xlarge','Compute optimized','4','8','0','Y','N','1','5','0','0','7','Y','SYSTEM',NOW(),'SYSTEM',NOW()),</v>
      </c>
    </row>
    <row r="906" spans="1:20" x14ac:dyDescent="0.25">
      <c r="A906" s="74">
        <v>37</v>
      </c>
      <c r="B906" s="14" t="s">
        <v>1986</v>
      </c>
      <c r="C906" s="14" t="s">
        <v>1954</v>
      </c>
      <c r="D906" s="14" t="s">
        <v>1952</v>
      </c>
      <c r="E906" s="14" t="s">
        <v>371</v>
      </c>
      <c r="F906" s="14">
        <v>16</v>
      </c>
      <c r="G906" s="14" t="s">
        <v>1934</v>
      </c>
      <c r="H906" s="14" t="s">
        <v>337</v>
      </c>
      <c r="I906" s="14" t="s">
        <v>337</v>
      </c>
      <c r="J906" s="14" t="s">
        <v>2033</v>
      </c>
      <c r="K906" s="14" t="s">
        <v>2034</v>
      </c>
      <c r="L906" s="14" t="s">
        <v>2033</v>
      </c>
      <c r="M906" s="14">
        <v>0</v>
      </c>
      <c r="N906" s="14">
        <v>8</v>
      </c>
      <c r="O906" s="14" t="s">
        <v>65</v>
      </c>
      <c r="P906" s="14" t="s">
        <v>475</v>
      </c>
      <c r="Q906" s="14" t="s">
        <v>315</v>
      </c>
      <c r="R906" s="14" t="s">
        <v>475</v>
      </c>
      <c r="S906" s="14" t="s">
        <v>315</v>
      </c>
      <c r="T906" s="3" t="str">
        <f t="shared" si="21"/>
        <v>('JOB','ml.c5.2xlarge','Compute optimized','8','16','0','N','N','1','5','1','0','8','Y','SYSTEM',NOW(),'SYSTEM',NOW()),</v>
      </c>
    </row>
    <row r="907" spans="1:20" x14ac:dyDescent="0.25">
      <c r="A907" s="74">
        <v>38</v>
      </c>
      <c r="B907" s="14" t="s">
        <v>1986</v>
      </c>
      <c r="C907" s="14" t="s">
        <v>1955</v>
      </c>
      <c r="D907" s="14" t="s">
        <v>1952</v>
      </c>
      <c r="E907" s="14" t="s">
        <v>1676</v>
      </c>
      <c r="F907" s="14">
        <v>32</v>
      </c>
      <c r="G907" s="14" t="s">
        <v>1934</v>
      </c>
      <c r="H907" s="14" t="s">
        <v>337</v>
      </c>
      <c r="I907" s="14" t="s">
        <v>337</v>
      </c>
      <c r="J907" s="14" t="s">
        <v>2033</v>
      </c>
      <c r="K907" s="14" t="s">
        <v>2034</v>
      </c>
      <c r="L907" s="14">
        <v>0</v>
      </c>
      <c r="M907" s="14" t="s">
        <v>2035</v>
      </c>
      <c r="N907" s="14">
        <v>9</v>
      </c>
      <c r="O907" s="14" t="s">
        <v>65</v>
      </c>
      <c r="P907" s="14" t="s">
        <v>475</v>
      </c>
      <c r="Q907" s="14" t="s">
        <v>315</v>
      </c>
      <c r="R907" s="14" t="s">
        <v>475</v>
      </c>
      <c r="S907" s="14" t="s">
        <v>315</v>
      </c>
      <c r="T907" s="3" t="str">
        <f t="shared" si="21"/>
        <v>('JOB','ml.c5.4xlarge','Compute optimized','16','32','0','N','N','1','5','0','2','9','Y','SYSTEM',NOW(),'SYSTEM',NOW()),</v>
      </c>
    </row>
    <row r="908" spans="1:20" x14ac:dyDescent="0.25">
      <c r="A908" s="74">
        <v>39</v>
      </c>
      <c r="B908" s="14" t="s">
        <v>1986</v>
      </c>
      <c r="C908" s="14" t="s">
        <v>1956</v>
      </c>
      <c r="D908" s="14" t="s">
        <v>1952</v>
      </c>
      <c r="E908" s="14" t="s">
        <v>1825</v>
      </c>
      <c r="F908" s="14">
        <v>72</v>
      </c>
      <c r="G908" s="14" t="s">
        <v>1934</v>
      </c>
      <c r="H908" s="14" t="s">
        <v>337</v>
      </c>
      <c r="I908" s="14" t="s">
        <v>337</v>
      </c>
      <c r="J908" s="14" t="s">
        <v>2033</v>
      </c>
      <c r="K908" s="14" t="s">
        <v>2034</v>
      </c>
      <c r="L908" s="14">
        <v>0</v>
      </c>
      <c r="M908" s="14">
        <v>0</v>
      </c>
      <c r="N908" s="14">
        <v>10</v>
      </c>
      <c r="O908" s="14" t="s">
        <v>65</v>
      </c>
      <c r="P908" s="14" t="s">
        <v>475</v>
      </c>
      <c r="Q908" s="14" t="s">
        <v>315</v>
      </c>
      <c r="R908" s="14" t="s">
        <v>475</v>
      </c>
      <c r="S908" s="14" t="s">
        <v>315</v>
      </c>
      <c r="T908" s="3" t="str">
        <f t="shared" si="21"/>
        <v>('JOB','ml.c5.9xlarge','Compute optimized','36','72','0','N','N','1','5','0','0','10','Y','SYSTEM',NOW(),'SYSTEM',NOW()),</v>
      </c>
    </row>
    <row r="909" spans="1:20" x14ac:dyDescent="0.25">
      <c r="A909" s="74">
        <v>40</v>
      </c>
      <c r="B909" s="14" t="s">
        <v>1986</v>
      </c>
      <c r="C909" s="14" t="s">
        <v>1960</v>
      </c>
      <c r="D909" s="14" t="s">
        <v>1952</v>
      </c>
      <c r="E909" s="14" t="s">
        <v>1957</v>
      </c>
      <c r="F909" s="14">
        <v>144</v>
      </c>
      <c r="G909" s="14" t="s">
        <v>1934</v>
      </c>
      <c r="H909" s="14" t="s">
        <v>337</v>
      </c>
      <c r="I909" s="14" t="s">
        <v>337</v>
      </c>
      <c r="J909" s="14" t="s">
        <v>2033</v>
      </c>
      <c r="K909" s="14" t="s">
        <v>2034</v>
      </c>
      <c r="L909" s="14">
        <v>0</v>
      </c>
      <c r="M909" s="14">
        <v>0</v>
      </c>
      <c r="N909" s="14">
        <v>11</v>
      </c>
      <c r="O909" s="14" t="s">
        <v>65</v>
      </c>
      <c r="P909" s="14" t="s">
        <v>475</v>
      </c>
      <c r="Q909" s="14" t="s">
        <v>315</v>
      </c>
      <c r="R909" s="14" t="s">
        <v>475</v>
      </c>
      <c r="S909" s="14" t="s">
        <v>315</v>
      </c>
      <c r="T909" s="3" t="str">
        <f t="shared" si="21"/>
        <v>('JOB','ml.c5.18xlarge','Compute optimized','72','144','0','N','N','1','5','0','0','11','Y','SYSTEM',NOW(),'SYSTEM',NOW()),</v>
      </c>
    </row>
    <row r="910" spans="1:20" x14ac:dyDescent="0.25">
      <c r="A910" s="74">
        <v>41</v>
      </c>
      <c r="B910" s="14" t="s">
        <v>1986</v>
      </c>
      <c r="C910" s="14" t="s">
        <v>1979</v>
      </c>
      <c r="D910" s="14" t="s">
        <v>1952</v>
      </c>
      <c r="E910" s="14" t="s">
        <v>367</v>
      </c>
      <c r="F910" s="14">
        <v>10.5</v>
      </c>
      <c r="G910" s="14" t="s">
        <v>1934</v>
      </c>
      <c r="H910" s="14" t="s">
        <v>337</v>
      </c>
      <c r="I910" s="14" t="s">
        <v>337</v>
      </c>
      <c r="J910" s="14" t="s">
        <v>2033</v>
      </c>
      <c r="K910" s="14" t="s">
        <v>2034</v>
      </c>
      <c r="L910" s="14">
        <v>0</v>
      </c>
      <c r="M910" s="14">
        <v>0</v>
      </c>
      <c r="N910" s="14">
        <v>12</v>
      </c>
      <c r="O910" s="14" t="s">
        <v>65</v>
      </c>
      <c r="P910" s="14" t="s">
        <v>475</v>
      </c>
      <c r="Q910" s="14" t="s">
        <v>315</v>
      </c>
      <c r="R910" s="14" t="s">
        <v>475</v>
      </c>
      <c r="S910" s="14" t="s">
        <v>315</v>
      </c>
      <c r="T910" s="3" t="str">
        <f t="shared" si="21"/>
        <v>('JOB','ml.c5n.xlarge','Compute optimized','4','10.5','0','N','N','1','5','0','0','12','Y','SYSTEM',NOW(),'SYSTEM',NOW()),</v>
      </c>
    </row>
    <row r="911" spans="1:20" x14ac:dyDescent="0.25">
      <c r="A911" s="74">
        <v>42</v>
      </c>
      <c r="B911" s="14" t="s">
        <v>1986</v>
      </c>
      <c r="C911" s="14" t="s">
        <v>1980</v>
      </c>
      <c r="D911" s="14" t="s">
        <v>1952</v>
      </c>
      <c r="E911" s="14" t="s">
        <v>371</v>
      </c>
      <c r="F911" s="14">
        <v>21</v>
      </c>
      <c r="G911" s="14" t="s">
        <v>1934</v>
      </c>
      <c r="H911" s="14" t="s">
        <v>337</v>
      </c>
      <c r="I911" s="14" t="s">
        <v>337</v>
      </c>
      <c r="J911" s="14" t="s">
        <v>2033</v>
      </c>
      <c r="K911" s="14" t="s">
        <v>2034</v>
      </c>
      <c r="L911" s="14">
        <v>0</v>
      </c>
      <c r="M911" s="14">
        <v>0</v>
      </c>
      <c r="N911" s="14">
        <v>13</v>
      </c>
      <c r="O911" s="14" t="s">
        <v>65</v>
      </c>
      <c r="P911" s="14" t="s">
        <v>475</v>
      </c>
      <c r="Q911" s="14" t="s">
        <v>315</v>
      </c>
      <c r="R911" s="14" t="s">
        <v>475</v>
      </c>
      <c r="S911" s="14" t="s">
        <v>315</v>
      </c>
      <c r="T911" s="3" t="str">
        <f t="shared" si="21"/>
        <v>('JOB','ml.c5n.2xlarge','Compute optimized','8','21','0','N','N','1','5','0','0','13','Y','SYSTEM',NOW(),'SYSTEM',NOW()),</v>
      </c>
    </row>
    <row r="912" spans="1:20" x14ac:dyDescent="0.25">
      <c r="A912" s="74">
        <v>43</v>
      </c>
      <c r="B912" s="14" t="s">
        <v>1986</v>
      </c>
      <c r="C912" s="14" t="s">
        <v>1981</v>
      </c>
      <c r="D912" s="14" t="s">
        <v>1952</v>
      </c>
      <c r="E912" s="14" t="s">
        <v>1676</v>
      </c>
      <c r="F912" s="14">
        <v>42</v>
      </c>
      <c r="G912" s="14" t="s">
        <v>1934</v>
      </c>
      <c r="H912" s="14" t="s">
        <v>337</v>
      </c>
      <c r="I912" s="14" t="s">
        <v>337</v>
      </c>
      <c r="J912" s="14" t="s">
        <v>2033</v>
      </c>
      <c r="K912" s="14" t="s">
        <v>2034</v>
      </c>
      <c r="L912" s="14">
        <v>0</v>
      </c>
      <c r="M912" s="14">
        <v>0</v>
      </c>
      <c r="N912" s="14">
        <v>14</v>
      </c>
      <c r="O912" s="14" t="s">
        <v>65</v>
      </c>
      <c r="P912" s="14" t="s">
        <v>475</v>
      </c>
      <c r="Q912" s="14" t="s">
        <v>315</v>
      </c>
      <c r="R912" s="14" t="s">
        <v>475</v>
      </c>
      <c r="S912" s="14" t="s">
        <v>315</v>
      </c>
      <c r="T912" s="3" t="str">
        <f t="shared" si="21"/>
        <v>('JOB','ml.c5n.4xlarge','Compute optimized','16','42','0','N','N','1','5','0','0','14','Y','SYSTEM',NOW(),'SYSTEM',NOW()),</v>
      </c>
    </row>
    <row r="913" spans="1:20" x14ac:dyDescent="0.25">
      <c r="A913" s="74">
        <v>44</v>
      </c>
      <c r="B913" s="14" t="s">
        <v>1986</v>
      </c>
      <c r="C913" s="14" t="s">
        <v>1982</v>
      </c>
      <c r="D913" s="14" t="s">
        <v>1952</v>
      </c>
      <c r="E913" s="14" t="s">
        <v>1825</v>
      </c>
      <c r="F913" s="14">
        <v>96</v>
      </c>
      <c r="G913" s="14" t="s">
        <v>1934</v>
      </c>
      <c r="H913" s="14" t="s">
        <v>337</v>
      </c>
      <c r="I913" s="14" t="s">
        <v>337</v>
      </c>
      <c r="J913" s="14" t="s">
        <v>2033</v>
      </c>
      <c r="K913" s="14" t="s">
        <v>2034</v>
      </c>
      <c r="L913" s="14">
        <v>0</v>
      </c>
      <c r="M913" s="14">
        <v>0</v>
      </c>
      <c r="N913" s="14">
        <v>15</v>
      </c>
      <c r="O913" s="14" t="s">
        <v>65</v>
      </c>
      <c r="P913" s="14" t="s">
        <v>475</v>
      </c>
      <c r="Q913" s="14" t="s">
        <v>315</v>
      </c>
      <c r="R913" s="14" t="s">
        <v>475</v>
      </c>
      <c r="S913" s="14" t="s">
        <v>315</v>
      </c>
      <c r="T913" s="3" t="str">
        <f t="shared" si="21"/>
        <v>('JOB','ml.c5n.9xlarge','Compute optimized','36','96','0','N','N','1','5','0','0','15','Y','SYSTEM',NOW(),'SYSTEM',NOW()),</v>
      </c>
    </row>
    <row r="914" spans="1:20" x14ac:dyDescent="0.25">
      <c r="A914" s="74">
        <v>45</v>
      </c>
      <c r="B914" s="14" t="s">
        <v>1986</v>
      </c>
      <c r="C914" s="14" t="s">
        <v>1983</v>
      </c>
      <c r="D914" s="14" t="s">
        <v>1952</v>
      </c>
      <c r="E914" s="14" t="s">
        <v>1957</v>
      </c>
      <c r="F914" s="14">
        <v>192</v>
      </c>
      <c r="G914" s="14" t="s">
        <v>1934</v>
      </c>
      <c r="H914" s="14" t="s">
        <v>337</v>
      </c>
      <c r="I914" s="14" t="s">
        <v>337</v>
      </c>
      <c r="J914" s="14" t="s">
        <v>2033</v>
      </c>
      <c r="K914" s="14" t="s">
        <v>2034</v>
      </c>
      <c r="L914" s="14">
        <v>0</v>
      </c>
      <c r="M914" s="14">
        <v>0</v>
      </c>
      <c r="N914" s="14">
        <v>16</v>
      </c>
      <c r="O914" s="14" t="s">
        <v>65</v>
      </c>
      <c r="P914" s="14" t="s">
        <v>475</v>
      </c>
      <c r="Q914" s="14" t="s">
        <v>315</v>
      </c>
      <c r="R914" s="14" t="s">
        <v>475</v>
      </c>
      <c r="S914" s="14" t="s">
        <v>315</v>
      </c>
      <c r="T914" s="3" t="str">
        <f t="shared" si="21"/>
        <v>('JOB','ml.c5n.18xlarge','Compute optimized','72','192','0','N','N','1','5','0','0','16','Y','SYSTEM',NOW(),'SYSTEM',NOW()),</v>
      </c>
    </row>
    <row r="915" spans="1:20" x14ac:dyDescent="0.25">
      <c r="A915" s="74">
        <v>46</v>
      </c>
      <c r="B915" s="14" t="s">
        <v>1986</v>
      </c>
      <c r="C915" s="14" t="s">
        <v>1963</v>
      </c>
      <c r="D915" s="14" t="s">
        <v>1964</v>
      </c>
      <c r="E915" s="14" t="s">
        <v>371</v>
      </c>
      <c r="F915" s="14">
        <v>61</v>
      </c>
      <c r="G915" s="14">
        <v>1</v>
      </c>
      <c r="H915" s="14" t="s">
        <v>337</v>
      </c>
      <c r="I915" s="14" t="s">
        <v>337</v>
      </c>
      <c r="J915" s="14" t="s">
        <v>2033</v>
      </c>
      <c r="K915" s="14" t="s">
        <v>2034</v>
      </c>
      <c r="L915" s="14">
        <v>0</v>
      </c>
      <c r="M915" s="14">
        <v>0</v>
      </c>
      <c r="N915" s="14">
        <v>17</v>
      </c>
      <c r="O915" s="14" t="s">
        <v>65</v>
      </c>
      <c r="P915" s="14" t="s">
        <v>475</v>
      </c>
      <c r="Q915" s="14" t="s">
        <v>315</v>
      </c>
      <c r="R915" s="14" t="s">
        <v>475</v>
      </c>
      <c r="S915" s="14" t="s">
        <v>315</v>
      </c>
      <c r="T915" s="3" t="str">
        <f t="shared" si="21"/>
        <v>('JOB','ml.p3.2xlarge','Acceletatoed computing','8','61','1','N','N','1','5','0','0','17','Y','SYSTEM',NOW(),'SYSTEM',NOW()),</v>
      </c>
    </row>
    <row r="916" spans="1:20" x14ac:dyDescent="0.25">
      <c r="A916" s="74">
        <v>47</v>
      </c>
      <c r="B916" s="14" t="s">
        <v>1986</v>
      </c>
      <c r="C916" s="14" t="s">
        <v>1967</v>
      </c>
      <c r="D916" s="14" t="s">
        <v>1964</v>
      </c>
      <c r="E916" s="14" t="s">
        <v>1822</v>
      </c>
      <c r="F916" s="14">
        <v>244</v>
      </c>
      <c r="G916" s="14">
        <v>4</v>
      </c>
      <c r="H916" s="14" t="s">
        <v>337</v>
      </c>
      <c r="I916" s="14" t="s">
        <v>337</v>
      </c>
      <c r="J916" s="14" t="s">
        <v>2033</v>
      </c>
      <c r="K916" s="14" t="s">
        <v>2034</v>
      </c>
      <c r="L916" s="14">
        <v>0</v>
      </c>
      <c r="M916" s="14">
        <v>0</v>
      </c>
      <c r="N916" s="14">
        <v>18</v>
      </c>
      <c r="O916" s="14" t="s">
        <v>65</v>
      </c>
      <c r="P916" s="14" t="s">
        <v>475</v>
      </c>
      <c r="Q916" s="14" t="s">
        <v>315</v>
      </c>
      <c r="R916" s="14" t="s">
        <v>475</v>
      </c>
      <c r="S916" s="14" t="s">
        <v>315</v>
      </c>
      <c r="T916" s="3" t="str">
        <f t="shared" si="21"/>
        <v>('JOB','ml.p3.8xlarge','Acceletatoed computing','32','244','4','N','N','1','5','0','0','18','Y','SYSTEM',NOW(),'SYSTEM',NOW()),</v>
      </c>
    </row>
    <row r="917" spans="1:20" x14ac:dyDescent="0.25">
      <c r="A917" s="74">
        <v>48</v>
      </c>
      <c r="B917" s="14" t="s">
        <v>1986</v>
      </c>
      <c r="C917" s="14" t="s">
        <v>1970</v>
      </c>
      <c r="D917" s="14" t="s">
        <v>1964</v>
      </c>
      <c r="E917" s="14" t="s">
        <v>1942</v>
      </c>
      <c r="F917" s="14">
        <v>488</v>
      </c>
      <c r="G917" s="14">
        <v>8</v>
      </c>
      <c r="H917" s="14" t="s">
        <v>337</v>
      </c>
      <c r="I917" s="14" t="s">
        <v>337</v>
      </c>
      <c r="J917" s="14" t="s">
        <v>2033</v>
      </c>
      <c r="K917" s="14" t="s">
        <v>2034</v>
      </c>
      <c r="L917" s="14">
        <v>0</v>
      </c>
      <c r="M917" s="14">
        <v>0</v>
      </c>
      <c r="N917" s="14">
        <v>19</v>
      </c>
      <c r="O917" s="14" t="s">
        <v>65</v>
      </c>
      <c r="P917" s="14" t="s">
        <v>475</v>
      </c>
      <c r="Q917" s="14" t="s">
        <v>315</v>
      </c>
      <c r="R917" s="14" t="s">
        <v>475</v>
      </c>
      <c r="S917" s="14" t="s">
        <v>315</v>
      </c>
      <c r="T917" s="3" t="str">
        <f t="shared" si="21"/>
        <v>('JOB','ml.p3.16xlarge','Acceletatoed computing','64','488','8','N','N','1','5','0','0','19','Y','SYSTEM',NOW(),'SYSTEM',NOW()),</v>
      </c>
    </row>
    <row r="918" spans="1:20" x14ac:dyDescent="0.25">
      <c r="A918" s="74">
        <v>49</v>
      </c>
      <c r="B918" s="14" t="s">
        <v>1986</v>
      </c>
      <c r="C918" s="14" t="s">
        <v>1984</v>
      </c>
      <c r="D918" s="14" t="s">
        <v>1964</v>
      </c>
      <c r="E918" s="14" t="s">
        <v>1959</v>
      </c>
      <c r="F918" s="14">
        <v>768</v>
      </c>
      <c r="G918" s="14">
        <v>8</v>
      </c>
      <c r="H918" s="14" t="s">
        <v>337</v>
      </c>
      <c r="I918" s="14" t="s">
        <v>337</v>
      </c>
      <c r="J918" s="14" t="s">
        <v>2033</v>
      </c>
      <c r="K918" s="14" t="s">
        <v>2034</v>
      </c>
      <c r="L918" s="14">
        <v>0</v>
      </c>
      <c r="M918" s="14">
        <v>0</v>
      </c>
      <c r="N918" s="14">
        <v>20</v>
      </c>
      <c r="O918" s="14" t="s">
        <v>65</v>
      </c>
      <c r="P918" s="14" t="s">
        <v>475</v>
      </c>
      <c r="Q918" s="14" t="s">
        <v>315</v>
      </c>
      <c r="R918" s="14" t="s">
        <v>475</v>
      </c>
      <c r="S918" s="14" t="s">
        <v>315</v>
      </c>
      <c r="T918" s="3" t="str">
        <f t="shared" si="21"/>
        <v>('JOB','ml.p3dn.24xlarge','Acceletatoed computing','96','768','8','N','N','1','5','0','0','20','Y','SYSTEM',NOW(),'SYSTEM',NOW()),</v>
      </c>
    </row>
    <row r="919" spans="1:20" x14ac:dyDescent="0.25">
      <c r="A919" s="74">
        <v>50</v>
      </c>
      <c r="B919" s="14" t="s">
        <v>1986</v>
      </c>
      <c r="C919" s="14" t="s">
        <v>1985</v>
      </c>
      <c r="D919" s="14" t="s">
        <v>1964</v>
      </c>
      <c r="E919" s="14" t="s">
        <v>1959</v>
      </c>
      <c r="F919" s="14">
        <v>1152</v>
      </c>
      <c r="G919" s="14">
        <v>8</v>
      </c>
      <c r="H919" s="14" t="s">
        <v>337</v>
      </c>
      <c r="I919" s="14" t="s">
        <v>337</v>
      </c>
      <c r="J919" s="14" t="s">
        <v>2033</v>
      </c>
      <c r="K919" s="14" t="s">
        <v>2034</v>
      </c>
      <c r="L919" s="14">
        <v>0</v>
      </c>
      <c r="M919" s="14">
        <v>0</v>
      </c>
      <c r="N919" s="14">
        <v>21</v>
      </c>
      <c r="O919" s="14" t="s">
        <v>65</v>
      </c>
      <c r="P919" s="14" t="s">
        <v>475</v>
      </c>
      <c r="Q919" s="14" t="s">
        <v>315</v>
      </c>
      <c r="R919" s="14" t="s">
        <v>475</v>
      </c>
      <c r="S919" s="14" t="s">
        <v>315</v>
      </c>
      <c r="T919" s="3" t="str">
        <f t="shared" si="21"/>
        <v>('JOB','ml.p4d.24xlarge','Acceletatoed computing','96','1152','8','N','N','1','5','0','0','21','Y','SYSTEM',NOW(),'SYSTEM',NOW()),</v>
      </c>
    </row>
    <row r="920" spans="1:20" x14ac:dyDescent="0.25">
      <c r="A920" s="74">
        <v>51</v>
      </c>
      <c r="B920" s="14" t="s">
        <v>1986</v>
      </c>
      <c r="C920" s="14" t="s">
        <v>1972</v>
      </c>
      <c r="D920" s="14" t="s">
        <v>1964</v>
      </c>
      <c r="E920" s="14" t="s">
        <v>367</v>
      </c>
      <c r="F920" s="14">
        <v>16</v>
      </c>
      <c r="G920" s="14" t="s">
        <v>1966</v>
      </c>
      <c r="H920" s="14" t="s">
        <v>337</v>
      </c>
      <c r="I920" s="14" t="s">
        <v>337</v>
      </c>
      <c r="J920" s="14" t="s">
        <v>2033</v>
      </c>
      <c r="K920" s="14" t="s">
        <v>2034</v>
      </c>
      <c r="L920" s="14">
        <v>0</v>
      </c>
      <c r="M920" s="14">
        <v>0</v>
      </c>
      <c r="N920" s="14">
        <v>22</v>
      </c>
      <c r="O920" s="14" t="s">
        <v>65</v>
      </c>
      <c r="P920" s="14" t="s">
        <v>475</v>
      </c>
      <c r="Q920" s="14" t="s">
        <v>315</v>
      </c>
      <c r="R920" s="14" t="s">
        <v>475</v>
      </c>
      <c r="S920" s="14" t="s">
        <v>315</v>
      </c>
      <c r="T920" s="3" t="str">
        <f t="shared" si="21"/>
        <v>('JOB','ml.g4dn.xlarge','Acceletatoed computing','4','16','1','N','N','1','5','0','0','22','Y','SYSTEM',NOW(),'SYSTEM',NOW()),</v>
      </c>
    </row>
    <row r="921" spans="1:20" x14ac:dyDescent="0.25">
      <c r="A921" s="74">
        <v>52</v>
      </c>
      <c r="B921" s="14" t="s">
        <v>1986</v>
      </c>
      <c r="C921" s="14" t="s">
        <v>1973</v>
      </c>
      <c r="D921" s="14" t="s">
        <v>1964</v>
      </c>
      <c r="E921" s="14" t="s">
        <v>371</v>
      </c>
      <c r="F921" s="14">
        <v>32</v>
      </c>
      <c r="G921" s="14" t="s">
        <v>1966</v>
      </c>
      <c r="H921" s="14" t="s">
        <v>337</v>
      </c>
      <c r="I921" s="14" t="s">
        <v>337</v>
      </c>
      <c r="J921" s="14" t="s">
        <v>2033</v>
      </c>
      <c r="K921" s="14" t="s">
        <v>2034</v>
      </c>
      <c r="L921" s="14">
        <v>0</v>
      </c>
      <c r="M921" s="14">
        <v>0</v>
      </c>
      <c r="N921" s="14">
        <v>23</v>
      </c>
      <c r="O921" s="14" t="s">
        <v>65</v>
      </c>
      <c r="P921" s="14" t="s">
        <v>475</v>
      </c>
      <c r="Q921" s="14" t="s">
        <v>315</v>
      </c>
      <c r="R921" s="14" t="s">
        <v>475</v>
      </c>
      <c r="S921" s="14" t="s">
        <v>315</v>
      </c>
      <c r="T921" s="3" t="str">
        <f t="shared" si="21"/>
        <v>('JOB','ml.g4dn.2xlarge','Acceletatoed computing','8','32','1','N','N','1','5','0','0','23','Y','SYSTEM',NOW(),'SYSTEM',NOW()),</v>
      </c>
    </row>
    <row r="922" spans="1:20" x14ac:dyDescent="0.25">
      <c r="A922" s="74">
        <v>53</v>
      </c>
      <c r="B922" s="14" t="s">
        <v>1986</v>
      </c>
      <c r="C922" s="14" t="s">
        <v>1974</v>
      </c>
      <c r="D922" s="14" t="s">
        <v>1964</v>
      </c>
      <c r="E922" s="14" t="s">
        <v>1676</v>
      </c>
      <c r="F922" s="14">
        <v>64</v>
      </c>
      <c r="G922" s="14" t="s">
        <v>1966</v>
      </c>
      <c r="H922" s="14" t="s">
        <v>337</v>
      </c>
      <c r="I922" s="14" t="s">
        <v>337</v>
      </c>
      <c r="J922" s="14" t="s">
        <v>2033</v>
      </c>
      <c r="K922" s="14" t="s">
        <v>2034</v>
      </c>
      <c r="L922" s="14">
        <v>0</v>
      </c>
      <c r="M922" s="14">
        <v>0</v>
      </c>
      <c r="N922" s="14">
        <v>24</v>
      </c>
      <c r="O922" s="14" t="s">
        <v>65</v>
      </c>
      <c r="P922" s="14" t="s">
        <v>475</v>
      </c>
      <c r="Q922" s="14" t="s">
        <v>315</v>
      </c>
      <c r="R922" s="14" t="s">
        <v>475</v>
      </c>
      <c r="S922" s="14" t="s">
        <v>315</v>
      </c>
      <c r="T922" s="3" t="str">
        <f t="shared" si="21"/>
        <v>('JOB','ml.g4dn.4xlarge','Acceletatoed computing','16','64','1','N','N','1','5','0','0','24','Y','SYSTEM',NOW(),'SYSTEM',NOW()),</v>
      </c>
    </row>
    <row r="923" spans="1:20" x14ac:dyDescent="0.25">
      <c r="A923" s="74">
        <v>54</v>
      </c>
      <c r="B923" s="14" t="s">
        <v>1986</v>
      </c>
      <c r="C923" s="14" t="s">
        <v>1975</v>
      </c>
      <c r="D923" s="14" t="s">
        <v>1964</v>
      </c>
      <c r="E923" s="14" t="s">
        <v>1822</v>
      </c>
      <c r="F923" s="14">
        <v>128</v>
      </c>
      <c r="G923" s="14" t="s">
        <v>1966</v>
      </c>
      <c r="H923" s="14" t="s">
        <v>337</v>
      </c>
      <c r="I923" s="14" t="s">
        <v>337</v>
      </c>
      <c r="J923" s="14" t="s">
        <v>2033</v>
      </c>
      <c r="K923" s="14" t="s">
        <v>2034</v>
      </c>
      <c r="L923" s="14">
        <v>0</v>
      </c>
      <c r="M923" s="14">
        <v>0</v>
      </c>
      <c r="N923" s="14">
        <v>25</v>
      </c>
      <c r="O923" s="14" t="s">
        <v>65</v>
      </c>
      <c r="P923" s="14" t="s">
        <v>475</v>
      </c>
      <c r="Q923" s="14" t="s">
        <v>315</v>
      </c>
      <c r="R923" s="14" t="s">
        <v>475</v>
      </c>
      <c r="S923" s="14" t="s">
        <v>315</v>
      </c>
      <c r="T923" s="3" t="str">
        <f t="shared" si="21"/>
        <v>('JOB','ml.g4dn.8xlarge','Acceletatoed computing','32','128','1','N','N','1','5','0','0','25','Y','SYSTEM',NOW(),'SYSTEM',NOW()),</v>
      </c>
    </row>
    <row r="924" spans="1:20" x14ac:dyDescent="0.25">
      <c r="A924" s="74">
        <v>55</v>
      </c>
      <c r="B924" s="14" t="s">
        <v>1986</v>
      </c>
      <c r="C924" s="14" t="s">
        <v>1976</v>
      </c>
      <c r="D924" s="14" t="s">
        <v>1964</v>
      </c>
      <c r="E924" s="14" t="s">
        <v>1978</v>
      </c>
      <c r="F924" s="14">
        <v>192</v>
      </c>
      <c r="G924" s="14" t="s">
        <v>367</v>
      </c>
      <c r="H924" s="14" t="s">
        <v>337</v>
      </c>
      <c r="I924" s="14" t="s">
        <v>337</v>
      </c>
      <c r="J924" s="14" t="s">
        <v>2033</v>
      </c>
      <c r="K924" s="14" t="s">
        <v>2034</v>
      </c>
      <c r="L924" s="14">
        <v>0</v>
      </c>
      <c r="M924" s="14">
        <v>0</v>
      </c>
      <c r="N924" s="14">
        <v>26</v>
      </c>
      <c r="O924" s="14" t="s">
        <v>65</v>
      </c>
      <c r="P924" s="14" t="s">
        <v>475</v>
      </c>
      <c r="Q924" s="14" t="s">
        <v>315</v>
      </c>
      <c r="R924" s="14" t="s">
        <v>475</v>
      </c>
      <c r="S924" s="14" t="s">
        <v>315</v>
      </c>
      <c r="T924" s="3" t="str">
        <f t="shared" si="21"/>
        <v>('JOB','ml.g4dn.12xlarge','Acceletatoed computing','48','192','4','N','N','1','5','0','0','26','Y','SYSTEM',NOW(),'SYSTEM',NOW()),</v>
      </c>
    </row>
    <row r="925" spans="1:20" x14ac:dyDescent="0.25">
      <c r="A925" s="74">
        <v>56</v>
      </c>
      <c r="B925" s="14" t="s">
        <v>1986</v>
      </c>
      <c r="C925" s="14" t="s">
        <v>1977</v>
      </c>
      <c r="D925" s="14" t="s">
        <v>1964</v>
      </c>
      <c r="E925" s="14" t="s">
        <v>1942</v>
      </c>
      <c r="F925" s="14">
        <v>256</v>
      </c>
      <c r="G925" s="14" t="s">
        <v>1966</v>
      </c>
      <c r="H925" s="14" t="s">
        <v>337</v>
      </c>
      <c r="I925" s="14" t="s">
        <v>337</v>
      </c>
      <c r="J925" s="14" t="s">
        <v>2033</v>
      </c>
      <c r="K925" s="14" t="s">
        <v>2034</v>
      </c>
      <c r="L925" s="14">
        <v>0</v>
      </c>
      <c r="M925" s="14">
        <v>0</v>
      </c>
      <c r="N925" s="14">
        <v>27</v>
      </c>
      <c r="O925" s="14" t="s">
        <v>65</v>
      </c>
      <c r="P925" s="14" t="s">
        <v>475</v>
      </c>
      <c r="Q925" s="14" t="s">
        <v>315</v>
      </c>
      <c r="R925" s="14" t="s">
        <v>475</v>
      </c>
      <c r="S925" s="14" t="s">
        <v>315</v>
      </c>
      <c r="T925" s="3" t="str">
        <f t="shared" si="21"/>
        <v>('JOB','ml.g4dn.16xlarge','Acceletatoed computing','64','256','1','N','N','1','5','0','0','27','Y','SYSTEM',NOW(),'SYSTEM',NOW());</v>
      </c>
    </row>
  </sheetData>
  <mergeCells count="119">
    <mergeCell ref="Y404:Y405"/>
    <mergeCell ref="C185:K185"/>
    <mergeCell ref="C184:K184"/>
    <mergeCell ref="A396:A397"/>
    <mergeCell ref="J385:J386"/>
    <mergeCell ref="C386:I386"/>
    <mergeCell ref="C385:I385"/>
    <mergeCell ref="A404:B405"/>
    <mergeCell ref="C405:X405"/>
    <mergeCell ref="C404:X404"/>
    <mergeCell ref="C395:I395"/>
    <mergeCell ref="C394:I394"/>
    <mergeCell ref="L184:L185"/>
    <mergeCell ref="C372:J372"/>
    <mergeCell ref="C371:J371"/>
    <mergeCell ref="K371:K372"/>
    <mergeCell ref="A403:Y403"/>
    <mergeCell ref="A186:A187"/>
    <mergeCell ref="A184:B185"/>
    <mergeCell ref="A371:B372"/>
    <mergeCell ref="A385:B386"/>
    <mergeCell ref="A394:B395"/>
    <mergeCell ref="A387:A388"/>
    <mergeCell ref="A3:B4"/>
    <mergeCell ref="C3:G3"/>
    <mergeCell ref="H3:H4"/>
    <mergeCell ref="C4:G4"/>
    <mergeCell ref="A5:A6"/>
    <mergeCell ref="A433:A434"/>
    <mergeCell ref="A430:F430"/>
    <mergeCell ref="C432:E432"/>
    <mergeCell ref="C431:E431"/>
    <mergeCell ref="A406:A407"/>
    <mergeCell ref="A431:B432"/>
    <mergeCell ref="F431:F432"/>
    <mergeCell ref="A373:A374"/>
    <mergeCell ref="A457:B458"/>
    <mergeCell ref="A459:A460"/>
    <mergeCell ref="A492:B493"/>
    <mergeCell ref="A473:A474"/>
    <mergeCell ref="A514:B515"/>
    <mergeCell ref="A631:B632"/>
    <mergeCell ref="A698:A699"/>
    <mergeCell ref="C506:J506"/>
    <mergeCell ref="C493:H493"/>
    <mergeCell ref="C492:H492"/>
    <mergeCell ref="A555:B556"/>
    <mergeCell ref="C556:I556"/>
    <mergeCell ref="C555:I555"/>
    <mergeCell ref="A686:B687"/>
    <mergeCell ref="J555:J556"/>
    <mergeCell ref="A516:A517"/>
    <mergeCell ref="A664:B665"/>
    <mergeCell ref="P648:P649"/>
    <mergeCell ref="K686:K687"/>
    <mergeCell ref="J394:J395"/>
    <mergeCell ref="C481:L481"/>
    <mergeCell ref="M481:M482"/>
    <mergeCell ref="K505:K506"/>
    <mergeCell ref="I492:I493"/>
    <mergeCell ref="C505:J505"/>
    <mergeCell ref="C482:L482"/>
    <mergeCell ref="P631:P632"/>
    <mergeCell ref="C631:O631"/>
    <mergeCell ref="C632:O632"/>
    <mergeCell ref="C514:N514"/>
    <mergeCell ref="C458:O458"/>
    <mergeCell ref="C457:O457"/>
    <mergeCell ref="P457:P458"/>
    <mergeCell ref="M471:M472"/>
    <mergeCell ref="C472:L472"/>
    <mergeCell ref="C471:L471"/>
    <mergeCell ref="A630:P630"/>
    <mergeCell ref="A647:P647"/>
    <mergeCell ref="C648:O648"/>
    <mergeCell ref="C649:O649"/>
    <mergeCell ref="A633:A634"/>
    <mergeCell ref="O514:O515"/>
    <mergeCell ref="A868:A869"/>
    <mergeCell ref="T866:T867"/>
    <mergeCell ref="C866:S866"/>
    <mergeCell ref="C867:S867"/>
    <mergeCell ref="L852:L853"/>
    <mergeCell ref="K842:K843"/>
    <mergeCell ref="C843:J843"/>
    <mergeCell ref="C842:J842"/>
    <mergeCell ref="J736:J737"/>
    <mergeCell ref="C736:I736"/>
    <mergeCell ref="C737:I737"/>
    <mergeCell ref="A738:A739"/>
    <mergeCell ref="A844:A845"/>
    <mergeCell ref="A854:A855"/>
    <mergeCell ref="A842:B843"/>
    <mergeCell ref="A852:B853"/>
    <mergeCell ref="C853:K853"/>
    <mergeCell ref="C852:K852"/>
    <mergeCell ref="A866:B867"/>
    <mergeCell ref="A736:B737"/>
    <mergeCell ref="O696:O697"/>
    <mergeCell ref="C697:N697"/>
    <mergeCell ref="C696:N696"/>
    <mergeCell ref="A650:A651"/>
    <mergeCell ref="A471:B472"/>
    <mergeCell ref="C665:H665"/>
    <mergeCell ref="C664:H664"/>
    <mergeCell ref="C687:J687"/>
    <mergeCell ref="A666:A667"/>
    <mergeCell ref="A696:B697"/>
    <mergeCell ref="C515:M515"/>
    <mergeCell ref="C686:J686"/>
    <mergeCell ref="A688:A689"/>
    <mergeCell ref="I664:I665"/>
    <mergeCell ref="A648:B649"/>
    <mergeCell ref="A557:A558"/>
    <mergeCell ref="A481:B482"/>
    <mergeCell ref="A483:A484"/>
    <mergeCell ref="A507:A508"/>
    <mergeCell ref="A505:B506"/>
    <mergeCell ref="A494:A49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vmuser</cp:lastModifiedBy>
  <cp:lastPrinted>2020-12-20T06:10:48Z</cp:lastPrinted>
  <dcterms:created xsi:type="dcterms:W3CDTF">2020-12-19T10:18:57Z</dcterms:created>
  <dcterms:modified xsi:type="dcterms:W3CDTF">2021-03-28T13:30:47Z</dcterms:modified>
</cp:coreProperties>
</file>