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abla de parametros" sheetId="2" r:id="rId1"/>
    <sheet name="Resistencia" sheetId="1" r:id="rId2"/>
    <sheet name="K" sheetId="4" r:id="rId3"/>
    <sheet name="Bm" sheetId="5" r:id="rId4"/>
    <sheet name="Hoja3" sheetId="3" state="hidden" r:id="rId5"/>
  </sheets>
  <calcPr calcId="152511"/>
</workbook>
</file>

<file path=xl/calcChain.xml><?xml version="1.0" encoding="utf-8"?>
<calcChain xmlns="http://schemas.openxmlformats.org/spreadsheetml/2006/main">
  <c r="G21" i="5" l="1"/>
  <c r="G16" i="5"/>
  <c r="G17" i="5"/>
  <c r="G18" i="5"/>
  <c r="G19" i="5"/>
  <c r="G20" i="5"/>
  <c r="G15" i="5"/>
  <c r="G5" i="5"/>
  <c r="F15" i="5"/>
  <c r="F5" i="5"/>
  <c r="F16" i="5"/>
  <c r="F17" i="5"/>
  <c r="F18" i="5"/>
  <c r="F19" i="5"/>
  <c r="F20" i="5"/>
  <c r="D20" i="5"/>
  <c r="D19" i="5"/>
  <c r="D18" i="5"/>
  <c r="D17" i="5"/>
  <c r="D16" i="5"/>
  <c r="D15" i="5"/>
  <c r="F6" i="5"/>
  <c r="F7" i="5"/>
  <c r="F8" i="5"/>
  <c r="F9" i="5"/>
  <c r="F10" i="5"/>
  <c r="G6" i="5" l="1"/>
  <c r="G7" i="5"/>
  <c r="G8" i="5"/>
  <c r="G9" i="5"/>
  <c r="G10" i="5"/>
  <c r="G11" i="5"/>
  <c r="D10" i="5"/>
  <c r="D9" i="5"/>
  <c r="D8" i="5"/>
  <c r="D7" i="5"/>
  <c r="D6" i="5"/>
  <c r="D5" i="5"/>
  <c r="C6" i="2"/>
  <c r="B6" i="2"/>
  <c r="F19" i="4"/>
  <c r="F18" i="4"/>
  <c r="D19" i="4"/>
  <c r="D18" i="4"/>
  <c r="F17" i="4"/>
  <c r="D17" i="4"/>
  <c r="F16" i="4"/>
  <c r="D16" i="4"/>
  <c r="F15" i="4"/>
  <c r="D15" i="4"/>
  <c r="F14" i="4"/>
  <c r="D14" i="4"/>
  <c r="F6" i="4"/>
  <c r="F7" i="4"/>
  <c r="F8" i="4"/>
  <c r="F9" i="4"/>
  <c r="F10" i="4"/>
  <c r="F5" i="4"/>
  <c r="D6" i="4"/>
  <c r="D7" i="4"/>
  <c r="D8" i="4"/>
  <c r="D9" i="4"/>
  <c r="D10" i="4"/>
  <c r="D5" i="4"/>
  <c r="C4" i="2"/>
  <c r="B4" i="2"/>
</calcChain>
</file>

<file path=xl/sharedStrings.xml><?xml version="1.0" encoding="utf-8"?>
<sst xmlns="http://schemas.openxmlformats.org/spreadsheetml/2006/main" count="50" uniqueCount="26">
  <si>
    <t>Resistencia de armadura</t>
  </si>
  <si>
    <t>Motor rojo</t>
  </si>
  <si>
    <t xml:space="preserve">voltaje </t>
  </si>
  <si>
    <t>Corriente</t>
  </si>
  <si>
    <t>Motor verde</t>
  </si>
  <si>
    <t>Tabla de Parametros</t>
  </si>
  <si>
    <t xml:space="preserve">Motor rojo </t>
  </si>
  <si>
    <t>Parametros</t>
  </si>
  <si>
    <t>resistencia de armadura</t>
  </si>
  <si>
    <t>Inductancia de armadura</t>
  </si>
  <si>
    <t>Constante K</t>
  </si>
  <si>
    <t>Constante Kv  y Kc</t>
  </si>
  <si>
    <t>motor rojo</t>
  </si>
  <si>
    <t>Voltaje</t>
  </si>
  <si>
    <t>omega (rpm)</t>
  </si>
  <si>
    <t>Omega (ras/s)</t>
  </si>
  <si>
    <t>Resistencia</t>
  </si>
  <si>
    <t>fem</t>
  </si>
  <si>
    <t>motor verde</t>
  </si>
  <si>
    <t>Inercia</t>
  </si>
  <si>
    <t>K</t>
  </si>
  <si>
    <t>Bm</t>
  </si>
  <si>
    <t>promedio</t>
  </si>
  <si>
    <t>"Simulación de Bm"</t>
  </si>
  <si>
    <t>Va/omega</t>
  </si>
  <si>
    <t>Bm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</si>
</sst>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4" xfId="0" quotePrefix="1" applyBorder="1"/>
    <xf numFmtId="11" fontId="0" fillId="0" borderId="1" xfId="0" applyNumberFormat="1" applyBorder="1"/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  <xf numFmtId="0" fontId="0" fillId="0" borderId="2" xfId="0" applyFill="1" applyBorder="1"/>
    <xf numFmtId="0" fontId="0" fillId="0" borderId="9" xfId="0" applyFill="1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164" fontId="0" fillId="0" borderId="1" xfId="0" applyNumberFormat="1" applyBorder="1"/>
    <xf numFmtId="0" fontId="0" fillId="0" borderId="1" xfId="0" quotePrefix="1" applyBorder="1"/>
    <xf numFmtId="165" fontId="0" fillId="0" borderId="1" xfId="0" applyNumberFormat="1" applyBorder="1"/>
    <xf numFmtId="0" fontId="0" fillId="0" borderId="14" xfId="0" applyFill="1" applyBorder="1"/>
    <xf numFmtId="164" fontId="0" fillId="0" borderId="15" xfId="0" applyNumberFormat="1" applyBorder="1"/>
    <xf numFmtId="0" fontId="0" fillId="0" borderId="0" xfId="0" applyFill="1" applyBorder="1"/>
    <xf numFmtId="164" fontId="0" fillId="0" borderId="12" xfId="0" applyNumberFormat="1" applyBorder="1"/>
    <xf numFmtId="164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Resistencias de Armadura - motor rojo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Motor rojo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Resistencia!$B$5:$B$12</c:f>
              <c:numCache>
                <c:formatCode>General</c:formatCode>
                <c:ptCount val="8"/>
                <c:pt idx="0">
                  <c:v>0.11</c:v>
                </c:pt>
                <c:pt idx="1">
                  <c:v>0.21</c:v>
                </c:pt>
                <c:pt idx="2">
                  <c:v>0.28000000000000003</c:v>
                </c:pt>
                <c:pt idx="3">
                  <c:v>0.39</c:v>
                </c:pt>
                <c:pt idx="4">
                  <c:v>0.44</c:v>
                </c:pt>
                <c:pt idx="5">
                  <c:v>1.25</c:v>
                </c:pt>
                <c:pt idx="6">
                  <c:v>1.68</c:v>
                </c:pt>
                <c:pt idx="7">
                  <c:v>2.15</c:v>
                </c:pt>
              </c:numCache>
            </c:numRef>
          </c:xVal>
          <c:yVal>
            <c:numRef>
              <c:f>Resistencia!$A$5:$A$12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</c:numCache>
            </c:numRef>
          </c:yVal>
          <c:smooth val="0"/>
        </c:ser>
        <c:ser>
          <c:idx val="0"/>
          <c:order val="1"/>
          <c:tx>
            <c:v>Motor rojo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478258967629046"/>
                  <c:y val="8.2501093613298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</c:trendlineLbl>
          </c:trendline>
          <c:xVal>
            <c:numRef>
              <c:f>Resistencia!$B$5:$B$12</c:f>
              <c:numCache>
                <c:formatCode>General</c:formatCode>
                <c:ptCount val="8"/>
                <c:pt idx="0">
                  <c:v>0.11</c:v>
                </c:pt>
                <c:pt idx="1">
                  <c:v>0.21</c:v>
                </c:pt>
                <c:pt idx="2">
                  <c:v>0.28000000000000003</c:v>
                </c:pt>
                <c:pt idx="3">
                  <c:v>0.39</c:v>
                </c:pt>
                <c:pt idx="4">
                  <c:v>0.44</c:v>
                </c:pt>
                <c:pt idx="5">
                  <c:v>1.25</c:v>
                </c:pt>
                <c:pt idx="6">
                  <c:v>1.68</c:v>
                </c:pt>
                <c:pt idx="7">
                  <c:v>2.15</c:v>
                </c:pt>
              </c:numCache>
            </c:numRef>
          </c:xVal>
          <c:yVal>
            <c:numRef>
              <c:f>Resistencia!$A$5:$A$12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65840"/>
        <c:axId val="291167472"/>
      </c:scatterChart>
      <c:valAx>
        <c:axId val="2911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Corriente</a:t>
                </a:r>
              </a:p>
            </c:rich>
          </c:tx>
          <c:layout>
            <c:manualLayout>
              <c:xMode val="edge"/>
              <c:yMode val="edge"/>
              <c:x val="0.4611132983377078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91167472"/>
        <c:crosses val="autoZero"/>
        <c:crossBetween val="midCat"/>
      </c:valAx>
      <c:valAx>
        <c:axId val="2911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911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Resistencias de Armadura - motor verde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Motor verde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Resistencia!$D$5:$D$12</c:f>
              <c:numCache>
                <c:formatCode>General</c:formatCode>
                <c:ptCount val="8"/>
                <c:pt idx="0">
                  <c:v>0.13</c:v>
                </c:pt>
                <c:pt idx="1">
                  <c:v>0.24</c:v>
                </c:pt>
                <c:pt idx="2">
                  <c:v>0.26</c:v>
                </c:pt>
                <c:pt idx="3">
                  <c:v>0.42</c:v>
                </c:pt>
                <c:pt idx="4">
                  <c:v>0.48</c:v>
                </c:pt>
                <c:pt idx="5">
                  <c:v>1.4</c:v>
                </c:pt>
                <c:pt idx="6">
                  <c:v>1.73</c:v>
                </c:pt>
                <c:pt idx="7">
                  <c:v>2.1</c:v>
                </c:pt>
              </c:numCache>
            </c:numRef>
          </c:xVal>
          <c:yVal>
            <c:numRef>
              <c:f>Resistencia!$C$5:$C$12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</c:numCache>
            </c:numRef>
          </c:yVal>
          <c:smooth val="0"/>
        </c:ser>
        <c:ser>
          <c:idx val="1"/>
          <c:order val="1"/>
          <c:tx>
            <c:v>Motor verde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2387839020122485"/>
                  <c:y val="0.16989428404782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</c:trendlineLbl>
          </c:trendline>
          <c:xVal>
            <c:numRef>
              <c:f>Resistencia!$D$5:$D$12</c:f>
              <c:numCache>
                <c:formatCode>General</c:formatCode>
                <c:ptCount val="8"/>
                <c:pt idx="0">
                  <c:v>0.13</c:v>
                </c:pt>
                <c:pt idx="1">
                  <c:v>0.24</c:v>
                </c:pt>
                <c:pt idx="2">
                  <c:v>0.26</c:v>
                </c:pt>
                <c:pt idx="3">
                  <c:v>0.42</c:v>
                </c:pt>
                <c:pt idx="4">
                  <c:v>0.48</c:v>
                </c:pt>
                <c:pt idx="5">
                  <c:v>1.4</c:v>
                </c:pt>
                <c:pt idx="6">
                  <c:v>1.73</c:v>
                </c:pt>
                <c:pt idx="7">
                  <c:v>2.1</c:v>
                </c:pt>
              </c:numCache>
            </c:numRef>
          </c:xVal>
          <c:yVal>
            <c:numRef>
              <c:f>Resistencia!$C$5:$C$12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70192"/>
        <c:axId val="291175632"/>
      </c:scatterChart>
      <c:valAx>
        <c:axId val="2911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Corriente</a:t>
                </a:r>
              </a:p>
            </c:rich>
          </c:tx>
          <c:layout>
            <c:manualLayout>
              <c:xMode val="edge"/>
              <c:yMode val="edge"/>
              <c:x val="0.4611132983377078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91175632"/>
        <c:crosses val="autoZero"/>
        <c:crossBetween val="midCat"/>
      </c:valAx>
      <c:valAx>
        <c:axId val="2911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9117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Constante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rojo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0708355205599299"/>
                  <c:y val="-1.62769757946923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</c:trendlineLbl>
          </c:trendline>
          <c:xVal>
            <c:numRef>
              <c:f>K!$D$5:$D$10</c:f>
              <c:numCache>
                <c:formatCode>0.0000</c:formatCode>
                <c:ptCount val="6"/>
                <c:pt idx="0">
                  <c:v>2.2514747350726849</c:v>
                </c:pt>
                <c:pt idx="1">
                  <c:v>3.2463124087094526</c:v>
                </c:pt>
                <c:pt idx="2">
                  <c:v>3.9008108782073263</c:v>
                </c:pt>
                <c:pt idx="3">
                  <c:v>4.4244096538056255</c:v>
                </c:pt>
                <c:pt idx="4">
                  <c:v>5.1836278784231586</c:v>
                </c:pt>
                <c:pt idx="5">
                  <c:v>6.0004419683565038</c:v>
                </c:pt>
              </c:numCache>
            </c:numRef>
          </c:xVal>
          <c:yVal>
            <c:numRef>
              <c:f>K!$F$5:$F$10</c:f>
              <c:numCache>
                <c:formatCode>0.0000</c:formatCode>
                <c:ptCount val="6"/>
                <c:pt idx="0">
                  <c:v>0.74793399999999999</c:v>
                </c:pt>
                <c:pt idx="1">
                  <c:v>0.93034799999999995</c:v>
                </c:pt>
                <c:pt idx="2">
                  <c:v>1.1069</c:v>
                </c:pt>
                <c:pt idx="3">
                  <c:v>1.2951760000000001</c:v>
                </c:pt>
                <c:pt idx="4">
                  <c:v>1.47759</c:v>
                </c:pt>
                <c:pt idx="5">
                  <c:v>1.6717279999999999</c:v>
                </c:pt>
              </c:numCache>
            </c:numRef>
          </c:yVal>
          <c:smooth val="0"/>
        </c:ser>
        <c:ser>
          <c:idx val="1"/>
          <c:order val="1"/>
          <c:tx>
            <c:v>Motor verde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9401356080489942E-2"/>
                  <c:y val="0.25350095031224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</c:trendlineLbl>
          </c:trendline>
          <c:xVal>
            <c:numRef>
              <c:f>K!$D$14:$D$19</c:f>
              <c:numCache>
                <c:formatCode>0.0000</c:formatCode>
                <c:ptCount val="6"/>
                <c:pt idx="0">
                  <c:v>2.6598817800393579</c:v>
                </c:pt>
                <c:pt idx="1">
                  <c:v>3.6128315516282621</c:v>
                </c:pt>
                <c:pt idx="2">
                  <c:v>4.1887902047863905</c:v>
                </c:pt>
                <c:pt idx="3">
                  <c:v>4.6600291028248604</c:v>
                </c:pt>
                <c:pt idx="4">
                  <c:v>5.3407075111026483</c:v>
                </c:pt>
                <c:pt idx="5">
                  <c:v>5.9690260418206069</c:v>
                </c:pt>
              </c:numCache>
            </c:numRef>
          </c:xVal>
          <c:yVal>
            <c:numRef>
              <c:f>K!$F$14:$F$19</c:f>
              <c:numCache>
                <c:formatCode>0.0000</c:formatCode>
                <c:ptCount val="6"/>
                <c:pt idx="0">
                  <c:v>0.7651110000000001</c:v>
                </c:pt>
                <c:pt idx="1">
                  <c:v>0.93646600000000002</c:v>
                </c:pt>
                <c:pt idx="2">
                  <c:v>1.1192789999999999</c:v>
                </c:pt>
                <c:pt idx="3">
                  <c:v>1.3078210000000001</c:v>
                </c:pt>
                <c:pt idx="4">
                  <c:v>1.502092</c:v>
                </c:pt>
                <c:pt idx="5">
                  <c:v>1.690634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72368"/>
        <c:axId val="291177808"/>
      </c:scatterChart>
      <c:valAx>
        <c:axId val="2911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omega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91177808"/>
        <c:crosses val="autoZero"/>
        <c:crossBetween val="midCat"/>
      </c:valAx>
      <c:valAx>
        <c:axId val="2911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fem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911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152400</xdr:rowOff>
    </xdr:from>
    <xdr:to>
      <xdr:col>11</xdr:col>
      <xdr:colOff>457200</xdr:colOff>
      <xdr:row>15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0</xdr:row>
      <xdr:rowOff>161925</xdr:rowOff>
    </xdr:from>
    <xdr:to>
      <xdr:col>19</xdr:col>
      <xdr:colOff>180975</xdr:colOff>
      <xdr:row>15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123825</xdr:rowOff>
    </xdr:from>
    <xdr:to>
      <xdr:col>13</xdr:col>
      <xdr:colOff>342900</xdr:colOff>
      <xdr:row>14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5" sqref="D5"/>
    </sheetView>
  </sheetViews>
  <sheetFormatPr baseColWidth="10" defaultRowHeight="15" x14ac:dyDescent="0.25"/>
  <cols>
    <col min="1" max="1" width="22.42578125" bestFit="1" customWidth="1"/>
  </cols>
  <sheetData>
    <row r="1" spans="1:3" ht="15.75" thickBot="1" x14ac:dyDescent="0.3">
      <c r="A1" t="s">
        <v>5</v>
      </c>
    </row>
    <row r="2" spans="1:3" ht="15.75" thickBot="1" x14ac:dyDescent="0.3">
      <c r="A2" s="9" t="s">
        <v>7</v>
      </c>
      <c r="B2" s="9" t="s">
        <v>6</v>
      </c>
      <c r="C2" s="9" t="s">
        <v>4</v>
      </c>
    </row>
    <row r="3" spans="1:3" x14ac:dyDescent="0.25">
      <c r="A3" s="12" t="s">
        <v>8</v>
      </c>
      <c r="B3" s="12">
        <v>1.1724000000000001</v>
      </c>
      <c r="C3" s="12">
        <v>1.1457999999999999</v>
      </c>
    </row>
    <row r="4" spans="1:3" x14ac:dyDescent="0.25">
      <c r="A4" s="1" t="s">
        <v>9</v>
      </c>
      <c r="B4" s="11">
        <f>B3*150*10^(-6)</f>
        <v>1.7586000000000001E-4</v>
      </c>
      <c r="C4" s="11">
        <f>C3*130*10^(-6)</f>
        <v>1.4895399999999997E-4</v>
      </c>
    </row>
    <row r="5" spans="1:3" x14ac:dyDescent="0.25">
      <c r="A5" s="1" t="s">
        <v>10</v>
      </c>
      <c r="B5" s="1">
        <v>0.28639999999999999</v>
      </c>
      <c r="C5" s="1">
        <v>0.27779999999999999</v>
      </c>
    </row>
    <row r="6" spans="1:3" x14ac:dyDescent="0.25">
      <c r="A6" s="19" t="s">
        <v>19</v>
      </c>
      <c r="B6" s="22">
        <f>2.13933*10^(-5)</f>
        <v>2.1393300000000004E-5</v>
      </c>
      <c r="C6" s="22">
        <f>2.13933*10^(-5)</f>
        <v>2.1393300000000004E-5</v>
      </c>
    </row>
    <row r="7" spans="1:3" x14ac:dyDescent="0.25">
      <c r="A7" s="19" t="s">
        <v>25</v>
      </c>
      <c r="B7" s="1">
        <v>2.0199999999999999E-2</v>
      </c>
      <c r="C7" s="1">
        <v>1.5800000000000002E-2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4" sqref="A14"/>
    </sheetView>
  </sheetViews>
  <sheetFormatPr baseColWidth="10" defaultColWidth="9.140625" defaultRowHeight="15" x14ac:dyDescent="0.25"/>
  <sheetData>
    <row r="1" spans="1:4" x14ac:dyDescent="0.25">
      <c r="A1" t="s">
        <v>0</v>
      </c>
    </row>
    <row r="3" spans="1:4" ht="15.75" thickBot="1" x14ac:dyDescent="0.3">
      <c r="A3" t="s">
        <v>1</v>
      </c>
      <c r="C3" t="s">
        <v>4</v>
      </c>
    </row>
    <row r="4" spans="1:4" ht="15.75" thickBot="1" x14ac:dyDescent="0.3">
      <c r="A4" s="8" t="s">
        <v>2</v>
      </c>
      <c r="B4" s="9" t="s">
        <v>3</v>
      </c>
      <c r="C4" s="8" t="s">
        <v>2</v>
      </c>
      <c r="D4" s="9" t="s">
        <v>3</v>
      </c>
    </row>
    <row r="5" spans="1:4" x14ac:dyDescent="0.25">
      <c r="A5" s="6">
        <v>0.1</v>
      </c>
      <c r="B5" s="7">
        <v>0.11</v>
      </c>
      <c r="C5" s="6">
        <v>0.1</v>
      </c>
      <c r="D5" s="7">
        <v>0.13</v>
      </c>
    </row>
    <row r="6" spans="1:4" x14ac:dyDescent="0.25">
      <c r="A6" s="2">
        <v>0.2</v>
      </c>
      <c r="B6" s="3">
        <v>0.21</v>
      </c>
      <c r="C6" s="2">
        <v>0.2</v>
      </c>
      <c r="D6" s="3">
        <v>0.24</v>
      </c>
    </row>
    <row r="7" spans="1:4" x14ac:dyDescent="0.25">
      <c r="A7" s="2">
        <v>0.3</v>
      </c>
      <c r="B7" s="3">
        <v>0.28000000000000003</v>
      </c>
      <c r="C7" s="2">
        <v>0.3</v>
      </c>
      <c r="D7" s="3">
        <v>0.26</v>
      </c>
    </row>
    <row r="8" spans="1:4" x14ac:dyDescent="0.25">
      <c r="A8" s="2">
        <v>0.4</v>
      </c>
      <c r="B8" s="3">
        <v>0.39</v>
      </c>
      <c r="C8" s="2">
        <v>0.4</v>
      </c>
      <c r="D8" s="3">
        <v>0.42</v>
      </c>
    </row>
    <row r="9" spans="1:4" x14ac:dyDescent="0.25">
      <c r="A9" s="2">
        <v>0.5</v>
      </c>
      <c r="B9" s="3">
        <v>0.44</v>
      </c>
      <c r="C9" s="2">
        <v>0.5</v>
      </c>
      <c r="D9" s="10">
        <v>0.48</v>
      </c>
    </row>
    <row r="10" spans="1:4" x14ac:dyDescent="0.25">
      <c r="A10" s="2">
        <v>1.5</v>
      </c>
      <c r="B10" s="3">
        <v>1.25</v>
      </c>
      <c r="C10" s="2">
        <v>1.5</v>
      </c>
      <c r="D10" s="3">
        <v>1.4</v>
      </c>
    </row>
    <row r="11" spans="1:4" x14ac:dyDescent="0.25">
      <c r="A11" s="2">
        <v>2</v>
      </c>
      <c r="B11" s="3">
        <v>1.68</v>
      </c>
      <c r="C11" s="2">
        <v>2</v>
      </c>
      <c r="D11" s="3">
        <v>1.73</v>
      </c>
    </row>
    <row r="12" spans="1:4" ht="15.75" thickBot="1" x14ac:dyDescent="0.3">
      <c r="A12" s="4">
        <v>2.5</v>
      </c>
      <c r="B12" s="5">
        <v>2.15</v>
      </c>
      <c r="C12" s="4">
        <v>2.5</v>
      </c>
      <c r="D12" s="5">
        <v>2.1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5" sqref="F5"/>
    </sheetView>
  </sheetViews>
  <sheetFormatPr baseColWidth="10" defaultRowHeight="15" x14ac:dyDescent="0.25"/>
  <cols>
    <col min="3" max="3" width="12.42578125" bestFit="1" customWidth="1"/>
    <col min="4" max="4" width="13.42578125" bestFit="1" customWidth="1"/>
    <col min="7" max="7" width="15.5703125" bestFit="1" customWidth="1"/>
  </cols>
  <sheetData>
    <row r="1" spans="1:7" x14ac:dyDescent="0.25">
      <c r="A1" t="s">
        <v>11</v>
      </c>
    </row>
    <row r="3" spans="1:7" ht="15.75" thickBot="1" x14ac:dyDescent="0.3">
      <c r="A3" t="s">
        <v>12</v>
      </c>
    </row>
    <row r="4" spans="1:7" ht="15.75" thickBot="1" x14ac:dyDescent="0.3">
      <c r="A4" s="9" t="s">
        <v>13</v>
      </c>
      <c r="B4" s="9" t="s">
        <v>3</v>
      </c>
      <c r="C4" s="9" t="s">
        <v>14</v>
      </c>
      <c r="D4" s="13" t="s">
        <v>15</v>
      </c>
      <c r="E4" s="16" t="s">
        <v>16</v>
      </c>
      <c r="F4" s="15" t="s">
        <v>17</v>
      </c>
      <c r="G4" s="25"/>
    </row>
    <row r="5" spans="1:7" x14ac:dyDescent="0.25">
      <c r="A5" s="12">
        <v>1</v>
      </c>
      <c r="B5" s="12">
        <v>0.215</v>
      </c>
      <c r="C5" s="12">
        <v>21.5</v>
      </c>
      <c r="D5" s="14">
        <f>C5*(2*PI())/60</f>
        <v>2.2514747350726849</v>
      </c>
      <c r="E5" s="17">
        <v>1.1724000000000001</v>
      </c>
      <c r="F5" s="14">
        <f>A5-E5*B5</f>
        <v>0.74793399999999999</v>
      </c>
      <c r="G5" s="23"/>
    </row>
    <row r="6" spans="1:7" x14ac:dyDescent="0.25">
      <c r="A6" s="1">
        <v>1.2</v>
      </c>
      <c r="B6" s="1">
        <v>0.23</v>
      </c>
      <c r="C6" s="1">
        <v>31</v>
      </c>
      <c r="D6" s="14">
        <f t="shared" ref="D6:D10" si="0">C6*(2*PI())/60</f>
        <v>3.2463124087094526</v>
      </c>
      <c r="E6" s="18">
        <v>1.1724000000000001</v>
      </c>
      <c r="F6" s="20">
        <f t="shared" ref="F6:F10" si="1">A6-E6*B6</f>
        <v>0.93034799999999995</v>
      </c>
      <c r="G6" s="23"/>
    </row>
    <row r="7" spans="1:7" x14ac:dyDescent="0.25">
      <c r="A7" s="1">
        <v>1.4</v>
      </c>
      <c r="B7" s="1">
        <v>0.25</v>
      </c>
      <c r="C7" s="1">
        <v>37.25</v>
      </c>
      <c r="D7" s="14">
        <f t="shared" si="0"/>
        <v>3.9008108782073263</v>
      </c>
      <c r="E7" s="18">
        <v>1.1724000000000001</v>
      </c>
      <c r="F7" s="20">
        <f t="shared" si="1"/>
        <v>1.1069</v>
      </c>
      <c r="G7" s="23"/>
    </row>
    <row r="8" spans="1:7" x14ac:dyDescent="0.25">
      <c r="A8" s="1">
        <v>1.6</v>
      </c>
      <c r="B8" s="1">
        <v>0.26</v>
      </c>
      <c r="C8" s="1">
        <v>42.25</v>
      </c>
      <c r="D8" s="14">
        <f t="shared" si="0"/>
        <v>4.4244096538056255</v>
      </c>
      <c r="E8" s="18">
        <v>1.1724000000000001</v>
      </c>
      <c r="F8" s="20">
        <f t="shared" si="1"/>
        <v>1.2951760000000001</v>
      </c>
      <c r="G8" s="23"/>
    </row>
    <row r="9" spans="1:7" x14ac:dyDescent="0.25">
      <c r="A9" s="1">
        <v>1.8</v>
      </c>
      <c r="B9" s="1">
        <v>0.27500000000000002</v>
      </c>
      <c r="C9" s="1">
        <v>49.5</v>
      </c>
      <c r="D9" s="14">
        <f t="shared" si="0"/>
        <v>5.1836278784231586</v>
      </c>
      <c r="E9" s="18">
        <v>1.1724000000000001</v>
      </c>
      <c r="F9" s="20">
        <f t="shared" si="1"/>
        <v>1.47759</v>
      </c>
      <c r="G9" s="23"/>
    </row>
    <row r="10" spans="1:7" x14ac:dyDescent="0.25">
      <c r="A10" s="1">
        <v>2</v>
      </c>
      <c r="B10" s="1">
        <v>0.28000000000000003</v>
      </c>
      <c r="C10" s="1">
        <v>57.3</v>
      </c>
      <c r="D10" s="14">
        <f t="shared" si="0"/>
        <v>6.0004419683565038</v>
      </c>
      <c r="E10" s="18">
        <v>1.1724000000000001</v>
      </c>
      <c r="F10" s="20">
        <f t="shared" si="1"/>
        <v>1.6717279999999999</v>
      </c>
      <c r="G10" s="23"/>
    </row>
    <row r="12" spans="1:7" ht="15.75" thickBot="1" x14ac:dyDescent="0.3">
      <c r="A12" t="s">
        <v>18</v>
      </c>
    </row>
    <row r="13" spans="1:7" ht="15.75" thickBot="1" x14ac:dyDescent="0.3">
      <c r="A13" s="9" t="s">
        <v>13</v>
      </c>
      <c r="B13" s="9" t="s">
        <v>3</v>
      </c>
      <c r="C13" s="9" t="s">
        <v>14</v>
      </c>
      <c r="D13" s="13" t="s">
        <v>15</v>
      </c>
      <c r="E13" s="16" t="s">
        <v>16</v>
      </c>
      <c r="F13" s="15" t="s">
        <v>17</v>
      </c>
    </row>
    <row r="14" spans="1:7" x14ac:dyDescent="0.25">
      <c r="A14" s="12">
        <v>1</v>
      </c>
      <c r="B14" s="12">
        <v>0.20499999999999999</v>
      </c>
      <c r="C14" s="12">
        <v>25.4</v>
      </c>
      <c r="D14" s="14">
        <f>C14*(2*PI())/60</f>
        <v>2.6598817800393579</v>
      </c>
      <c r="E14" s="1">
        <v>1.1457999999999999</v>
      </c>
      <c r="F14" s="14">
        <f>A14-E14*B14</f>
        <v>0.7651110000000001</v>
      </c>
    </row>
    <row r="15" spans="1:7" x14ac:dyDescent="0.25">
      <c r="A15" s="1">
        <v>1.2</v>
      </c>
      <c r="B15" s="1">
        <v>0.23</v>
      </c>
      <c r="C15" s="1">
        <v>34.5</v>
      </c>
      <c r="D15" s="14">
        <f t="shared" ref="D15:D19" si="2">C15*(2*PI())/60</f>
        <v>3.6128315516282621</v>
      </c>
      <c r="E15" s="1">
        <v>1.1457999999999999</v>
      </c>
      <c r="F15" s="20">
        <f t="shared" ref="F15:F19" si="3">A15-E15*B15</f>
        <v>0.93646600000000002</v>
      </c>
    </row>
    <row r="16" spans="1:7" x14ac:dyDescent="0.25">
      <c r="A16" s="1">
        <v>1.4</v>
      </c>
      <c r="B16" s="1">
        <v>0.245</v>
      </c>
      <c r="C16" s="1">
        <v>40</v>
      </c>
      <c r="D16" s="14">
        <f t="shared" si="2"/>
        <v>4.1887902047863905</v>
      </c>
      <c r="E16" s="1">
        <v>1.1457999999999999</v>
      </c>
      <c r="F16" s="20">
        <f t="shared" si="3"/>
        <v>1.1192789999999999</v>
      </c>
    </row>
    <row r="17" spans="1:6" x14ac:dyDescent="0.25">
      <c r="A17" s="1">
        <v>1.6</v>
      </c>
      <c r="B17" s="1">
        <v>0.255</v>
      </c>
      <c r="C17" s="1">
        <v>44.5</v>
      </c>
      <c r="D17" s="14">
        <f t="shared" si="2"/>
        <v>4.6600291028248604</v>
      </c>
      <c r="E17" s="1">
        <v>1.1457999999999999</v>
      </c>
      <c r="F17" s="20">
        <f t="shared" si="3"/>
        <v>1.3078210000000001</v>
      </c>
    </row>
    <row r="18" spans="1:6" x14ac:dyDescent="0.25">
      <c r="A18" s="1">
        <v>1.8</v>
      </c>
      <c r="B18" s="1">
        <v>0.26</v>
      </c>
      <c r="C18" s="1">
        <v>51</v>
      </c>
      <c r="D18" s="14">
        <f t="shared" si="2"/>
        <v>5.3407075111026483</v>
      </c>
      <c r="E18" s="1">
        <v>1.1457999999999999</v>
      </c>
      <c r="F18" s="20">
        <f t="shared" si="3"/>
        <v>1.502092</v>
      </c>
    </row>
    <row r="19" spans="1:6" x14ac:dyDescent="0.25">
      <c r="A19" s="1">
        <v>2</v>
      </c>
      <c r="B19" s="21">
        <v>0.27</v>
      </c>
      <c r="C19" s="1">
        <v>57</v>
      </c>
      <c r="D19" s="14">
        <f t="shared" si="2"/>
        <v>5.9690260418206069</v>
      </c>
      <c r="E19" s="1">
        <v>1.1457999999999999</v>
      </c>
      <c r="F19" s="20">
        <f t="shared" si="3"/>
        <v>1.690634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2" workbookViewId="0">
      <selection activeCell="G5" sqref="G5"/>
    </sheetView>
  </sheetViews>
  <sheetFormatPr baseColWidth="10" defaultRowHeight="15" x14ac:dyDescent="0.25"/>
  <cols>
    <col min="3" max="3" width="12.42578125" bestFit="1" customWidth="1"/>
    <col min="4" max="4" width="13.42578125" bestFit="1" customWidth="1"/>
    <col min="5" max="5" width="11" bestFit="1" customWidth="1"/>
    <col min="6" max="8" width="15.5703125" bestFit="1" customWidth="1"/>
  </cols>
  <sheetData>
    <row r="1" spans="1:8" x14ac:dyDescent="0.25">
      <c r="A1" t="s">
        <v>23</v>
      </c>
    </row>
    <row r="3" spans="1:8" ht="15.75" thickBot="1" x14ac:dyDescent="0.3">
      <c r="A3" t="s">
        <v>12</v>
      </c>
    </row>
    <row r="4" spans="1:8" ht="15.75" thickBot="1" x14ac:dyDescent="0.3">
      <c r="A4" s="9" t="s">
        <v>13</v>
      </c>
      <c r="B4" s="9" t="s">
        <v>20</v>
      </c>
      <c r="C4" s="9" t="s">
        <v>14</v>
      </c>
      <c r="D4" s="13" t="s">
        <v>15</v>
      </c>
      <c r="E4" s="16" t="s">
        <v>16</v>
      </c>
      <c r="F4" s="15" t="s">
        <v>24</v>
      </c>
      <c r="G4" s="15" t="s">
        <v>21</v>
      </c>
      <c r="H4" s="25"/>
    </row>
    <row r="5" spans="1:8" x14ac:dyDescent="0.25">
      <c r="A5" s="12">
        <v>1</v>
      </c>
      <c r="B5" s="1">
        <v>0.28639999999999999</v>
      </c>
      <c r="C5" s="12">
        <v>21.5</v>
      </c>
      <c r="D5" s="14">
        <f>C5*(2*PI())/60</f>
        <v>2.2514747350726849</v>
      </c>
      <c r="E5" s="17">
        <v>1.1724000000000001</v>
      </c>
      <c r="F5" s="14">
        <f>A5/D5</f>
        <v>0.44415332955877773</v>
      </c>
      <c r="G5" s="14">
        <f t="shared" ref="G5:G10" si="0">((B5*A5/D5)-B5*B5)/E5</f>
        <v>3.8536807903133678E-2</v>
      </c>
      <c r="H5" s="25"/>
    </row>
    <row r="6" spans="1:8" x14ac:dyDescent="0.25">
      <c r="A6" s="1">
        <v>1.2</v>
      </c>
      <c r="B6" s="1">
        <v>0.28639999999999999</v>
      </c>
      <c r="C6" s="1">
        <v>31</v>
      </c>
      <c r="D6" s="14">
        <f t="shared" ref="D6:D10" si="1">C6*(2*PI())/60</f>
        <v>3.2463124087094526</v>
      </c>
      <c r="E6" s="18">
        <v>1.1724000000000001</v>
      </c>
      <c r="F6" s="14">
        <f t="shared" ref="F6:F10" si="2">A6/D6</f>
        <v>0.36965019040698277</v>
      </c>
      <c r="G6" s="20">
        <f t="shared" si="0"/>
        <v>2.0336791651791083E-2</v>
      </c>
      <c r="H6" s="25"/>
    </row>
    <row r="7" spans="1:8" x14ac:dyDescent="0.25">
      <c r="A7" s="1">
        <v>1.4</v>
      </c>
      <c r="B7" s="1">
        <v>0.28639999999999999</v>
      </c>
      <c r="C7" s="1">
        <v>37.25</v>
      </c>
      <c r="D7" s="14">
        <f t="shared" si="1"/>
        <v>3.9008108782073263</v>
      </c>
      <c r="E7" s="18">
        <v>1.1724000000000001</v>
      </c>
      <c r="F7" s="14">
        <f t="shared" si="2"/>
        <v>0.35889973744212639</v>
      </c>
      <c r="G7" s="20">
        <f t="shared" si="0"/>
        <v>1.7710614810154391E-2</v>
      </c>
      <c r="H7" s="25"/>
    </row>
    <row r="8" spans="1:8" x14ac:dyDescent="0.25">
      <c r="A8" s="1">
        <v>1.6</v>
      </c>
      <c r="B8" s="1">
        <v>0.28639999999999999</v>
      </c>
      <c r="C8" s="1">
        <v>42.25</v>
      </c>
      <c r="D8" s="14">
        <f t="shared" si="1"/>
        <v>4.4244096538056255</v>
      </c>
      <c r="E8" s="18">
        <v>1.1724000000000001</v>
      </c>
      <c r="F8" s="14">
        <f t="shared" si="2"/>
        <v>0.36163016655199887</v>
      </c>
      <c r="G8" s="20">
        <f t="shared" si="0"/>
        <v>1.8377618304753051E-2</v>
      </c>
      <c r="H8" s="25"/>
    </row>
    <row r="9" spans="1:8" x14ac:dyDescent="0.25">
      <c r="A9" s="1">
        <v>1.8</v>
      </c>
      <c r="B9" s="1">
        <v>0.28639999999999999</v>
      </c>
      <c r="C9" s="1">
        <v>49.5</v>
      </c>
      <c r="D9" s="14">
        <f t="shared" si="1"/>
        <v>5.1836278784231586</v>
      </c>
      <c r="E9" s="18">
        <v>1.1724000000000001</v>
      </c>
      <c r="F9" s="14">
        <f t="shared" si="2"/>
        <v>0.3472471485641353</v>
      </c>
      <c r="G9" s="20">
        <f t="shared" si="0"/>
        <v>1.4864059492296442E-2</v>
      </c>
      <c r="H9" s="25"/>
    </row>
    <row r="10" spans="1:8" ht="15.75" thickBot="1" x14ac:dyDescent="0.3">
      <c r="A10" s="1">
        <v>2</v>
      </c>
      <c r="B10" s="1">
        <v>0.28639999999999999</v>
      </c>
      <c r="C10" s="1">
        <v>57.3</v>
      </c>
      <c r="D10" s="14">
        <f t="shared" si="1"/>
        <v>6.0004419683565038</v>
      </c>
      <c r="E10" s="1">
        <v>1.1724000000000001</v>
      </c>
      <c r="F10" s="27">
        <f t="shared" si="2"/>
        <v>0.33330878134428349</v>
      </c>
      <c r="G10" s="20">
        <f t="shared" si="0"/>
        <v>1.1459122293588187E-2</v>
      </c>
      <c r="H10" s="25"/>
    </row>
    <row r="11" spans="1:8" ht="15.75" thickBot="1" x14ac:dyDescent="0.3">
      <c r="F11" s="9" t="s">
        <v>22</v>
      </c>
      <c r="G11" s="24">
        <f>AVERAGE(G5:G10)</f>
        <v>2.0214169075952804E-2</v>
      </c>
    </row>
    <row r="13" spans="1:8" ht="15.75" thickBot="1" x14ac:dyDescent="0.3">
      <c r="A13" t="s">
        <v>18</v>
      </c>
    </row>
    <row r="14" spans="1:8" ht="15.75" thickBot="1" x14ac:dyDescent="0.3">
      <c r="A14" s="9" t="s">
        <v>13</v>
      </c>
      <c r="B14" s="9" t="s">
        <v>20</v>
      </c>
      <c r="C14" s="9" t="s">
        <v>14</v>
      </c>
      <c r="D14" s="13" t="s">
        <v>15</v>
      </c>
      <c r="E14" s="16" t="s">
        <v>16</v>
      </c>
      <c r="F14" s="15" t="s">
        <v>24</v>
      </c>
      <c r="G14" s="15" t="s">
        <v>21</v>
      </c>
    </row>
    <row r="15" spans="1:8" x14ac:dyDescent="0.25">
      <c r="A15" s="12">
        <v>1</v>
      </c>
      <c r="B15" s="1">
        <v>0.27779999999999999</v>
      </c>
      <c r="C15" s="12">
        <v>25.4</v>
      </c>
      <c r="D15" s="14">
        <f>C15*(2*PI())/60</f>
        <v>2.6598817800393579</v>
      </c>
      <c r="E15" s="1">
        <v>1.1457999999999999</v>
      </c>
      <c r="F15" s="26">
        <f>A15/D15</f>
        <v>0.3759565584847922</v>
      </c>
      <c r="G15" s="14">
        <f>((B15*F15)-(B15*B15))/E15</f>
        <v>2.3798125281092063E-2</v>
      </c>
    </row>
    <row r="16" spans="1:8" x14ac:dyDescent="0.25">
      <c r="A16" s="1">
        <v>1.2</v>
      </c>
      <c r="B16" s="1">
        <v>0.27779999999999999</v>
      </c>
      <c r="C16" s="1">
        <v>34.5</v>
      </c>
      <c r="D16" s="14">
        <f t="shared" ref="D16:D20" si="3">C16*(2*PI())/60</f>
        <v>3.6128315516282621</v>
      </c>
      <c r="E16" s="1">
        <v>1.1457999999999999</v>
      </c>
      <c r="F16" s="26">
        <f t="shared" ref="F16:F20" si="4">A16/D16</f>
        <v>0.33214944645265115</v>
      </c>
      <c r="G16" s="20">
        <f t="shared" ref="G16:G20" si="5">((B16*F16)-(B16*B16))/E16</f>
        <v>1.3177060765008292E-2</v>
      </c>
    </row>
    <row r="17" spans="1:7" x14ac:dyDescent="0.25">
      <c r="A17" s="1">
        <v>1.4</v>
      </c>
      <c r="B17" s="1">
        <v>0.27779999999999999</v>
      </c>
      <c r="C17" s="1">
        <v>40</v>
      </c>
      <c r="D17" s="14">
        <f t="shared" si="3"/>
        <v>4.1887902047863905</v>
      </c>
      <c r="E17" s="1">
        <v>1.1457999999999999</v>
      </c>
      <c r="F17" s="26">
        <f t="shared" si="4"/>
        <v>0.33422538049298023</v>
      </c>
      <c r="G17" s="20">
        <f t="shared" si="5"/>
        <v>1.3680372404389865E-2</v>
      </c>
    </row>
    <row r="18" spans="1:7" x14ac:dyDescent="0.25">
      <c r="A18" s="1">
        <v>1.6</v>
      </c>
      <c r="B18" s="1">
        <v>0.27779999999999999</v>
      </c>
      <c r="C18" s="1">
        <v>44.5</v>
      </c>
      <c r="D18" s="14">
        <f t="shared" si="3"/>
        <v>4.6600291028248604</v>
      </c>
      <c r="E18" s="1">
        <v>1.1457999999999999</v>
      </c>
      <c r="F18" s="26">
        <f t="shared" si="4"/>
        <v>0.34334549520948204</v>
      </c>
      <c r="G18" s="20">
        <f t="shared" si="5"/>
        <v>1.5891550505493211E-2</v>
      </c>
    </row>
    <row r="19" spans="1:7" x14ac:dyDescent="0.25">
      <c r="A19" s="1">
        <v>1.8</v>
      </c>
      <c r="B19" s="1">
        <v>0.27779999999999999</v>
      </c>
      <c r="C19" s="1">
        <v>51</v>
      </c>
      <c r="D19" s="14">
        <f t="shared" si="3"/>
        <v>5.3407075111026483</v>
      </c>
      <c r="E19" s="1">
        <v>1.1457999999999999</v>
      </c>
      <c r="F19" s="26">
        <f t="shared" si="4"/>
        <v>0.33703399713577836</v>
      </c>
      <c r="G19" s="20">
        <f t="shared" si="5"/>
        <v>1.436132344590612E-2</v>
      </c>
    </row>
    <row r="20" spans="1:7" ht="15.75" thickBot="1" x14ac:dyDescent="0.3">
      <c r="A20" s="1">
        <v>2</v>
      </c>
      <c r="B20" s="1">
        <v>0.27779999999999999</v>
      </c>
      <c r="C20" s="1">
        <v>57</v>
      </c>
      <c r="D20" s="14">
        <f t="shared" si="3"/>
        <v>5.9690260418206069</v>
      </c>
      <c r="E20" s="1">
        <v>1.1457999999999999</v>
      </c>
      <c r="F20" s="26">
        <f t="shared" si="4"/>
        <v>0.3350630380882007</v>
      </c>
      <c r="G20" s="20">
        <f t="shared" si="5"/>
        <v>1.3883463065894715E-2</v>
      </c>
    </row>
    <row r="21" spans="1:7" ht="15.75" thickBot="1" x14ac:dyDescent="0.3">
      <c r="F21" s="9" t="s">
        <v>22</v>
      </c>
      <c r="G21" s="20">
        <f>AVERAGE(G15:G20)</f>
        <v>1.5798649244630713E-2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de parametros</vt:lpstr>
      <vt:lpstr>Resistencia</vt:lpstr>
      <vt:lpstr>K</vt:lpstr>
      <vt:lpstr>Bm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2018-05-17T01:40:59Z</dcterms:modified>
</cp:coreProperties>
</file>